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518menntarannsknasjursp-rr/Shared Documents/5.18.03 Reglur, leiðbeiningar, eyðublöð og kynningar/Skýrslur/"/>
    </mc:Choice>
  </mc:AlternateContent>
  <xr:revisionPtr revIDLastSave="2053" documentId="8_{ED90FE85-FAD6-4772-AFE1-940125C90B16}" xr6:coauthVersionLast="47" xr6:coauthVersionMax="47" xr10:uidLastSave="{1A8397FD-AE71-4523-A04A-A53286DC80C2}"/>
  <bookViews>
    <workbookView xWindow="28680" yWindow="2820" windowWidth="29040" windowHeight="15840" tabRatio="813" xr2:uid="{6329473B-87AD-4604-AE64-59794E1774CE}"/>
  </bookViews>
  <sheets>
    <sheet name="Year 1" sheetId="1" r:id="rId1"/>
    <sheet name="Year 2" sheetId="17" r:id="rId2"/>
    <sheet name="Year 3" sheetId="18" r:id="rId3"/>
    <sheet name="All years" sheetId="9" r:id="rId4"/>
    <sheet name="All Years - Summary" sheetId="14" r:id="rId5"/>
  </sheets>
  <definedNames>
    <definedName name="_xlnm.Print_Area" localSheetId="3">'All years'!$A$1:$AP$34</definedName>
    <definedName name="_xlnm.Print_Area" localSheetId="4">'All Years - Summary'!$A$1:$H$26</definedName>
    <definedName name="_xlnm.Print_Area" localSheetId="0">'Year 1'!$A$2:$J$130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" l="1"/>
  <c r="C105" i="1"/>
  <c r="H48" i="18"/>
  <c r="F48" i="18"/>
  <c r="H49" i="17"/>
  <c r="F49" i="17"/>
  <c r="H49" i="1"/>
  <c r="F49" i="1"/>
  <c r="G23" i="1"/>
  <c r="I23" i="1"/>
  <c r="G24" i="1"/>
  <c r="I24" i="1"/>
  <c r="C8" i="18"/>
  <c r="C9" i="18"/>
  <c r="C10" i="18"/>
  <c r="C11" i="18"/>
  <c r="C8" i="17"/>
  <c r="C9" i="17"/>
  <c r="C10" i="17"/>
  <c r="C11" i="17"/>
  <c r="C8" i="14"/>
  <c r="C9" i="14"/>
  <c r="C10" i="14"/>
  <c r="J24" i="1" l="1"/>
  <c r="J23" i="1"/>
  <c r="D103" i="18" l="1"/>
  <c r="D102" i="18"/>
  <c r="D101" i="18"/>
  <c r="D100" i="18"/>
  <c r="D99" i="18"/>
  <c r="C103" i="18"/>
  <c r="C102" i="18"/>
  <c r="C101" i="18"/>
  <c r="C100" i="18"/>
  <c r="C99" i="18"/>
  <c r="O100" i="17"/>
  <c r="O101" i="17"/>
  <c r="E100" i="18" s="1"/>
  <c r="N104" i="1"/>
  <c r="N103" i="1"/>
  <c r="N102" i="1"/>
  <c r="N101" i="1"/>
  <c r="N100" i="1"/>
  <c r="D104" i="18" l="1"/>
  <c r="E99" i="18"/>
  <c r="N106" i="1"/>
  <c r="E100" i="1" l="1"/>
  <c r="E54" i="1"/>
  <c r="H32" i="9"/>
  <c r="H31" i="9"/>
  <c r="H30" i="9"/>
  <c r="G32" i="9"/>
  <c r="G31" i="9"/>
  <c r="G30" i="9"/>
  <c r="F32" i="9"/>
  <c r="F31" i="9"/>
  <c r="F30" i="9"/>
  <c r="E32" i="9"/>
  <c r="E31" i="9"/>
  <c r="E30" i="9"/>
  <c r="D32" i="9"/>
  <c r="D31" i="9"/>
  <c r="D30" i="9"/>
  <c r="C32" i="9"/>
  <c r="C31" i="9"/>
  <c r="C30" i="9"/>
  <c r="D94" i="18"/>
  <c r="H103" i="18" s="1"/>
  <c r="C94" i="18"/>
  <c r="E93" i="18"/>
  <c r="E92" i="18"/>
  <c r="E91" i="18"/>
  <c r="E90" i="18"/>
  <c r="E89" i="18"/>
  <c r="D85" i="18"/>
  <c r="H102" i="18" s="1"/>
  <c r="C85" i="18"/>
  <c r="E84" i="18"/>
  <c r="E83" i="18"/>
  <c r="E82" i="18"/>
  <c r="D78" i="18"/>
  <c r="H101" i="18" s="1"/>
  <c r="C78" i="18"/>
  <c r="E77" i="18"/>
  <c r="E76" i="18"/>
  <c r="E75" i="18"/>
  <c r="E74" i="18"/>
  <c r="E73" i="18"/>
  <c r="E72" i="18"/>
  <c r="E71" i="18"/>
  <c r="E70" i="18"/>
  <c r="E69" i="18"/>
  <c r="E68" i="18"/>
  <c r="E67" i="18"/>
  <c r="D63" i="18"/>
  <c r="H100" i="18" s="1"/>
  <c r="C63" i="18"/>
  <c r="E62" i="18"/>
  <c r="E61" i="18"/>
  <c r="E60" i="18"/>
  <c r="E59" i="18"/>
  <c r="E58" i="18"/>
  <c r="E57" i="18"/>
  <c r="E56" i="18"/>
  <c r="E55" i="18"/>
  <c r="E54" i="18"/>
  <c r="E53" i="18"/>
  <c r="I47" i="18"/>
  <c r="G47" i="18"/>
  <c r="I46" i="18"/>
  <c r="G46" i="18"/>
  <c r="I45" i="18"/>
  <c r="G45" i="18"/>
  <c r="I44" i="18"/>
  <c r="G44" i="18"/>
  <c r="I43" i="18"/>
  <c r="G43" i="18"/>
  <c r="I42" i="18"/>
  <c r="G42" i="18"/>
  <c r="I41" i="18"/>
  <c r="G41" i="18"/>
  <c r="I40" i="18"/>
  <c r="G40" i="18"/>
  <c r="I39" i="18"/>
  <c r="G39" i="18"/>
  <c r="I38" i="18"/>
  <c r="G38" i="18"/>
  <c r="I37" i="18"/>
  <c r="G37" i="18"/>
  <c r="I36" i="18"/>
  <c r="G36" i="18"/>
  <c r="I35" i="18"/>
  <c r="G35" i="18"/>
  <c r="I34" i="18"/>
  <c r="G34" i="18"/>
  <c r="I33" i="18"/>
  <c r="G33" i="18"/>
  <c r="I32" i="18"/>
  <c r="G32" i="18"/>
  <c r="I31" i="18"/>
  <c r="G31" i="18"/>
  <c r="I30" i="18"/>
  <c r="G30" i="18"/>
  <c r="I29" i="18"/>
  <c r="G29" i="18"/>
  <c r="I28" i="18"/>
  <c r="G28" i="18"/>
  <c r="I27" i="18"/>
  <c r="G27" i="18"/>
  <c r="I26" i="18"/>
  <c r="G26" i="18"/>
  <c r="I25" i="18"/>
  <c r="G25" i="18"/>
  <c r="I24" i="18"/>
  <c r="G24" i="18"/>
  <c r="I23" i="18"/>
  <c r="G23" i="18"/>
  <c r="I22" i="18"/>
  <c r="G22" i="18"/>
  <c r="D104" i="17"/>
  <c r="D103" i="17"/>
  <c r="D102" i="17"/>
  <c r="D101" i="17"/>
  <c r="D100" i="17"/>
  <c r="C104" i="17"/>
  <c r="C103" i="17"/>
  <c r="C102" i="17"/>
  <c r="C101" i="17"/>
  <c r="C100" i="17"/>
  <c r="N105" i="17"/>
  <c r="M105" i="17"/>
  <c r="O104" i="17"/>
  <c r="E103" i="18" s="1"/>
  <c r="O103" i="17"/>
  <c r="E102" i="18" s="1"/>
  <c r="O102" i="17"/>
  <c r="D95" i="17"/>
  <c r="H104" i="17" s="1"/>
  <c r="C95" i="17"/>
  <c r="E94" i="17"/>
  <c r="E93" i="17"/>
  <c r="E92" i="17"/>
  <c r="E91" i="17"/>
  <c r="E90" i="17"/>
  <c r="D86" i="17"/>
  <c r="H103" i="17" s="1"/>
  <c r="C86" i="17"/>
  <c r="E85" i="17"/>
  <c r="E84" i="17"/>
  <c r="E83" i="17"/>
  <c r="D79" i="17"/>
  <c r="H102" i="17" s="1"/>
  <c r="C79" i="17"/>
  <c r="E78" i="17"/>
  <c r="E77" i="17"/>
  <c r="E76" i="17"/>
  <c r="E75" i="17"/>
  <c r="E74" i="17"/>
  <c r="E73" i="17"/>
  <c r="E72" i="17"/>
  <c r="E71" i="17"/>
  <c r="E70" i="17"/>
  <c r="E69" i="17"/>
  <c r="E68" i="17"/>
  <c r="D64" i="17"/>
  <c r="H101" i="17" s="1"/>
  <c r="C64" i="17"/>
  <c r="E63" i="17"/>
  <c r="E62" i="17"/>
  <c r="E61" i="17"/>
  <c r="E60" i="17"/>
  <c r="E59" i="17"/>
  <c r="E58" i="17"/>
  <c r="E57" i="17"/>
  <c r="E56" i="17"/>
  <c r="E55" i="17"/>
  <c r="E54" i="17"/>
  <c r="I48" i="17"/>
  <c r="G48" i="17"/>
  <c r="I47" i="17"/>
  <c r="G47" i="17"/>
  <c r="I46" i="17"/>
  <c r="G46" i="17"/>
  <c r="I45" i="17"/>
  <c r="G45" i="17"/>
  <c r="I44" i="17"/>
  <c r="G44" i="17"/>
  <c r="I43" i="17"/>
  <c r="G43" i="17"/>
  <c r="I42" i="17"/>
  <c r="G42" i="17"/>
  <c r="I41" i="17"/>
  <c r="G41" i="17"/>
  <c r="I40" i="17"/>
  <c r="G40" i="17"/>
  <c r="I39" i="17"/>
  <c r="G39" i="17"/>
  <c r="I38" i="17"/>
  <c r="G38" i="17"/>
  <c r="I37" i="17"/>
  <c r="G37" i="17"/>
  <c r="I36" i="17"/>
  <c r="G36" i="17"/>
  <c r="I35" i="17"/>
  <c r="G35" i="17"/>
  <c r="I34" i="17"/>
  <c r="G34" i="17"/>
  <c r="I33" i="17"/>
  <c r="G33" i="17"/>
  <c r="I32" i="17"/>
  <c r="G32" i="17"/>
  <c r="I31" i="17"/>
  <c r="G31" i="17"/>
  <c r="I30" i="17"/>
  <c r="G30" i="17"/>
  <c r="I29" i="17"/>
  <c r="G29" i="17"/>
  <c r="I28" i="17"/>
  <c r="G28" i="17"/>
  <c r="I27" i="17"/>
  <c r="G27" i="17"/>
  <c r="I26" i="17"/>
  <c r="G26" i="17"/>
  <c r="I25" i="17"/>
  <c r="G25" i="17"/>
  <c r="I24" i="17"/>
  <c r="G24" i="17"/>
  <c r="I23" i="17"/>
  <c r="G23" i="17"/>
  <c r="E94" i="1"/>
  <c r="E93" i="1"/>
  <c r="E92" i="1"/>
  <c r="E91" i="1"/>
  <c r="E90" i="1"/>
  <c r="E85" i="1"/>
  <c r="E84" i="1"/>
  <c r="E83" i="1"/>
  <c r="E78" i="1"/>
  <c r="E77" i="1"/>
  <c r="E76" i="1"/>
  <c r="E75" i="1"/>
  <c r="E74" i="1"/>
  <c r="E73" i="1"/>
  <c r="E72" i="1"/>
  <c r="E71" i="1"/>
  <c r="E70" i="1"/>
  <c r="E69" i="1"/>
  <c r="E68" i="1"/>
  <c r="E86" i="17" l="1"/>
  <c r="I103" i="17" s="1"/>
  <c r="J31" i="18"/>
  <c r="J35" i="18"/>
  <c r="J39" i="18"/>
  <c r="J43" i="18"/>
  <c r="J47" i="18"/>
  <c r="J30" i="18"/>
  <c r="J46" i="18"/>
  <c r="E85" i="18"/>
  <c r="I102" i="18" s="1"/>
  <c r="G102" i="18" s="1"/>
  <c r="J25" i="18"/>
  <c r="J29" i="18"/>
  <c r="J33" i="18"/>
  <c r="J37" i="18"/>
  <c r="J41" i="18"/>
  <c r="J45" i="18"/>
  <c r="J42" i="18"/>
  <c r="G33" i="9"/>
  <c r="J22" i="18"/>
  <c r="G48" i="18"/>
  <c r="H99" i="18" s="1"/>
  <c r="H104" i="18" s="1"/>
  <c r="I48" i="18"/>
  <c r="I99" i="18" s="1"/>
  <c r="J38" i="18"/>
  <c r="J27" i="18"/>
  <c r="J28" i="18"/>
  <c r="J32" i="18"/>
  <c r="J36" i="18"/>
  <c r="J40" i="18"/>
  <c r="J24" i="17"/>
  <c r="J28" i="17"/>
  <c r="J32" i="17"/>
  <c r="J36" i="17"/>
  <c r="E95" i="17"/>
  <c r="I104" i="17" s="1"/>
  <c r="G104" i="17" s="1"/>
  <c r="J33" i="17"/>
  <c r="E79" i="17"/>
  <c r="I102" i="17" s="1"/>
  <c r="G20" i="9" s="1"/>
  <c r="J47" i="17"/>
  <c r="J37" i="17"/>
  <c r="J45" i="17"/>
  <c r="E64" i="17"/>
  <c r="I101" i="17" s="1"/>
  <c r="G101" i="17" s="1"/>
  <c r="J24" i="18"/>
  <c r="J40" i="17"/>
  <c r="J44" i="17"/>
  <c r="J30" i="17"/>
  <c r="J38" i="17"/>
  <c r="J46" i="17"/>
  <c r="J27" i="17"/>
  <c r="J31" i="17"/>
  <c r="J39" i="17"/>
  <c r="J43" i="17"/>
  <c r="J34" i="17"/>
  <c r="J41" i="17"/>
  <c r="J48" i="17"/>
  <c r="J35" i="17"/>
  <c r="J42" i="17"/>
  <c r="I49" i="17"/>
  <c r="I100" i="17" s="1"/>
  <c r="J29" i="17"/>
  <c r="J26" i="17"/>
  <c r="J25" i="17"/>
  <c r="G49" i="17"/>
  <c r="H100" i="17" s="1"/>
  <c r="E101" i="18"/>
  <c r="O105" i="17"/>
  <c r="O106" i="17"/>
  <c r="G103" i="17"/>
  <c r="G21" i="9"/>
  <c r="C105" i="17"/>
  <c r="J23" i="18"/>
  <c r="J34" i="18"/>
  <c r="E78" i="18"/>
  <c r="I101" i="18" s="1"/>
  <c r="E63" i="18"/>
  <c r="I100" i="18" s="1"/>
  <c r="C104" i="18"/>
  <c r="J44" i="18"/>
  <c r="J26" i="18"/>
  <c r="E94" i="18"/>
  <c r="I103" i="18" s="1"/>
  <c r="G103" i="18" s="1"/>
  <c r="D105" i="17"/>
  <c r="J23" i="17"/>
  <c r="E63" i="1"/>
  <c r="E62" i="1"/>
  <c r="E61" i="1"/>
  <c r="E60" i="1"/>
  <c r="E59" i="1"/>
  <c r="E58" i="1"/>
  <c r="E57" i="1"/>
  <c r="E56" i="1"/>
  <c r="E55" i="1"/>
  <c r="G48" i="1"/>
  <c r="I48" i="1"/>
  <c r="C18" i="9"/>
  <c r="E102" i="1"/>
  <c r="C20" i="9" s="1"/>
  <c r="E101" i="1"/>
  <c r="E103" i="1"/>
  <c r="C21" i="9" s="1"/>
  <c r="E104" i="1"/>
  <c r="C22" i="9" s="1"/>
  <c r="L105" i="1"/>
  <c r="I29" i="1"/>
  <c r="G29" i="1"/>
  <c r="I28" i="1"/>
  <c r="G28" i="1"/>
  <c r="I26" i="1"/>
  <c r="G26" i="1"/>
  <c r="I25" i="1"/>
  <c r="G25" i="1"/>
  <c r="I27" i="1"/>
  <c r="G27" i="1"/>
  <c r="I30" i="1"/>
  <c r="G30" i="1"/>
  <c r="I31" i="1"/>
  <c r="G31" i="1"/>
  <c r="I32" i="1"/>
  <c r="G32" i="1"/>
  <c r="I36" i="1"/>
  <c r="G36" i="1"/>
  <c r="I34" i="1"/>
  <c r="G34" i="1"/>
  <c r="I35" i="1"/>
  <c r="G35" i="1"/>
  <c r="C79" i="1"/>
  <c r="C64" i="1"/>
  <c r="E79" i="1"/>
  <c r="H102" i="1" s="1"/>
  <c r="I44" i="1"/>
  <c r="G44" i="1"/>
  <c r="I45" i="1"/>
  <c r="G45" i="1"/>
  <c r="I46" i="1"/>
  <c r="G46" i="1"/>
  <c r="I47" i="1"/>
  <c r="G47" i="1"/>
  <c r="I37" i="1"/>
  <c r="G37" i="1"/>
  <c r="I42" i="1"/>
  <c r="G42" i="1"/>
  <c r="C11" i="14"/>
  <c r="C11" i="9"/>
  <c r="C10" i="9"/>
  <c r="C9" i="9"/>
  <c r="C8" i="9"/>
  <c r="F33" i="9"/>
  <c r="M105" i="1"/>
  <c r="C95" i="1"/>
  <c r="C86" i="1"/>
  <c r="G43" i="1"/>
  <c r="G41" i="1"/>
  <c r="G40" i="1"/>
  <c r="J40" i="1" s="1"/>
  <c r="G39" i="1"/>
  <c r="G38" i="1"/>
  <c r="G33" i="1"/>
  <c r="I43" i="1"/>
  <c r="I41" i="1"/>
  <c r="I40" i="1"/>
  <c r="I39" i="1"/>
  <c r="I38" i="1"/>
  <c r="I33" i="1"/>
  <c r="E33" i="9"/>
  <c r="D95" i="1"/>
  <c r="G104" i="1" s="1"/>
  <c r="F22" i="14" s="1"/>
  <c r="D79" i="1"/>
  <c r="D64" i="1"/>
  <c r="G101" i="1" s="1"/>
  <c r="F19" i="14" s="1"/>
  <c r="D86" i="1"/>
  <c r="G103" i="1" s="1"/>
  <c r="F21" i="14" s="1"/>
  <c r="G22" i="9" l="1"/>
  <c r="J102" i="18"/>
  <c r="J21" i="9"/>
  <c r="J32" i="1"/>
  <c r="G102" i="17"/>
  <c r="G19" i="9"/>
  <c r="J27" i="1"/>
  <c r="G49" i="1"/>
  <c r="G100" i="1" s="1"/>
  <c r="J48" i="18"/>
  <c r="J49" i="17"/>
  <c r="G18" i="9"/>
  <c r="I105" i="17"/>
  <c r="I106" i="17"/>
  <c r="G100" i="17"/>
  <c r="H105" i="17"/>
  <c r="J45" i="1"/>
  <c r="J44" i="1"/>
  <c r="I49" i="1"/>
  <c r="H100" i="1" s="1"/>
  <c r="J25" i="1"/>
  <c r="J103" i="18"/>
  <c r="G101" i="18"/>
  <c r="J20" i="9"/>
  <c r="G100" i="18"/>
  <c r="J19" i="9"/>
  <c r="I105" i="18"/>
  <c r="G99" i="18"/>
  <c r="I104" i="18"/>
  <c r="J99" i="18"/>
  <c r="J18" i="9"/>
  <c r="O107" i="17"/>
  <c r="E105" i="18"/>
  <c r="E104" i="18"/>
  <c r="I102" i="1"/>
  <c r="D20" i="9"/>
  <c r="M20" i="9" s="1"/>
  <c r="E100" i="17"/>
  <c r="J22" i="9"/>
  <c r="J39" i="1"/>
  <c r="J37" i="1"/>
  <c r="J30" i="1"/>
  <c r="J26" i="1"/>
  <c r="J47" i="1"/>
  <c r="G102" i="1"/>
  <c r="C19" i="9"/>
  <c r="E106" i="1"/>
  <c r="E105" i="1"/>
  <c r="E103" i="17"/>
  <c r="J101" i="18"/>
  <c r="E102" i="17"/>
  <c r="F19" i="9"/>
  <c r="J100" i="18"/>
  <c r="E101" i="17"/>
  <c r="J101" i="17" s="1"/>
  <c r="F18" i="9"/>
  <c r="E104" i="17"/>
  <c r="J38" i="1"/>
  <c r="J46" i="1"/>
  <c r="J31" i="1"/>
  <c r="J29" i="1"/>
  <c r="J48" i="1"/>
  <c r="J33" i="1"/>
  <c r="J35" i="1"/>
  <c r="J42" i="1"/>
  <c r="J34" i="1"/>
  <c r="J41" i="1"/>
  <c r="J43" i="1"/>
  <c r="J36" i="1"/>
  <c r="J28" i="1"/>
  <c r="E86" i="1"/>
  <c r="H103" i="1" s="1"/>
  <c r="E95" i="1"/>
  <c r="H104" i="1" s="1"/>
  <c r="F22" i="9"/>
  <c r="H22" i="9" s="1"/>
  <c r="D33" i="9"/>
  <c r="C33" i="9"/>
  <c r="F21" i="9"/>
  <c r="H21" i="9" s="1"/>
  <c r="F20" i="9"/>
  <c r="E64" i="1"/>
  <c r="H101" i="1" s="1"/>
  <c r="N105" i="1"/>
  <c r="H33" i="9"/>
  <c r="H19" i="9" l="1"/>
  <c r="G105" i="17"/>
  <c r="G24" i="9"/>
  <c r="I107" i="17"/>
  <c r="G104" i="18"/>
  <c r="J24" i="9"/>
  <c r="I106" i="18"/>
  <c r="J105" i="18"/>
  <c r="J104" i="18"/>
  <c r="E107" i="1"/>
  <c r="G105" i="1"/>
  <c r="H18" i="9"/>
  <c r="F24" i="9"/>
  <c r="C24" i="9"/>
  <c r="C23" i="9"/>
  <c r="I104" i="1"/>
  <c r="F104" i="1"/>
  <c r="D22" i="9"/>
  <c r="M22" i="9" s="1"/>
  <c r="I103" i="1"/>
  <c r="F103" i="1"/>
  <c r="D21" i="9"/>
  <c r="M21" i="9" s="1"/>
  <c r="F102" i="1"/>
  <c r="F20" i="14"/>
  <c r="F101" i="1"/>
  <c r="D19" i="9"/>
  <c r="M19" i="9" s="1"/>
  <c r="I101" i="1"/>
  <c r="H106" i="1"/>
  <c r="I100" i="1"/>
  <c r="D18" i="9"/>
  <c r="F100" i="1"/>
  <c r="F18" i="14"/>
  <c r="J104" i="17"/>
  <c r="F103" i="18" s="1"/>
  <c r="J103" i="17"/>
  <c r="F102" i="18" s="1"/>
  <c r="J102" i="17"/>
  <c r="F101" i="18" s="1"/>
  <c r="J100" i="17"/>
  <c r="E106" i="17"/>
  <c r="F100" i="18"/>
  <c r="I20" i="9"/>
  <c r="K20" i="9" s="1"/>
  <c r="I22" i="9"/>
  <c r="K22" i="9" s="1"/>
  <c r="I18" i="9"/>
  <c r="E105" i="17"/>
  <c r="I21" i="9"/>
  <c r="K21" i="9" s="1"/>
  <c r="I19" i="9"/>
  <c r="K19" i="9" s="1"/>
  <c r="J49" i="1"/>
  <c r="H20" i="9"/>
  <c r="N107" i="1"/>
  <c r="F23" i="9"/>
  <c r="J23" i="9"/>
  <c r="G23" i="9"/>
  <c r="G25" i="9" l="1"/>
  <c r="L21" i="9"/>
  <c r="C21" i="14" s="1"/>
  <c r="J25" i="9"/>
  <c r="J106" i="18"/>
  <c r="I24" i="9"/>
  <c r="I23" i="9"/>
  <c r="L23" i="9" s="1"/>
  <c r="L22" i="9"/>
  <c r="N22" i="9" s="1"/>
  <c r="L18" i="9"/>
  <c r="C18" i="14" s="1"/>
  <c r="L19" i="9"/>
  <c r="L20" i="9"/>
  <c r="N20" i="9" s="1"/>
  <c r="J106" i="17"/>
  <c r="F105" i="18" s="1"/>
  <c r="H24" i="9"/>
  <c r="F25" i="9"/>
  <c r="C25" i="9"/>
  <c r="D24" i="9"/>
  <c r="M18" i="9"/>
  <c r="I106" i="1"/>
  <c r="F106" i="17" s="1"/>
  <c r="F100" i="17"/>
  <c r="I105" i="1"/>
  <c r="F23" i="14"/>
  <c r="E107" i="17"/>
  <c r="K18" i="9"/>
  <c r="K24" i="9" s="1"/>
  <c r="F99" i="18"/>
  <c r="F104" i="18" s="1"/>
  <c r="J105" i="17"/>
  <c r="E106" i="18"/>
  <c r="F24" i="14"/>
  <c r="H23" i="9"/>
  <c r="I25" i="9" l="1"/>
  <c r="C22" i="14"/>
  <c r="N21" i="9"/>
  <c r="L24" i="9"/>
  <c r="L25" i="9" s="1"/>
  <c r="C20" i="14"/>
  <c r="N19" i="9"/>
  <c r="F106" i="18"/>
  <c r="J107" i="17"/>
  <c r="H25" i="9"/>
  <c r="I107" i="1"/>
  <c r="M24" i="9"/>
  <c r="N18" i="9"/>
  <c r="F25" i="14"/>
  <c r="C19" i="14"/>
  <c r="K23" i="9"/>
  <c r="K25" i="9" s="1"/>
  <c r="N24" i="9" l="1"/>
  <c r="N23" i="9"/>
  <c r="C24" i="14"/>
  <c r="C23" i="14"/>
  <c r="E18" i="9"/>
  <c r="N25" i="9" l="1"/>
  <c r="C25" i="14"/>
  <c r="D18" i="14"/>
  <c r="G18" i="14" s="1"/>
  <c r="E18" i="14" l="1"/>
  <c r="F104" i="17"/>
  <c r="F103" i="17"/>
  <c r="F102" i="17"/>
  <c r="F101" i="17"/>
  <c r="E22" i="9"/>
  <c r="D22" i="14"/>
  <c r="G22" i="14" s="1"/>
  <c r="F105" i="1"/>
  <c r="F105" i="17" l="1"/>
  <c r="F107" i="17" s="1"/>
  <c r="E21" i="9"/>
  <c r="H105" i="1"/>
  <c r="H107" i="1" s="1"/>
  <c r="D23" i="9"/>
  <c r="E22" i="14"/>
  <c r="D20" i="14"/>
  <c r="G20" i="14" s="1"/>
  <c r="D21" i="14"/>
  <c r="G21" i="14" s="1"/>
  <c r="D19" i="14"/>
  <c r="G19" i="14" s="1"/>
  <c r="E20" i="9"/>
  <c r="E19" i="9"/>
  <c r="E24" i="9" l="1"/>
  <c r="M23" i="9"/>
  <c r="M25" i="9" s="1"/>
  <c r="D25" i="9"/>
  <c r="E23" i="9"/>
  <c r="E21" i="14"/>
  <c r="E20" i="14"/>
  <c r="E19" i="14"/>
  <c r="E25" i="9" l="1"/>
  <c r="D23" i="14"/>
  <c r="D24" i="14"/>
  <c r="E24" i="14"/>
  <c r="G23" i="14"/>
  <c r="G24" i="14"/>
  <c r="D25" i="14" l="1"/>
  <c r="G25" i="14"/>
  <c r="E23" i="14"/>
  <c r="E25" i="14" s="1"/>
</calcChain>
</file>

<file path=xl/sharedStrings.xml><?xml version="1.0" encoding="utf-8"?>
<sst xmlns="http://schemas.openxmlformats.org/spreadsheetml/2006/main" count="386" uniqueCount="96">
  <si>
    <t>ANNUAL REPORT</t>
  </si>
  <si>
    <t>YEAR 1</t>
  </si>
  <si>
    <t xml:space="preserve">Grant number: </t>
  </si>
  <si>
    <t xml:space="preserve">Project title: </t>
  </si>
  <si>
    <t xml:space="preserve">Project leader: </t>
  </si>
  <si>
    <t xml:space="preserve">Project leader email: </t>
  </si>
  <si>
    <t>Fill in the white cells. Gray cells will autofill and should not be altered.</t>
  </si>
  <si>
    <t>Salaries</t>
  </si>
  <si>
    <t xml:space="preserve">Salaries </t>
  </si>
  <si>
    <t>SALARIES</t>
  </si>
  <si>
    <t>Own/other financing</t>
  </si>
  <si>
    <t>Participant</t>
  </si>
  <si>
    <t>Role</t>
  </si>
  <si>
    <t>Institution</t>
  </si>
  <si>
    <t>Salary per month</t>
  </si>
  <si>
    <t xml:space="preserve">Total </t>
  </si>
  <si>
    <t>p-months*</t>
  </si>
  <si>
    <t>Total</t>
  </si>
  <si>
    <t>* p-months: person months</t>
  </si>
  <si>
    <t>OPERATING EXPENSES</t>
  </si>
  <si>
    <t>Explanation</t>
  </si>
  <si>
    <t>TRAVEL EXPENSES</t>
  </si>
  <si>
    <t>PUBLICATION EXPENSES</t>
  </si>
  <si>
    <t>CONTRACTED SERVICES</t>
  </si>
  <si>
    <t>According to contract/application</t>
  </si>
  <si>
    <t>Summary of actual expenses</t>
  </si>
  <si>
    <t>Expense item</t>
  </si>
  <si>
    <t xml:space="preserve">Other/own financing              </t>
  </si>
  <si>
    <t>Own financing</t>
  </si>
  <si>
    <t>Operating expenses</t>
  </si>
  <si>
    <t>Travel expenses</t>
  </si>
  <si>
    <t>Publication expenses</t>
  </si>
  <si>
    <t>Contracted services</t>
  </si>
  <si>
    <t>Overhead*</t>
  </si>
  <si>
    <t>Total with overhead</t>
  </si>
  <si>
    <t>* Overhead is not calculated on contracted services</t>
  </si>
  <si>
    <t>male</t>
  </si>
  <si>
    <t>female</t>
  </si>
  <si>
    <t>gender neutral</t>
  </si>
  <si>
    <t>Masters students</t>
  </si>
  <si>
    <t>Doctoral students</t>
  </si>
  <si>
    <t>Post-doctoral researchers</t>
  </si>
  <si>
    <t>YEAR 2</t>
  </si>
  <si>
    <t xml:space="preserve">YEAR 2. ESTIMATED EXPENSES AND FINANCING </t>
  </si>
  <si>
    <t>Column1</t>
  </si>
  <si>
    <t>Overhead</t>
  </si>
  <si>
    <t>YEAR 3</t>
  </si>
  <si>
    <t xml:space="preserve">YEAR 3. ESTIMATED EXPENSES AND FINANCING </t>
  </si>
  <si>
    <t>FINAL REPORT</t>
  </si>
  <si>
    <t>ALL YEARS</t>
  </si>
  <si>
    <t>Expenses</t>
  </si>
  <si>
    <t>According to application</t>
  </si>
  <si>
    <t xml:space="preserve">Actual use </t>
  </si>
  <si>
    <t>Funding                not used</t>
  </si>
  <si>
    <t>Funding            not used</t>
  </si>
  <si>
    <t>TRAINING OF STUDENTS AND POST-DOCTORAL RESEARCHERS (person months)</t>
  </si>
  <si>
    <t>Training of young scientists</t>
  </si>
  <si>
    <t>T</t>
  </si>
  <si>
    <t>Post-doctoral students</t>
  </si>
  <si>
    <t>Actual use</t>
  </si>
  <si>
    <t>IRF funding not used</t>
  </si>
  <si>
    <t>Actual                Own/other financing</t>
  </si>
  <si>
    <t>Total expenses</t>
  </si>
  <si>
    <t>Total own</t>
  </si>
  <si>
    <t>Salaries Total</t>
  </si>
  <si>
    <t>p-months</t>
  </si>
  <si>
    <t>#</t>
  </si>
  <si>
    <t>TRAINING OF STUDENTS AND POST-DOCTORAL RESEARCHERS IN YEAR 1</t>
  </si>
  <si>
    <t>TRAINING OF STUDENTS AND POST-DOCTORAL RESEARCHERS IN YEAR 2</t>
  </si>
  <si>
    <t>TRAINING OF STUDENTS AND POST-DOCTORAL RESEARCHERS IN YEAR 3</t>
  </si>
  <si>
    <t>Funding           transferred to Year 2</t>
  </si>
  <si>
    <t>Funding           transferred to Year 3</t>
  </si>
  <si>
    <t>Total cost                              Actual use + own/other</t>
  </si>
  <si>
    <r>
      <t xml:space="preserve">A scientific report for the project is </t>
    </r>
    <r>
      <rPr>
        <b/>
        <sz val="10"/>
        <color theme="1"/>
        <rFont val="Calibri"/>
        <family val="2"/>
      </rPr>
      <t>submitted separately</t>
    </r>
    <r>
      <rPr>
        <sz val="10"/>
        <color theme="1"/>
        <rFont val="Calibri"/>
        <family val="2"/>
      </rPr>
      <t xml:space="preserve">. </t>
    </r>
  </si>
  <si>
    <t>EDUCATION RESEARCH FUND</t>
  </si>
  <si>
    <r>
      <t>The annual report covers the</t>
    </r>
    <r>
      <rPr>
        <b/>
        <sz val="10"/>
        <color theme="1"/>
        <rFont val="Calibri"/>
        <family val="2"/>
      </rPr>
      <t xml:space="preserve"> first grant year</t>
    </r>
    <r>
      <rPr>
        <sz val="10"/>
        <color theme="1"/>
        <rFont val="Calibri"/>
        <family val="2"/>
      </rPr>
      <t>.</t>
    </r>
  </si>
  <si>
    <r>
      <t>The annual report covers the</t>
    </r>
    <r>
      <rPr>
        <b/>
        <sz val="10"/>
        <color theme="1"/>
        <rFont val="Calibri"/>
        <family val="2"/>
      </rPr>
      <t xml:space="preserve"> second grant year</t>
    </r>
    <r>
      <rPr>
        <sz val="10"/>
        <color theme="1"/>
        <rFont val="Calibri"/>
        <family val="2"/>
      </rPr>
      <t>.</t>
    </r>
  </si>
  <si>
    <r>
      <t>The annual report covers the</t>
    </r>
    <r>
      <rPr>
        <b/>
        <sz val="10"/>
        <color theme="1"/>
        <rFont val="Calibri"/>
        <family val="2"/>
      </rPr>
      <t xml:space="preserve"> third grant year</t>
    </r>
    <r>
      <rPr>
        <sz val="10"/>
        <color theme="1"/>
        <rFont val="Calibri"/>
        <family val="2"/>
      </rPr>
      <t>.</t>
    </r>
  </si>
  <si>
    <t>ALL YEARS. ACTUAL USE OF ERF FUNDING</t>
  </si>
  <si>
    <t>ERF funding</t>
  </si>
  <si>
    <t>ERF funded</t>
  </si>
  <si>
    <t>A</t>
  </si>
  <si>
    <t>ALL YEARS. SUMMARY OF ACTUAL USE OF ERF FUNDING</t>
  </si>
  <si>
    <t>Funded by ERF</t>
  </si>
  <si>
    <t>own + ERF</t>
  </si>
  <si>
    <t>p-months*ERF</t>
  </si>
  <si>
    <t>Total ERF</t>
  </si>
  <si>
    <t>ERF funding transferred from Year 2</t>
  </si>
  <si>
    <t>Funded by ERF **</t>
  </si>
  <si>
    <t>ERF funding                         not used                   in Year 3</t>
  </si>
  <si>
    <t>** Unused funding can to some degree be transferred between years, report the actual use of ERF funding in Year 3</t>
  </si>
  <si>
    <t>ERF funding transferred from Year 1</t>
  </si>
  <si>
    <t>ERF funding transferred to Year 3</t>
  </si>
  <si>
    <t>** Unused funding can to some degree be transferred between years, report the actual use of ERF funding in Year 2</t>
  </si>
  <si>
    <t>ERF funding transferred to Year 2</t>
  </si>
  <si>
    <t>** Unused funding can to some degree be transferred between years, report the actual use of ERF funding in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</si>
</sst>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4472C4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8" tint="-0.249977111117893"/>
      <name val="Calibri"/>
      <family val="2"/>
      <scheme val="minor"/>
    </font>
    <font>
      <sz val="10"/>
      <name val="Arial"/>
      <family val="2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b/>
      <sz val="10"/>
      <color theme="4" tint="-0.249977111117893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0" tint="-4.9989318521683403E-2"/>
      <name val="Calibri"/>
      <family val="2"/>
    </font>
    <font>
      <sz val="10"/>
      <color theme="4" tint="-0.249977111117893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  <font>
      <b/>
      <sz val="10"/>
      <color rgb="FF00000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4472C4"/>
      <name val="Calibri"/>
      <family val="2"/>
    </font>
    <font>
      <b/>
      <sz val="10"/>
      <color theme="8" tint="-0.249977111117893"/>
      <name val="Calibri"/>
      <family val="2"/>
    </font>
    <font>
      <b/>
      <sz val="10"/>
      <color theme="7" tint="-0.249977111117893"/>
      <name val="Calibri"/>
      <family val="2"/>
    </font>
    <font>
      <sz val="10"/>
      <color theme="7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0">
    <xf numFmtId="0" fontId="0" fillId="0" borderId="0" xfId="0"/>
    <xf numFmtId="0" fontId="8" fillId="2" borderId="0" xfId="0" applyFont="1" applyFill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41" fontId="11" fillId="3" borderId="15" xfId="1" applyFont="1" applyFill="1" applyBorder="1" applyAlignment="1" applyProtection="1">
      <alignment horizontal="left" vertical="top"/>
    </xf>
    <xf numFmtId="0" fontId="8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3" fillId="2" borderId="10" xfId="0" applyFont="1" applyFill="1" applyBorder="1" applyAlignment="1" applyProtection="1">
      <alignment horizontal="left" vertical="top"/>
      <protection locked="0"/>
    </xf>
    <xf numFmtId="41" fontId="11" fillId="3" borderId="1" xfId="1" applyFont="1" applyFill="1" applyBorder="1" applyAlignment="1" applyProtection="1">
      <alignment horizontal="left" vertical="top"/>
    </xf>
    <xf numFmtId="41" fontId="11" fillId="3" borderId="11" xfId="1" applyFont="1" applyFill="1" applyBorder="1" applyAlignment="1" applyProtection="1">
      <alignment horizontal="center" vertical="top" wrapText="1"/>
    </xf>
    <xf numFmtId="0" fontId="8" fillId="2" borderId="0" xfId="0" applyFont="1" applyFill="1" applyAlignment="1" applyProtection="1">
      <alignment horizontal="left"/>
      <protection locked="0"/>
    </xf>
    <xf numFmtId="41" fontId="11" fillId="3" borderId="14" xfId="1" applyFont="1" applyFill="1" applyBorder="1" applyAlignment="1" applyProtection="1">
      <alignment horizontal="left" vertical="top"/>
    </xf>
    <xf numFmtId="0" fontId="28" fillId="0" borderId="14" xfId="0" applyFont="1" applyBorder="1" applyProtection="1">
      <protection locked="0"/>
    </xf>
    <xf numFmtId="0" fontId="29" fillId="2" borderId="0" xfId="0" applyFont="1" applyFill="1" applyProtection="1">
      <protection locked="0"/>
    </xf>
    <xf numFmtId="41" fontId="28" fillId="0" borderId="0" xfId="1" applyFont="1" applyBorder="1" applyProtection="1">
      <protection locked="0"/>
    </xf>
    <xf numFmtId="0" fontId="28" fillId="0" borderId="15" xfId="0" applyFont="1" applyBorder="1" applyProtection="1">
      <protection locked="0"/>
    </xf>
    <xf numFmtId="0" fontId="30" fillId="2" borderId="0" xfId="0" applyFont="1" applyFill="1" applyProtection="1">
      <protection locked="0"/>
    </xf>
    <xf numFmtId="0" fontId="30" fillId="2" borderId="15" xfId="0" applyFont="1" applyFill="1" applyBorder="1" applyProtection="1">
      <protection locked="0"/>
    </xf>
    <xf numFmtId="0" fontId="30" fillId="2" borderId="15" xfId="0" applyFont="1" applyFill="1" applyBorder="1" applyAlignment="1" applyProtection="1">
      <alignment horizontal="left"/>
      <protection locked="0"/>
    </xf>
    <xf numFmtId="41" fontId="30" fillId="2" borderId="0" xfId="1" applyFont="1" applyFill="1" applyBorder="1" applyAlignment="1" applyProtection="1">
      <alignment horizontal="right"/>
      <protection locked="0"/>
    </xf>
    <xf numFmtId="3" fontId="28" fillId="0" borderId="15" xfId="0" applyNumberFormat="1" applyFont="1" applyBorder="1" applyProtection="1">
      <protection locked="0"/>
    </xf>
    <xf numFmtId="3" fontId="30" fillId="2" borderId="15" xfId="0" applyNumberFormat="1" applyFont="1" applyFill="1" applyBorder="1" applyAlignment="1" applyProtection="1">
      <alignment horizontal="left"/>
      <protection locked="0"/>
    </xf>
    <xf numFmtId="0" fontId="30" fillId="2" borderId="2" xfId="0" applyFont="1" applyFill="1" applyBorder="1" applyProtection="1">
      <protection locked="0"/>
    </xf>
    <xf numFmtId="0" fontId="30" fillId="2" borderId="2" xfId="0" applyFont="1" applyFill="1" applyBorder="1" applyAlignment="1" applyProtection="1">
      <alignment horizontal="left"/>
      <protection locked="0"/>
    </xf>
    <xf numFmtId="3" fontId="10" fillId="2" borderId="0" xfId="0" applyNumberFormat="1" applyFont="1" applyFill="1" applyAlignment="1" applyProtection="1">
      <alignment horizontal="left" vertical="top"/>
      <protection locked="0"/>
    </xf>
    <xf numFmtId="41" fontId="18" fillId="3" borderId="13" xfId="1" applyFont="1" applyFill="1" applyBorder="1" applyAlignment="1" applyProtection="1">
      <alignment horizontal="center" vertical="top" wrapText="1"/>
    </xf>
    <xf numFmtId="0" fontId="28" fillId="2" borderId="15" xfId="0" applyFont="1" applyFill="1" applyBorder="1" applyProtection="1">
      <protection locked="0"/>
    </xf>
    <xf numFmtId="3" fontId="28" fillId="2" borderId="15" xfId="0" applyNumberFormat="1" applyFont="1" applyFill="1" applyBorder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41" fontId="8" fillId="2" borderId="0" xfId="1" applyFont="1" applyFill="1" applyBorder="1" applyAlignment="1" applyProtection="1">
      <alignment vertical="top"/>
    </xf>
    <xf numFmtId="41" fontId="8" fillId="2" borderId="0" xfId="1" applyFont="1" applyFill="1" applyBorder="1" applyAlignment="1" applyProtection="1">
      <alignment horizontal="right" vertical="top"/>
    </xf>
    <xf numFmtId="0" fontId="28" fillId="0" borderId="14" xfId="0" applyFont="1" applyBorder="1" applyAlignment="1" applyProtection="1">
      <alignment vertical="top"/>
      <protection locked="0"/>
    </xf>
    <xf numFmtId="0" fontId="29" fillId="2" borderId="0" xfId="0" applyFont="1" applyFill="1" applyAlignment="1" applyProtection="1">
      <alignment vertical="top"/>
      <protection locked="0"/>
    </xf>
    <xf numFmtId="41" fontId="28" fillId="0" borderId="0" xfId="1" applyFont="1" applyBorder="1" applyAlignment="1" applyProtection="1">
      <alignment vertical="top"/>
      <protection locked="0"/>
    </xf>
    <xf numFmtId="41" fontId="27" fillId="2" borderId="21" xfId="1" applyFont="1" applyFill="1" applyBorder="1" applyAlignment="1" applyProtection="1">
      <alignment horizontal="center" vertical="top"/>
      <protection locked="0"/>
    </xf>
    <xf numFmtId="41" fontId="27" fillId="3" borderId="32" xfId="1" applyFont="1" applyFill="1" applyBorder="1" applyAlignment="1" applyProtection="1">
      <alignment horizontal="right" vertical="top"/>
    </xf>
    <xf numFmtId="41" fontId="12" fillId="2" borderId="21" xfId="1" applyFont="1" applyFill="1" applyBorder="1" applyAlignment="1" applyProtection="1">
      <alignment horizontal="center" vertical="top"/>
      <protection locked="0"/>
    </xf>
    <xf numFmtId="41" fontId="6" fillId="3" borderId="7" xfId="1" applyFont="1" applyFill="1" applyBorder="1" applyAlignment="1" applyProtection="1">
      <alignment vertical="top"/>
    </xf>
    <xf numFmtId="0" fontId="28" fillId="2" borderId="15" xfId="0" applyFont="1" applyFill="1" applyBorder="1" applyAlignment="1" applyProtection="1">
      <alignment vertical="top"/>
      <protection locked="0"/>
    </xf>
    <xf numFmtId="0" fontId="30" fillId="2" borderId="0" xfId="0" applyFont="1" applyFill="1" applyAlignment="1" applyProtection="1">
      <alignment vertical="top"/>
      <protection locked="0"/>
    </xf>
    <xf numFmtId="41" fontId="28" fillId="2" borderId="0" xfId="1" applyFont="1" applyFill="1" applyBorder="1" applyAlignment="1" applyProtection="1">
      <alignment vertical="top"/>
      <protection locked="0"/>
    </xf>
    <xf numFmtId="41" fontId="27" fillId="2" borderId="22" xfId="1" applyFont="1" applyFill="1" applyBorder="1" applyAlignment="1" applyProtection="1">
      <alignment horizontal="center" vertical="top"/>
      <protection locked="0"/>
    </xf>
    <xf numFmtId="41" fontId="27" fillId="3" borderId="23" xfId="1" applyFont="1" applyFill="1" applyBorder="1" applyAlignment="1" applyProtection="1">
      <alignment horizontal="right" vertical="top"/>
    </xf>
    <xf numFmtId="41" fontId="12" fillId="2" borderId="22" xfId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 applyProtection="1">
      <alignment vertical="top"/>
      <protection locked="0"/>
    </xf>
    <xf numFmtId="0" fontId="30" fillId="2" borderId="15" xfId="0" applyFont="1" applyFill="1" applyBorder="1" applyAlignment="1" applyProtection="1">
      <alignment horizontal="left" vertical="top"/>
      <protection locked="0"/>
    </xf>
    <xf numFmtId="41" fontId="30" fillId="2" borderId="0" xfId="1" applyFont="1" applyFill="1" applyBorder="1" applyAlignment="1" applyProtection="1">
      <alignment horizontal="right" vertical="top"/>
      <protection locked="0"/>
    </xf>
    <xf numFmtId="0" fontId="28" fillId="0" borderId="15" xfId="0" applyFont="1" applyBorder="1" applyAlignment="1" applyProtection="1">
      <alignment vertical="top"/>
      <protection locked="0"/>
    </xf>
    <xf numFmtId="3" fontId="28" fillId="2" borderId="15" xfId="0" applyNumberFormat="1" applyFont="1" applyFill="1" applyBorder="1" applyAlignment="1" applyProtection="1">
      <alignment vertical="top"/>
      <protection locked="0"/>
    </xf>
    <xf numFmtId="41" fontId="27" fillId="0" borderId="22" xfId="1" applyFont="1" applyFill="1" applyBorder="1" applyAlignment="1" applyProtection="1">
      <alignment horizontal="center" vertical="top"/>
      <protection locked="0"/>
    </xf>
    <xf numFmtId="3" fontId="30" fillId="2" borderId="15" xfId="0" applyNumberFormat="1" applyFont="1" applyFill="1" applyBorder="1" applyAlignment="1" applyProtection="1">
      <alignment horizontal="left" vertical="top"/>
      <protection locked="0"/>
    </xf>
    <xf numFmtId="0" fontId="30" fillId="2" borderId="2" xfId="0" applyFont="1" applyFill="1" applyBorder="1" applyAlignment="1" applyProtection="1">
      <alignment vertical="top"/>
      <protection locked="0"/>
    </xf>
    <xf numFmtId="0" fontId="30" fillId="2" borderId="2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23" fillId="2" borderId="14" xfId="0" applyFont="1" applyFill="1" applyBorder="1" applyAlignment="1" applyProtection="1">
      <alignment vertical="top"/>
      <protection locked="0"/>
    </xf>
    <xf numFmtId="3" fontId="27" fillId="2" borderId="0" xfId="0" applyNumberFormat="1" applyFont="1" applyFill="1" applyAlignment="1" applyProtection="1">
      <alignment horizontal="righ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4" fillId="2" borderId="5" xfId="0" applyFont="1" applyFill="1" applyBorder="1" applyAlignment="1" applyProtection="1">
      <alignment vertical="top"/>
      <protection locked="0"/>
    </xf>
    <xf numFmtId="0" fontId="25" fillId="2" borderId="15" xfId="0" applyFont="1" applyFill="1" applyBorder="1" applyAlignment="1" applyProtection="1">
      <alignment vertical="top"/>
      <protection locked="0"/>
    </xf>
    <xf numFmtId="0" fontId="14" fillId="2" borderId="7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3" fontId="10" fillId="2" borderId="15" xfId="0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/>
      <protection locked="0"/>
    </xf>
    <xf numFmtId="3" fontId="10" fillId="2" borderId="2" xfId="0" applyNumberFormat="1" applyFont="1" applyFill="1" applyBorder="1" applyAlignment="1" applyProtection="1">
      <alignment vertical="top"/>
      <protection locked="0"/>
    </xf>
    <xf numFmtId="0" fontId="10" fillId="2" borderId="9" xfId="0" applyFont="1" applyFill="1" applyBorder="1" applyAlignment="1" applyProtection="1">
      <alignment vertical="top"/>
      <protection locked="0"/>
    </xf>
    <xf numFmtId="0" fontId="14" fillId="2" borderId="10" xfId="0" applyFont="1" applyFill="1" applyBorder="1" applyAlignment="1" applyProtection="1">
      <alignment horizontal="left" vertical="top"/>
      <protection locked="0"/>
    </xf>
    <xf numFmtId="3" fontId="10" fillId="2" borderId="14" xfId="0" applyNumberFormat="1" applyFont="1" applyFill="1" applyBorder="1" applyAlignment="1" applyProtection="1">
      <alignment horizontal="right" vertical="top"/>
      <protection locked="0"/>
    </xf>
    <xf numFmtId="3" fontId="27" fillId="2" borderId="14" xfId="0" applyNumberFormat="1" applyFont="1" applyFill="1" applyBorder="1" applyAlignment="1" applyProtection="1">
      <alignment horizontal="righ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3" fontId="10" fillId="2" borderId="0" xfId="0" applyNumberFormat="1" applyFont="1" applyFill="1" applyAlignment="1" applyProtection="1">
      <alignment horizontal="right" vertical="top"/>
      <protection locked="0"/>
    </xf>
    <xf numFmtId="3" fontId="27" fillId="2" borderId="15" xfId="0" applyNumberFormat="1" applyFont="1" applyFill="1" applyBorder="1" applyAlignment="1" applyProtection="1">
      <alignment horizontal="righ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3" fontId="10" fillId="2" borderId="0" xfId="0" applyNumberFormat="1" applyFont="1" applyFill="1" applyAlignment="1" applyProtection="1">
      <alignment vertical="top"/>
      <protection locked="0"/>
    </xf>
    <xf numFmtId="0" fontId="10" fillId="2" borderId="6" xfId="0" applyFont="1" applyFill="1" applyBorder="1" applyAlignment="1" applyProtection="1">
      <alignment vertical="top"/>
      <protection locked="0"/>
    </xf>
    <xf numFmtId="0" fontId="14" fillId="2" borderId="7" xfId="0" applyFont="1" applyFill="1" applyBorder="1" applyAlignment="1" applyProtection="1">
      <alignment horizontal="left" vertical="top"/>
      <protection locked="0"/>
    </xf>
    <xf numFmtId="3" fontId="27" fillId="2" borderId="2" xfId="0" applyNumberFormat="1" applyFont="1" applyFill="1" applyBorder="1" applyAlignment="1" applyProtection="1">
      <alignment horizontal="right" vertical="top"/>
      <protection locked="0"/>
    </xf>
    <xf numFmtId="0" fontId="11" fillId="2" borderId="8" xfId="0" applyFont="1" applyFill="1" applyBorder="1" applyAlignment="1" applyProtection="1">
      <alignment vertical="top"/>
      <protection locked="0"/>
    </xf>
    <xf numFmtId="0" fontId="11" fillId="2" borderId="9" xfId="0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3" fontId="27" fillId="2" borderId="7" xfId="0" applyNumberFormat="1" applyFont="1" applyFill="1" applyBorder="1" applyAlignment="1" applyProtection="1">
      <alignment horizontal="righ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 applyProtection="1">
      <alignment vertical="top"/>
      <protection locked="0"/>
    </xf>
    <xf numFmtId="3" fontId="27" fillId="2" borderId="10" xfId="0" applyNumberFormat="1" applyFont="1" applyFill="1" applyBorder="1" applyAlignment="1" applyProtection="1">
      <alignment horizontal="right" vertical="top"/>
      <protection locked="0"/>
    </xf>
    <xf numFmtId="0" fontId="6" fillId="2" borderId="8" xfId="0" applyFont="1" applyFill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0" fontId="8" fillId="2" borderId="10" xfId="0" applyFont="1" applyFill="1" applyBorder="1" applyAlignment="1" applyProtection="1">
      <alignment vertical="top"/>
      <protection locked="0"/>
    </xf>
    <xf numFmtId="3" fontId="10" fillId="2" borderId="14" xfId="0" applyNumberFormat="1" applyFont="1" applyFill="1" applyBorder="1" applyAlignment="1" applyProtection="1">
      <alignment vertical="top"/>
      <protection locked="0"/>
    </xf>
    <xf numFmtId="3" fontId="27" fillId="2" borderId="3" xfId="0" applyNumberFormat="1" applyFont="1" applyFill="1" applyBorder="1" applyAlignment="1" applyProtection="1">
      <alignment vertical="top"/>
      <protection locked="0"/>
    </xf>
    <xf numFmtId="3" fontId="27" fillId="2" borderId="0" xfId="0" applyNumberFormat="1" applyFont="1" applyFill="1" applyAlignment="1" applyProtection="1">
      <alignment vertical="top"/>
      <protection locked="0"/>
    </xf>
    <xf numFmtId="0" fontId="8" fillId="2" borderId="6" xfId="0" applyFont="1" applyFill="1" applyBorder="1" applyAlignment="1" applyProtection="1">
      <alignment vertical="top"/>
      <protection locked="0"/>
    </xf>
    <xf numFmtId="0" fontId="6" fillId="2" borderId="10" xfId="0" applyFont="1" applyFill="1" applyBorder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164" fontId="27" fillId="2" borderId="15" xfId="0" applyNumberFormat="1" applyFont="1" applyFill="1" applyBorder="1" applyAlignment="1" applyProtection="1">
      <alignment horizontal="center" vertical="top"/>
      <protection locked="0"/>
    </xf>
    <xf numFmtId="164" fontId="12" fillId="2" borderId="15" xfId="0" applyNumberFormat="1" applyFont="1" applyFill="1" applyBorder="1" applyAlignment="1" applyProtection="1">
      <alignment horizontal="center" vertical="top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164" fontId="27" fillId="2" borderId="2" xfId="0" applyNumberFormat="1" applyFont="1" applyFill="1" applyBorder="1" applyAlignment="1" applyProtection="1">
      <alignment horizontal="center" vertical="top"/>
      <protection locked="0"/>
    </xf>
    <xf numFmtId="164" fontId="12" fillId="2" borderId="2" xfId="0" applyNumberFormat="1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horizontal="center" vertical="top"/>
      <protection locked="0"/>
    </xf>
    <xf numFmtId="3" fontId="6" fillId="2" borderId="6" xfId="0" applyNumberFormat="1" applyFont="1" applyFill="1" applyBorder="1" applyAlignment="1" applyProtection="1">
      <alignment vertical="top"/>
      <protection locked="0"/>
    </xf>
    <xf numFmtId="3" fontId="27" fillId="2" borderId="4" xfId="0" applyNumberFormat="1" applyFont="1" applyFill="1" applyBorder="1" applyAlignment="1" applyProtection="1">
      <alignment vertical="top"/>
      <protection locked="0"/>
    </xf>
    <xf numFmtId="3" fontId="27" fillId="2" borderId="6" xfId="0" applyNumberFormat="1" applyFont="1" applyFill="1" applyBorder="1" applyAlignment="1" applyProtection="1">
      <alignment vertical="top"/>
      <protection locked="0"/>
    </xf>
    <xf numFmtId="3" fontId="27" fillId="2" borderId="8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30" fillId="2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 applyProtection="1">
      <alignment vertical="top"/>
      <protection locked="0"/>
    </xf>
    <xf numFmtId="0" fontId="38" fillId="2" borderId="0" xfId="0" applyFont="1" applyFill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1" fillId="2" borderId="0" xfId="0" applyFont="1" applyFill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41" fontId="31" fillId="2" borderId="0" xfId="1" applyFont="1" applyFill="1" applyBorder="1" applyAlignment="1" applyProtection="1">
      <alignment vertical="top"/>
    </xf>
    <xf numFmtId="41" fontId="31" fillId="2" borderId="0" xfId="1" applyFont="1" applyFill="1" applyBorder="1" applyAlignment="1" applyProtection="1">
      <alignment horizontal="right" vertical="top"/>
    </xf>
    <xf numFmtId="0" fontId="28" fillId="2" borderId="0" xfId="0" applyFont="1" applyFill="1" applyAlignment="1" applyProtection="1">
      <alignment horizontal="left" vertical="top"/>
      <protection locked="0"/>
    </xf>
    <xf numFmtId="41" fontId="45" fillId="3" borderId="15" xfId="1" applyFont="1" applyFill="1" applyBorder="1" applyAlignment="1" applyProtection="1">
      <alignment horizontal="left" vertical="top"/>
    </xf>
    <xf numFmtId="41" fontId="45" fillId="3" borderId="1" xfId="1" applyFont="1" applyFill="1" applyBorder="1" applyAlignment="1" applyProtection="1">
      <alignment horizontal="left" vertical="top"/>
    </xf>
    <xf numFmtId="41" fontId="45" fillId="3" borderId="14" xfId="1" applyFont="1" applyFill="1" applyBorder="1" applyAlignment="1" applyProtection="1">
      <alignment horizontal="left" vertical="top"/>
    </xf>
    <xf numFmtId="41" fontId="45" fillId="3" borderId="11" xfId="1" applyFont="1" applyFill="1" applyBorder="1" applyAlignment="1" applyProtection="1">
      <alignment horizontal="center" vertical="top" wrapText="1"/>
    </xf>
    <xf numFmtId="41" fontId="46" fillId="3" borderId="13" xfId="1" applyFont="1" applyFill="1" applyBorder="1" applyAlignment="1" applyProtection="1">
      <alignment horizontal="center" vertical="top" wrapText="1"/>
    </xf>
    <xf numFmtId="0" fontId="28" fillId="0" borderId="0" xfId="0" applyFont="1" applyAlignment="1" applyProtection="1">
      <alignment horizontal="left" vertical="top"/>
      <protection locked="0"/>
    </xf>
    <xf numFmtId="41" fontId="47" fillId="2" borderId="21" xfId="1" applyFont="1" applyFill="1" applyBorder="1" applyAlignment="1" applyProtection="1">
      <alignment horizontal="center" vertical="top"/>
      <protection locked="0"/>
    </xf>
    <xf numFmtId="41" fontId="47" fillId="3" borderId="32" xfId="1" applyFont="1" applyFill="1" applyBorder="1" applyAlignment="1" applyProtection="1">
      <alignment horizontal="right" vertical="top"/>
    </xf>
    <xf numFmtId="41" fontId="48" fillId="2" borderId="21" xfId="1" applyFont="1" applyFill="1" applyBorder="1" applyAlignment="1" applyProtection="1">
      <alignment horizontal="center" vertical="top"/>
      <protection locked="0"/>
    </xf>
    <xf numFmtId="41" fontId="48" fillId="3" borderId="20" xfId="1" applyFont="1" applyFill="1" applyBorder="1" applyAlignment="1" applyProtection="1">
      <alignment horizontal="right" vertical="top"/>
    </xf>
    <xf numFmtId="41" fontId="30" fillId="3" borderId="7" xfId="1" applyFont="1" applyFill="1" applyBorder="1" applyAlignment="1" applyProtection="1">
      <alignment vertical="top"/>
    </xf>
    <xf numFmtId="41" fontId="47" fillId="2" borderId="22" xfId="1" applyFont="1" applyFill="1" applyBorder="1" applyAlignment="1" applyProtection="1">
      <alignment horizontal="center" vertical="top"/>
      <protection locked="0"/>
    </xf>
    <xf numFmtId="41" fontId="47" fillId="3" borderId="23" xfId="1" applyFont="1" applyFill="1" applyBorder="1" applyAlignment="1" applyProtection="1">
      <alignment horizontal="right" vertical="top"/>
    </xf>
    <xf numFmtId="41" fontId="48" fillId="2" borderId="22" xfId="1" applyFont="1" applyFill="1" applyBorder="1" applyAlignment="1" applyProtection="1">
      <alignment horizontal="center" vertical="top"/>
      <protection locked="0"/>
    </xf>
    <xf numFmtId="41" fontId="48" fillId="3" borderId="23" xfId="1" applyFont="1" applyFill="1" applyBorder="1" applyAlignment="1" applyProtection="1">
      <alignment horizontal="right" vertical="top"/>
    </xf>
    <xf numFmtId="41" fontId="47" fillId="0" borderId="22" xfId="1" applyFont="1" applyFill="1" applyBorder="1" applyAlignment="1" applyProtection="1">
      <alignment horizontal="center" vertical="top"/>
      <protection locked="0"/>
    </xf>
    <xf numFmtId="0" fontId="28" fillId="2" borderId="0" xfId="0" applyFont="1" applyFill="1" applyAlignment="1" applyProtection="1">
      <alignment vertical="top"/>
      <protection locked="0"/>
    </xf>
    <xf numFmtId="0" fontId="28" fillId="0" borderId="0" xfId="0" applyFont="1" applyAlignment="1" applyProtection="1">
      <alignment vertical="top"/>
      <protection locked="0"/>
    </xf>
    <xf numFmtId="0" fontId="28" fillId="2" borderId="14" xfId="0" applyFont="1" applyFill="1" applyBorder="1" applyAlignment="1" applyProtection="1">
      <alignment vertical="top"/>
      <protection locked="0"/>
    </xf>
    <xf numFmtId="3" fontId="47" fillId="2" borderId="0" xfId="0" applyNumberFormat="1" applyFont="1" applyFill="1" applyAlignment="1" applyProtection="1">
      <alignment horizontal="right" vertical="top"/>
      <protection locked="0"/>
    </xf>
    <xf numFmtId="0" fontId="28" fillId="2" borderId="3" xfId="0" applyFont="1" applyFill="1" applyBorder="1" applyAlignment="1" applyProtection="1">
      <alignment horizontal="left" vertical="top"/>
      <protection locked="0"/>
    </xf>
    <xf numFmtId="0" fontId="51" fillId="2" borderId="5" xfId="0" applyFont="1" applyFill="1" applyBorder="1" applyAlignment="1" applyProtection="1">
      <alignment vertical="top"/>
      <protection locked="0"/>
    </xf>
    <xf numFmtId="0" fontId="51" fillId="2" borderId="7" xfId="0" applyFont="1" applyFill="1" applyBorder="1" applyAlignment="1" applyProtection="1">
      <alignment vertical="top"/>
      <protection locked="0"/>
    </xf>
    <xf numFmtId="0" fontId="28" fillId="2" borderId="15" xfId="0" applyFont="1" applyFill="1" applyBorder="1" applyAlignment="1" applyProtection="1">
      <alignment horizontal="left" vertical="top"/>
      <protection locked="0"/>
    </xf>
    <xf numFmtId="0" fontId="45" fillId="2" borderId="0" xfId="0" applyFont="1" applyFill="1" applyAlignment="1" applyProtection="1">
      <alignment vertical="top"/>
      <protection locked="0"/>
    </xf>
    <xf numFmtId="0" fontId="45" fillId="0" borderId="0" xfId="0" applyFont="1" applyAlignment="1" applyProtection="1">
      <alignment vertical="top"/>
      <protection locked="0"/>
    </xf>
    <xf numFmtId="0" fontId="52" fillId="2" borderId="7" xfId="0" applyFont="1" applyFill="1" applyBorder="1" applyAlignment="1" applyProtection="1">
      <alignment vertical="top"/>
      <protection locked="0"/>
    </xf>
    <xf numFmtId="0" fontId="28" fillId="2" borderId="2" xfId="0" applyFont="1" applyFill="1" applyBorder="1" applyAlignment="1" applyProtection="1">
      <alignment vertical="top"/>
      <protection locked="0"/>
    </xf>
    <xf numFmtId="3" fontId="28" fillId="2" borderId="2" xfId="0" applyNumberFormat="1" applyFont="1" applyFill="1" applyBorder="1" applyAlignment="1" applyProtection="1">
      <alignment vertical="top"/>
      <protection locked="0"/>
    </xf>
    <xf numFmtId="0" fontId="28" fillId="2" borderId="9" xfId="0" applyFont="1" applyFill="1" applyBorder="1" applyAlignment="1" applyProtection="1">
      <alignment vertical="top"/>
      <protection locked="0"/>
    </xf>
    <xf numFmtId="0" fontId="51" fillId="2" borderId="10" xfId="0" applyFont="1" applyFill="1" applyBorder="1" applyAlignment="1" applyProtection="1">
      <alignment horizontal="left" vertical="top"/>
      <protection locked="0"/>
    </xf>
    <xf numFmtId="3" fontId="28" fillId="2" borderId="14" xfId="0" applyNumberFormat="1" applyFont="1" applyFill="1" applyBorder="1" applyAlignment="1" applyProtection="1">
      <alignment horizontal="right" vertical="top"/>
      <protection locked="0"/>
    </xf>
    <xf numFmtId="3" fontId="47" fillId="2" borderId="14" xfId="0" applyNumberFormat="1" applyFont="1" applyFill="1" applyBorder="1" applyAlignment="1" applyProtection="1">
      <alignment horizontal="right" vertical="top"/>
      <protection locked="0"/>
    </xf>
    <xf numFmtId="0" fontId="28" fillId="2" borderId="4" xfId="0" applyFont="1" applyFill="1" applyBorder="1" applyAlignment="1" applyProtection="1">
      <alignment horizontal="left" vertical="top"/>
      <protection locked="0"/>
    </xf>
    <xf numFmtId="3" fontId="28" fillId="2" borderId="0" xfId="0" applyNumberFormat="1" applyFont="1" applyFill="1" applyAlignment="1" applyProtection="1">
      <alignment horizontal="right" vertical="top"/>
      <protection locked="0"/>
    </xf>
    <xf numFmtId="3" fontId="47" fillId="2" borderId="15" xfId="0" applyNumberFormat="1" applyFont="1" applyFill="1" applyBorder="1" applyAlignment="1" applyProtection="1">
      <alignment horizontal="right" vertical="top"/>
      <protection locked="0"/>
    </xf>
    <xf numFmtId="0" fontId="28" fillId="2" borderId="6" xfId="0" applyFont="1" applyFill="1" applyBorder="1" applyAlignment="1" applyProtection="1">
      <alignment horizontal="left" vertical="top"/>
      <protection locked="0"/>
    </xf>
    <xf numFmtId="3" fontId="28" fillId="2" borderId="0" xfId="0" applyNumberFormat="1" applyFont="1" applyFill="1" applyAlignment="1" applyProtection="1">
      <alignment vertical="top"/>
      <protection locked="0"/>
    </xf>
    <xf numFmtId="0" fontId="28" fillId="2" borderId="6" xfId="0" applyFont="1" applyFill="1" applyBorder="1" applyAlignment="1" applyProtection="1">
      <alignment vertical="top"/>
      <protection locked="0"/>
    </xf>
    <xf numFmtId="0" fontId="51" fillId="2" borderId="7" xfId="0" applyFont="1" applyFill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28" fillId="2" borderId="2" xfId="0" applyFont="1" applyFill="1" applyBorder="1" applyAlignment="1" applyProtection="1">
      <alignment horizontal="left" vertical="top"/>
      <protection locked="0"/>
    </xf>
    <xf numFmtId="3" fontId="28" fillId="2" borderId="0" xfId="0" applyNumberFormat="1" applyFont="1" applyFill="1" applyAlignment="1" applyProtection="1">
      <alignment horizontal="left" vertical="top"/>
      <protection locked="0"/>
    </xf>
    <xf numFmtId="3" fontId="47" fillId="2" borderId="2" xfId="0" applyNumberFormat="1" applyFont="1" applyFill="1" applyBorder="1" applyAlignment="1" applyProtection="1">
      <alignment horizontal="right" vertical="top"/>
      <protection locked="0"/>
    </xf>
    <xf numFmtId="0" fontId="45" fillId="2" borderId="8" xfId="0" applyFont="1" applyFill="1" applyBorder="1" applyAlignment="1" applyProtection="1">
      <alignment vertical="top"/>
      <protection locked="0"/>
    </xf>
    <xf numFmtId="0" fontId="45" fillId="2" borderId="9" xfId="0" applyFont="1" applyFill="1" applyBorder="1" applyAlignment="1" applyProtection="1">
      <alignment vertical="top"/>
      <protection locked="0"/>
    </xf>
    <xf numFmtId="0" fontId="52" fillId="2" borderId="10" xfId="0" applyFont="1" applyFill="1" applyBorder="1" applyAlignment="1" applyProtection="1">
      <alignment horizontal="left" vertical="top"/>
      <protection locked="0"/>
    </xf>
    <xf numFmtId="0" fontId="30" fillId="2" borderId="6" xfId="0" applyFont="1" applyFill="1" applyBorder="1" applyAlignment="1" applyProtection="1">
      <alignment horizontal="left" vertical="top"/>
      <protection locked="0"/>
    </xf>
    <xf numFmtId="3" fontId="47" fillId="2" borderId="7" xfId="0" applyNumberFormat="1" applyFont="1" applyFill="1" applyBorder="1" applyAlignment="1" applyProtection="1">
      <alignment horizontal="right" vertical="top"/>
      <protection locked="0"/>
    </xf>
    <xf numFmtId="0" fontId="30" fillId="2" borderId="4" xfId="0" applyFont="1" applyFill="1" applyBorder="1" applyAlignment="1" applyProtection="1">
      <alignment horizontal="left" vertical="top"/>
      <protection locked="0"/>
    </xf>
    <xf numFmtId="0" fontId="30" fillId="2" borderId="3" xfId="0" applyFont="1" applyFill="1" applyBorder="1" applyAlignment="1" applyProtection="1">
      <alignment horizontal="left" vertical="top"/>
      <protection locked="0"/>
    </xf>
    <xf numFmtId="0" fontId="30" fillId="2" borderId="5" xfId="0" applyFont="1" applyFill="1" applyBorder="1" applyAlignment="1" applyProtection="1">
      <alignment vertical="top"/>
      <protection locked="0"/>
    </xf>
    <xf numFmtId="0" fontId="30" fillId="2" borderId="6" xfId="0" applyFont="1" applyFill="1" applyBorder="1" applyAlignment="1" applyProtection="1">
      <alignment vertical="top"/>
      <protection locked="0"/>
    </xf>
    <xf numFmtId="0" fontId="31" fillId="2" borderId="7" xfId="0" applyFont="1" applyFill="1" applyBorder="1" applyAlignment="1" applyProtection="1">
      <alignment vertical="top"/>
      <protection locked="0"/>
    </xf>
    <xf numFmtId="0" fontId="31" fillId="2" borderId="0" xfId="0" applyFont="1" applyFill="1" applyAlignment="1" applyProtection="1">
      <alignment horizontal="left" vertical="top"/>
      <protection locked="0"/>
    </xf>
    <xf numFmtId="3" fontId="47" fillId="2" borderId="10" xfId="0" applyNumberFormat="1" applyFont="1" applyFill="1" applyBorder="1" applyAlignment="1" applyProtection="1">
      <alignment horizontal="right" vertical="top"/>
      <protection locked="0"/>
    </xf>
    <xf numFmtId="0" fontId="30" fillId="2" borderId="8" xfId="0" applyFont="1" applyFill="1" applyBorder="1" applyAlignment="1" applyProtection="1">
      <alignment vertical="top"/>
      <protection locked="0"/>
    </xf>
    <xf numFmtId="0" fontId="30" fillId="2" borderId="9" xfId="0" applyFont="1" applyFill="1" applyBorder="1" applyAlignment="1" applyProtection="1">
      <alignment vertical="top"/>
      <protection locked="0"/>
    </xf>
    <xf numFmtId="0" fontId="31" fillId="2" borderId="10" xfId="0" applyFont="1" applyFill="1" applyBorder="1" applyAlignment="1" applyProtection="1">
      <alignment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3" fontId="28" fillId="2" borderId="14" xfId="0" applyNumberFormat="1" applyFont="1" applyFill="1" applyBorder="1" applyAlignment="1" applyProtection="1">
      <alignment vertical="top"/>
      <protection locked="0"/>
    </xf>
    <xf numFmtId="3" fontId="47" fillId="2" borderId="3" xfId="0" applyNumberFormat="1" applyFont="1" applyFill="1" applyBorder="1" applyAlignment="1" applyProtection="1">
      <alignment vertical="top"/>
      <protection locked="0"/>
    </xf>
    <xf numFmtId="3" fontId="47" fillId="2" borderId="0" xfId="0" applyNumberFormat="1" applyFont="1" applyFill="1" applyAlignment="1" applyProtection="1">
      <alignment vertical="top"/>
      <protection locked="0"/>
    </xf>
    <xf numFmtId="0" fontId="31" fillId="2" borderId="6" xfId="0" applyFont="1" applyFill="1" applyBorder="1" applyAlignment="1" applyProtection="1">
      <alignment vertical="top"/>
      <protection locked="0"/>
    </xf>
    <xf numFmtId="0" fontId="31" fillId="2" borderId="7" xfId="0" applyFont="1" applyFill="1" applyBorder="1" applyAlignment="1" applyProtection="1">
      <alignment horizontal="left" vertical="top"/>
      <protection locked="0"/>
    </xf>
    <xf numFmtId="0" fontId="30" fillId="2" borderId="10" xfId="0" applyFont="1" applyFill="1" applyBorder="1" applyAlignment="1" applyProtection="1">
      <alignment vertical="top"/>
      <protection locked="0"/>
    </xf>
    <xf numFmtId="0" fontId="30" fillId="0" borderId="0" xfId="0" applyFont="1" applyProtection="1">
      <protection locked="0"/>
    </xf>
    <xf numFmtId="0" fontId="31" fillId="2" borderId="0" xfId="0" applyFont="1" applyFill="1" applyAlignment="1" applyProtection="1">
      <alignment horizontal="center" vertical="top"/>
      <protection locked="0"/>
    </xf>
    <xf numFmtId="0" fontId="30" fillId="2" borderId="0" xfId="0" applyFont="1" applyFill="1" applyAlignment="1" applyProtection="1">
      <alignment horizontal="center" vertical="top"/>
      <protection locked="0"/>
    </xf>
    <xf numFmtId="164" fontId="47" fillId="2" borderId="15" xfId="0" applyNumberFormat="1" applyFont="1" applyFill="1" applyBorder="1" applyAlignment="1" applyProtection="1">
      <alignment horizontal="center" vertical="top"/>
      <protection locked="0"/>
    </xf>
    <xf numFmtId="164" fontId="48" fillId="2" borderId="15" xfId="0" applyNumberFormat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 applyProtection="1">
      <alignment horizontal="center" vertical="top"/>
      <protection locked="0"/>
    </xf>
    <xf numFmtId="164" fontId="47" fillId="2" borderId="2" xfId="0" applyNumberFormat="1" applyFont="1" applyFill="1" applyBorder="1" applyAlignment="1" applyProtection="1">
      <alignment horizontal="center" vertical="top"/>
      <protection locked="0"/>
    </xf>
    <xf numFmtId="164" fontId="48" fillId="2" borderId="2" xfId="0" applyNumberFormat="1" applyFont="1" applyFill="1" applyBorder="1" applyAlignment="1" applyProtection="1">
      <alignment horizontal="center" vertical="top"/>
      <protection locked="0"/>
    </xf>
    <xf numFmtId="0" fontId="30" fillId="2" borderId="2" xfId="0" applyFont="1" applyFill="1" applyBorder="1" applyAlignment="1" applyProtection="1">
      <alignment horizontal="center" vertical="top"/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38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left"/>
      <protection locked="0"/>
    </xf>
    <xf numFmtId="0" fontId="34" fillId="2" borderId="0" xfId="0" applyFont="1" applyFill="1" applyProtection="1">
      <protection locked="0"/>
    </xf>
    <xf numFmtId="0" fontId="31" fillId="2" borderId="0" xfId="0" applyFont="1" applyFill="1" applyProtection="1">
      <protection locked="0"/>
    </xf>
    <xf numFmtId="0" fontId="31" fillId="0" borderId="0" xfId="0" applyFont="1" applyProtection="1">
      <protection locked="0"/>
    </xf>
    <xf numFmtId="41" fontId="47" fillId="2" borderId="21" xfId="1" applyFont="1" applyFill="1" applyBorder="1" applyAlignment="1" applyProtection="1">
      <alignment horizontal="center"/>
      <protection locked="0"/>
    </xf>
    <xf numFmtId="41" fontId="48" fillId="2" borderId="21" xfId="1" applyFont="1" applyFill="1" applyBorder="1" applyAlignment="1" applyProtection="1">
      <alignment horizontal="center"/>
      <protection locked="0"/>
    </xf>
    <xf numFmtId="41" fontId="47" fillId="2" borderId="22" xfId="1" applyFont="1" applyFill="1" applyBorder="1" applyAlignment="1" applyProtection="1">
      <alignment horizontal="center"/>
      <protection locked="0"/>
    </xf>
    <xf numFmtId="41" fontId="48" fillId="2" borderId="22" xfId="1" applyFont="1" applyFill="1" applyBorder="1" applyAlignment="1" applyProtection="1">
      <alignment horizontal="center"/>
      <protection locked="0"/>
    </xf>
    <xf numFmtId="41" fontId="47" fillId="0" borderId="22" xfId="1" applyFont="1" applyFill="1" applyBorder="1" applyAlignment="1" applyProtection="1">
      <alignment horizontal="center"/>
      <protection locked="0"/>
    </xf>
    <xf numFmtId="0" fontId="28" fillId="2" borderId="0" xfId="0" applyFont="1" applyFill="1" applyProtection="1">
      <protection locked="0"/>
    </xf>
    <xf numFmtId="0" fontId="28" fillId="0" borderId="0" xfId="0" applyFont="1" applyProtection="1">
      <protection locked="0"/>
    </xf>
    <xf numFmtId="0" fontId="28" fillId="2" borderId="3" xfId="0" applyFont="1" applyFill="1" applyBorder="1" applyAlignment="1" applyProtection="1">
      <alignment horizontal="left"/>
      <protection locked="0"/>
    </xf>
    <xf numFmtId="0" fontId="51" fillId="2" borderId="5" xfId="0" applyFont="1" applyFill="1" applyBorder="1" applyProtection="1"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51" fillId="2" borderId="7" xfId="0" applyFont="1" applyFill="1" applyBorder="1" applyProtection="1"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45" fillId="2" borderId="0" xfId="0" applyFont="1" applyFill="1" applyProtection="1">
      <protection locked="0"/>
    </xf>
    <xf numFmtId="0" fontId="45" fillId="0" borderId="0" xfId="0" applyFont="1" applyProtection="1">
      <protection locked="0"/>
    </xf>
    <xf numFmtId="0" fontId="52" fillId="2" borderId="7" xfId="0" applyFont="1" applyFill="1" applyBorder="1" applyProtection="1">
      <protection locked="0"/>
    </xf>
    <xf numFmtId="0" fontId="28" fillId="2" borderId="2" xfId="0" applyFont="1" applyFill="1" applyBorder="1" applyProtection="1">
      <protection locked="0"/>
    </xf>
    <xf numFmtId="3" fontId="28" fillId="2" borderId="2" xfId="0" applyNumberFormat="1" applyFont="1" applyFill="1" applyBorder="1" applyProtection="1">
      <protection locked="0"/>
    </xf>
    <xf numFmtId="0" fontId="28" fillId="2" borderId="9" xfId="0" applyFont="1" applyFill="1" applyBorder="1" applyProtection="1">
      <protection locked="0"/>
    </xf>
    <xf numFmtId="0" fontId="51" fillId="2" borderId="10" xfId="0" applyFont="1" applyFill="1" applyBorder="1" applyAlignment="1" applyProtection="1">
      <alignment horizontal="left"/>
      <protection locked="0"/>
    </xf>
    <xf numFmtId="3" fontId="28" fillId="2" borderId="14" xfId="0" applyNumberFormat="1" applyFont="1" applyFill="1" applyBorder="1" applyAlignment="1" applyProtection="1">
      <alignment horizontal="right"/>
      <protection locked="0"/>
    </xf>
    <xf numFmtId="3" fontId="47" fillId="2" borderId="14" xfId="0" applyNumberFormat="1" applyFont="1" applyFill="1" applyBorder="1" applyAlignment="1" applyProtection="1">
      <alignment horizontal="right"/>
      <protection locked="0"/>
    </xf>
    <xf numFmtId="0" fontId="28" fillId="2" borderId="4" xfId="0" applyFont="1" applyFill="1" applyBorder="1" applyAlignment="1" applyProtection="1">
      <alignment horizontal="left"/>
      <protection locked="0"/>
    </xf>
    <xf numFmtId="3" fontId="28" fillId="2" borderId="0" xfId="0" applyNumberFormat="1" applyFont="1" applyFill="1" applyAlignment="1" applyProtection="1">
      <alignment horizontal="right"/>
      <protection locked="0"/>
    </xf>
    <xf numFmtId="3" fontId="47" fillId="2" borderId="15" xfId="0" applyNumberFormat="1" applyFont="1" applyFill="1" applyBorder="1" applyAlignment="1" applyProtection="1">
      <alignment horizontal="right"/>
      <protection locked="0"/>
    </xf>
    <xf numFmtId="0" fontId="28" fillId="2" borderId="6" xfId="0" applyFont="1" applyFill="1" applyBorder="1" applyAlignment="1" applyProtection="1">
      <alignment horizontal="left"/>
      <protection locked="0"/>
    </xf>
    <xf numFmtId="3" fontId="28" fillId="2" borderId="0" xfId="0" applyNumberFormat="1" applyFont="1" applyFill="1" applyProtection="1">
      <protection locked="0"/>
    </xf>
    <xf numFmtId="0" fontId="28" fillId="2" borderId="6" xfId="0" applyFont="1" applyFill="1" applyBorder="1" applyProtection="1">
      <protection locked="0"/>
    </xf>
    <xf numFmtId="0" fontId="51" fillId="2" borderId="7" xfId="0" applyFont="1" applyFill="1" applyBorder="1" applyAlignment="1" applyProtection="1">
      <alignment horizontal="left"/>
      <protection locked="0"/>
    </xf>
    <xf numFmtId="3" fontId="47" fillId="2" borderId="2" xfId="0" applyNumberFormat="1" applyFont="1" applyFill="1" applyBorder="1" applyAlignment="1" applyProtection="1">
      <alignment horizontal="right"/>
      <protection locked="0"/>
    </xf>
    <xf numFmtId="0" fontId="45" fillId="2" borderId="8" xfId="0" applyFont="1" applyFill="1" applyBorder="1" applyProtection="1">
      <protection locked="0"/>
    </xf>
    <xf numFmtId="0" fontId="45" fillId="2" borderId="9" xfId="0" applyFont="1" applyFill="1" applyBorder="1" applyProtection="1">
      <protection locked="0"/>
    </xf>
    <xf numFmtId="0" fontId="30" fillId="2" borderId="6" xfId="0" applyFont="1" applyFill="1" applyBorder="1" applyAlignment="1" applyProtection="1">
      <alignment horizontal="left"/>
      <protection locked="0"/>
    </xf>
    <xf numFmtId="3" fontId="47" fillId="2" borderId="7" xfId="0" applyNumberFormat="1" applyFont="1" applyFill="1" applyBorder="1" applyAlignment="1" applyProtection="1">
      <alignment horizontal="right"/>
      <protection locked="0"/>
    </xf>
    <xf numFmtId="0" fontId="30" fillId="2" borderId="4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horizontal="left"/>
      <protection locked="0"/>
    </xf>
    <xf numFmtId="0" fontId="30" fillId="2" borderId="5" xfId="0" applyFont="1" applyFill="1" applyBorder="1" applyProtection="1">
      <protection locked="0"/>
    </xf>
    <xf numFmtId="0" fontId="30" fillId="2" borderId="6" xfId="0" applyFont="1" applyFill="1" applyBorder="1" applyProtection="1">
      <protection locked="0"/>
    </xf>
    <xf numFmtId="0" fontId="31" fillId="2" borderId="7" xfId="0" applyFont="1" applyFill="1" applyBorder="1" applyProtection="1">
      <protection locked="0"/>
    </xf>
    <xf numFmtId="3" fontId="47" fillId="2" borderId="10" xfId="0" applyNumberFormat="1" applyFont="1" applyFill="1" applyBorder="1" applyAlignment="1" applyProtection="1">
      <alignment horizontal="right"/>
      <protection locked="0"/>
    </xf>
    <xf numFmtId="0" fontId="30" fillId="2" borderId="8" xfId="0" applyFont="1" applyFill="1" applyBorder="1" applyProtection="1">
      <protection locked="0"/>
    </xf>
    <xf numFmtId="0" fontId="30" fillId="2" borderId="9" xfId="0" applyFont="1" applyFill="1" applyBorder="1" applyProtection="1">
      <protection locked="0"/>
    </xf>
    <xf numFmtId="0" fontId="31" fillId="2" borderId="10" xfId="0" applyFont="1" applyFill="1" applyBorder="1" applyProtection="1">
      <protection locked="0"/>
    </xf>
    <xf numFmtId="3" fontId="28" fillId="2" borderId="14" xfId="0" applyNumberFormat="1" applyFont="1" applyFill="1" applyBorder="1" applyProtection="1">
      <protection locked="0"/>
    </xf>
    <xf numFmtId="3" fontId="47" fillId="2" borderId="3" xfId="0" applyNumberFormat="1" applyFont="1" applyFill="1" applyBorder="1" applyProtection="1">
      <protection locked="0"/>
    </xf>
    <xf numFmtId="3" fontId="47" fillId="2" borderId="0" xfId="0" applyNumberFormat="1" applyFont="1" applyFill="1" applyProtection="1">
      <protection locked="0"/>
    </xf>
    <xf numFmtId="0" fontId="31" fillId="2" borderId="6" xfId="0" applyFont="1" applyFill="1" applyBorder="1" applyProtection="1">
      <protection locked="0"/>
    </xf>
    <xf numFmtId="0" fontId="30" fillId="2" borderId="10" xfId="0" applyFont="1" applyFill="1" applyBorder="1" applyProtection="1">
      <protection locked="0"/>
    </xf>
    <xf numFmtId="3" fontId="30" fillId="2" borderId="21" xfId="0" applyNumberFormat="1" applyFont="1" applyFill="1" applyBorder="1" applyProtection="1">
      <protection locked="0"/>
    </xf>
    <xf numFmtId="3" fontId="47" fillId="0" borderId="0" xfId="0" applyNumberFormat="1" applyFont="1" applyProtection="1">
      <protection locked="0"/>
    </xf>
    <xf numFmtId="0" fontId="31" fillId="2" borderId="0" xfId="0" applyFont="1" applyFill="1" applyAlignment="1" applyProtection="1">
      <alignment horizontal="center"/>
      <protection locked="0"/>
    </xf>
    <xf numFmtId="3" fontId="30" fillId="2" borderId="22" xfId="0" applyNumberFormat="1" applyFont="1" applyFill="1" applyBorder="1" applyProtection="1">
      <protection locked="0"/>
    </xf>
    <xf numFmtId="0" fontId="30" fillId="2" borderId="0" xfId="0" applyFont="1" applyFill="1" applyAlignment="1" applyProtection="1">
      <alignment horizontal="center"/>
      <protection locked="0"/>
    </xf>
    <xf numFmtId="3" fontId="30" fillId="2" borderId="24" xfId="0" applyNumberFormat="1" applyFont="1" applyFill="1" applyBorder="1" applyProtection="1">
      <protection locked="0"/>
    </xf>
    <xf numFmtId="164" fontId="47" fillId="2" borderId="15" xfId="0" applyNumberFormat="1" applyFont="1" applyFill="1" applyBorder="1" applyAlignment="1" applyProtection="1">
      <alignment horizontal="center"/>
      <protection locked="0"/>
    </xf>
    <xf numFmtId="164" fontId="48" fillId="2" borderId="15" xfId="0" applyNumberFormat="1" applyFont="1" applyFill="1" applyBorder="1" applyAlignment="1" applyProtection="1">
      <alignment horizontal="center"/>
      <protection locked="0"/>
    </xf>
    <xf numFmtId="0" fontId="30" fillId="2" borderId="15" xfId="0" applyFont="1" applyFill="1" applyBorder="1" applyAlignment="1" applyProtection="1">
      <alignment horizontal="center"/>
      <protection locked="0"/>
    </xf>
    <xf numFmtId="164" fontId="47" fillId="2" borderId="2" xfId="0" applyNumberFormat="1" applyFont="1" applyFill="1" applyBorder="1" applyAlignment="1" applyProtection="1">
      <alignment horizontal="center"/>
      <protection locked="0"/>
    </xf>
    <xf numFmtId="164" fontId="48" fillId="2" borderId="2" xfId="0" applyNumberFormat="1" applyFont="1" applyFill="1" applyBorder="1" applyAlignment="1" applyProtection="1">
      <alignment horizontal="center"/>
      <protection locked="0"/>
    </xf>
    <xf numFmtId="0" fontId="30" fillId="2" borderId="2" xfId="0" applyFont="1" applyFill="1" applyBorder="1" applyAlignment="1" applyProtection="1">
      <alignment horizontal="center"/>
      <protection locked="0"/>
    </xf>
    <xf numFmtId="3" fontId="30" fillId="2" borderId="6" xfId="0" applyNumberFormat="1" applyFont="1" applyFill="1" applyBorder="1" applyProtection="1">
      <protection locked="0"/>
    </xf>
    <xf numFmtId="3" fontId="47" fillId="2" borderId="4" xfId="0" applyNumberFormat="1" applyFont="1" applyFill="1" applyBorder="1" applyProtection="1">
      <protection locked="0"/>
    </xf>
    <xf numFmtId="3" fontId="47" fillId="2" borderId="6" xfId="0" applyNumberFormat="1" applyFont="1" applyFill="1" applyBorder="1" applyProtection="1">
      <protection locked="0"/>
    </xf>
    <xf numFmtId="3" fontId="47" fillId="2" borderId="8" xfId="0" applyNumberFormat="1" applyFont="1" applyFill="1" applyBorder="1" applyProtection="1">
      <protection locked="0"/>
    </xf>
    <xf numFmtId="0" fontId="5" fillId="2" borderId="0" xfId="2" applyFill="1" applyBorder="1" applyProtection="1">
      <protection locked="0"/>
    </xf>
    <xf numFmtId="41" fontId="28" fillId="2" borderId="14" xfId="1" applyFont="1" applyFill="1" applyBorder="1" applyAlignment="1" applyProtection="1">
      <alignment vertical="top"/>
      <protection locked="0"/>
    </xf>
    <xf numFmtId="41" fontId="28" fillId="2" borderId="15" xfId="1" applyFont="1" applyFill="1" applyBorder="1" applyAlignment="1" applyProtection="1">
      <alignment vertical="top"/>
      <protection locked="0"/>
    </xf>
    <xf numFmtId="41" fontId="28" fillId="2" borderId="15" xfId="1" applyFont="1" applyFill="1" applyBorder="1" applyAlignment="1" applyProtection="1">
      <alignment horizontal="right" vertical="top"/>
      <protection locked="0"/>
    </xf>
    <xf numFmtId="41" fontId="28" fillId="2" borderId="2" xfId="1" applyFont="1" applyFill="1" applyBorder="1" applyAlignment="1" applyProtection="1">
      <alignment vertical="top"/>
      <protection locked="0"/>
    </xf>
    <xf numFmtId="41" fontId="28" fillId="0" borderId="14" xfId="1" applyFont="1" applyBorder="1" applyProtection="1">
      <protection locked="0"/>
    </xf>
    <xf numFmtId="41" fontId="47" fillId="2" borderId="0" xfId="1" applyFont="1" applyFill="1" applyAlignment="1" applyProtection="1">
      <alignment horizontal="right"/>
      <protection locked="0"/>
    </xf>
    <xf numFmtId="41" fontId="28" fillId="0" borderId="15" xfId="1" applyFont="1" applyBorder="1" applyProtection="1">
      <protection locked="0"/>
    </xf>
    <xf numFmtId="41" fontId="28" fillId="2" borderId="15" xfId="1" applyFont="1" applyFill="1" applyBorder="1" applyAlignment="1" applyProtection="1">
      <alignment horizontal="right"/>
      <protection locked="0"/>
    </xf>
    <xf numFmtId="41" fontId="28" fillId="2" borderId="15" xfId="1" applyFont="1" applyFill="1" applyBorder="1" applyProtection="1">
      <protection locked="0"/>
    </xf>
    <xf numFmtId="41" fontId="28" fillId="2" borderId="2" xfId="1" applyFont="1" applyFill="1" applyBorder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0" borderId="0" xfId="0" applyProtection="1">
      <protection locked="0"/>
    </xf>
    <xf numFmtId="49" fontId="5" fillId="2" borderId="0" xfId="2" applyNumberFormat="1" applyFill="1" applyBorder="1" applyAlignment="1" applyProtection="1">
      <alignment horizontal="left" vertical="top"/>
    </xf>
    <xf numFmtId="0" fontId="41" fillId="2" borderId="0" xfId="2" applyFont="1" applyFill="1" applyBorder="1" applyAlignment="1" applyProtection="1">
      <alignment horizontal="left" vertical="top"/>
    </xf>
    <xf numFmtId="49" fontId="30" fillId="2" borderId="0" xfId="0" applyNumberFormat="1" applyFont="1" applyFill="1" applyAlignment="1" applyProtection="1">
      <alignment horizontal="left" vertical="top"/>
      <protection locked="0"/>
    </xf>
    <xf numFmtId="3" fontId="30" fillId="2" borderId="0" xfId="0" applyNumberFormat="1" applyFont="1" applyFill="1" applyAlignment="1" applyProtection="1">
      <alignment horizontal="center" vertical="top"/>
      <protection locked="0"/>
    </xf>
    <xf numFmtId="41" fontId="31" fillId="2" borderId="0" xfId="1" applyFont="1" applyFill="1" applyBorder="1" applyProtection="1"/>
    <xf numFmtId="41" fontId="31" fillId="2" borderId="0" xfId="1" applyFont="1" applyFill="1" applyBorder="1" applyAlignment="1" applyProtection="1">
      <alignment horizontal="right"/>
    </xf>
    <xf numFmtId="41" fontId="31" fillId="0" borderId="0" xfId="1" applyFont="1" applyFill="1" applyBorder="1" applyProtection="1"/>
    <xf numFmtId="41" fontId="47" fillId="3" borderId="32" xfId="1" applyFont="1" applyFill="1" applyBorder="1" applyAlignment="1" applyProtection="1">
      <alignment horizontal="right"/>
    </xf>
    <xf numFmtId="41" fontId="48" fillId="3" borderId="20" xfId="1" applyFont="1" applyFill="1" applyBorder="1" applyAlignment="1" applyProtection="1">
      <alignment horizontal="right"/>
    </xf>
    <xf numFmtId="41" fontId="30" fillId="3" borderId="7" xfId="1" applyFont="1" applyFill="1" applyBorder="1" applyProtection="1"/>
    <xf numFmtId="41" fontId="47" fillId="3" borderId="23" xfId="1" applyFont="1" applyFill="1" applyBorder="1" applyAlignment="1" applyProtection="1">
      <alignment horizontal="right"/>
    </xf>
    <xf numFmtId="41" fontId="48" fillId="3" borderId="23" xfId="1" applyFont="1" applyFill="1" applyBorder="1" applyAlignment="1" applyProtection="1">
      <alignment horizontal="right"/>
    </xf>
    <xf numFmtId="41" fontId="12" fillId="3" borderId="20" xfId="1" applyFont="1" applyFill="1" applyBorder="1" applyAlignment="1" applyProtection="1">
      <alignment horizontal="right" vertical="top"/>
    </xf>
    <xf numFmtId="41" fontId="12" fillId="3" borderId="23" xfId="1" applyFont="1" applyFill="1" applyBorder="1" applyAlignment="1" applyProtection="1">
      <alignment horizontal="right" vertical="top"/>
    </xf>
    <xf numFmtId="0" fontId="30" fillId="2" borderId="0" xfId="0" applyFont="1" applyFill="1" applyAlignment="1" applyProtection="1">
      <alignment horizontal="left"/>
      <protection locked="0"/>
    </xf>
    <xf numFmtId="0" fontId="39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/>
    <xf numFmtId="0" fontId="30" fillId="2" borderId="0" xfId="0" applyFont="1" applyFill="1" applyAlignment="1" applyProtection="1">
      <alignment horizontal="left"/>
    </xf>
    <xf numFmtId="0" fontId="30" fillId="0" borderId="0" xfId="0" applyFont="1" applyProtection="1"/>
    <xf numFmtId="0" fontId="34" fillId="0" borderId="4" xfId="0" applyFont="1" applyBorder="1" applyProtection="1"/>
    <xf numFmtId="0" fontId="30" fillId="0" borderId="3" xfId="0" applyFont="1" applyBorder="1" applyProtection="1"/>
    <xf numFmtId="0" fontId="30" fillId="0" borderId="3" xfId="0" applyFont="1" applyBorder="1" applyAlignment="1" applyProtection="1">
      <alignment horizontal="left"/>
    </xf>
    <xf numFmtId="0" fontId="30" fillId="0" borderId="5" xfId="0" applyFont="1" applyBorder="1" applyAlignment="1" applyProtection="1">
      <alignment horizontal="left"/>
    </xf>
    <xf numFmtId="0" fontId="35" fillId="0" borderId="6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0" fillId="0" borderId="7" xfId="0" applyFont="1" applyBorder="1" applyAlignment="1" applyProtection="1">
      <alignment horizontal="left"/>
    </xf>
    <xf numFmtId="0" fontId="36" fillId="0" borderId="6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7" fillId="0" borderId="6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30" fillId="0" borderId="8" xfId="0" applyFont="1" applyBorder="1" applyProtection="1"/>
    <xf numFmtId="0" fontId="30" fillId="0" borderId="9" xfId="0" applyFont="1" applyBorder="1" applyProtection="1"/>
    <xf numFmtId="0" fontId="30" fillId="0" borderId="9" xfId="0" applyFont="1" applyBorder="1" applyAlignment="1" applyProtection="1">
      <alignment horizontal="left"/>
    </xf>
    <xf numFmtId="0" fontId="30" fillId="0" borderId="10" xfId="0" applyFont="1" applyBorder="1" applyAlignment="1" applyProtection="1">
      <alignment horizontal="left"/>
    </xf>
    <xf numFmtId="0" fontId="38" fillId="0" borderId="0" xfId="0" applyFont="1" applyProtection="1"/>
    <xf numFmtId="0" fontId="38" fillId="0" borderId="0" xfId="0" applyFont="1" applyAlignment="1" applyProtection="1">
      <alignment horizontal="left"/>
    </xf>
    <xf numFmtId="0" fontId="40" fillId="2" borderId="0" xfId="0" applyFont="1" applyFill="1" applyAlignment="1" applyProtection="1">
      <alignment horizontal="left"/>
    </xf>
    <xf numFmtId="0" fontId="38" fillId="2" borderId="0" xfId="0" applyFont="1" applyFill="1" applyProtection="1"/>
    <xf numFmtId="0" fontId="38" fillId="2" borderId="0" xfId="0" applyFont="1" applyFill="1" applyAlignment="1" applyProtection="1">
      <alignment horizontal="left"/>
    </xf>
    <xf numFmtId="0" fontId="34" fillId="2" borderId="0" xfId="0" applyFont="1" applyFill="1" applyAlignment="1" applyProtection="1">
      <alignment horizontal="left"/>
    </xf>
    <xf numFmtId="0" fontId="34" fillId="2" borderId="0" xfId="0" applyFont="1" applyFill="1" applyProtection="1"/>
    <xf numFmtId="0" fontId="31" fillId="2" borderId="0" xfId="0" applyFont="1" applyFill="1" applyProtection="1"/>
    <xf numFmtId="0" fontId="39" fillId="2" borderId="0" xfId="0" applyFont="1" applyFill="1" applyAlignment="1" applyProtection="1">
      <alignment horizontal="right"/>
    </xf>
    <xf numFmtId="49" fontId="30" fillId="2" borderId="0" xfId="0" applyNumberFormat="1" applyFont="1" applyFill="1" applyAlignment="1" applyProtection="1">
      <alignment horizontal="left"/>
    </xf>
    <xf numFmtId="0" fontId="42" fillId="2" borderId="0" xfId="0" applyFont="1" applyFill="1" applyAlignment="1" applyProtection="1">
      <alignment horizontal="left"/>
    </xf>
    <xf numFmtId="0" fontId="43" fillId="3" borderId="39" xfId="0" applyFont="1" applyFill="1" applyBorder="1" applyAlignment="1" applyProtection="1">
      <alignment horizontal="center"/>
    </xf>
    <xf numFmtId="0" fontId="43" fillId="3" borderId="40" xfId="0" applyFont="1" applyFill="1" applyBorder="1" applyAlignment="1" applyProtection="1">
      <alignment horizontal="center"/>
    </xf>
    <xf numFmtId="0" fontId="44" fillId="3" borderId="39" xfId="0" applyFont="1" applyFill="1" applyBorder="1" applyAlignment="1" applyProtection="1">
      <alignment horizontal="center"/>
    </xf>
    <xf numFmtId="0" fontId="44" fillId="3" borderId="40" xfId="0" applyFont="1" applyFill="1" applyBorder="1" applyAlignment="1" applyProtection="1">
      <alignment horizontal="center"/>
    </xf>
    <xf numFmtId="0" fontId="31" fillId="3" borderId="5" xfId="0" applyFont="1" applyFill="1" applyBorder="1" applyAlignment="1" applyProtection="1">
      <alignment horizontal="center"/>
    </xf>
    <xf numFmtId="0" fontId="43" fillId="3" borderId="49" xfId="0" applyFont="1" applyFill="1" applyBorder="1" applyAlignment="1" applyProtection="1">
      <alignment horizontal="center"/>
    </xf>
    <xf numFmtId="0" fontId="43" fillId="3" borderId="48" xfId="0" applyFont="1" applyFill="1" applyBorder="1" applyAlignment="1" applyProtection="1">
      <alignment horizontal="center"/>
    </xf>
    <xf numFmtId="0" fontId="44" fillId="3" borderId="49" xfId="0" applyFont="1" applyFill="1" applyBorder="1" applyAlignment="1" applyProtection="1">
      <alignment horizontal="center"/>
    </xf>
    <xf numFmtId="0" fontId="44" fillId="3" borderId="48" xfId="0" applyFont="1" applyFill="1" applyBorder="1" applyAlignment="1" applyProtection="1">
      <alignment horizontal="center"/>
    </xf>
    <xf numFmtId="0" fontId="31" fillId="3" borderId="7" xfId="0" applyFont="1" applyFill="1" applyBorder="1" applyAlignment="1" applyProtection="1">
      <alignment horizontal="center"/>
    </xf>
    <xf numFmtId="0" fontId="43" fillId="3" borderId="22" xfId="0" applyFont="1" applyFill="1" applyBorder="1" applyAlignment="1" applyProtection="1">
      <alignment horizontal="center" vertical="top" wrapText="1"/>
    </xf>
    <xf numFmtId="0" fontId="43" fillId="3" borderId="48" xfId="0" applyFont="1" applyFill="1" applyBorder="1" applyAlignment="1" applyProtection="1">
      <alignment horizontal="center" vertical="top" wrapText="1"/>
    </xf>
    <xf numFmtId="0" fontId="44" fillId="3" borderId="22" xfId="0" applyFont="1" applyFill="1" applyBorder="1" applyAlignment="1" applyProtection="1">
      <alignment horizontal="center" vertical="top" wrapText="1"/>
    </xf>
    <xf numFmtId="0" fontId="44" fillId="3" borderId="23" xfId="0" applyFont="1" applyFill="1" applyBorder="1" applyAlignment="1" applyProtection="1">
      <alignment horizontal="center" vertical="top" wrapText="1"/>
    </xf>
    <xf numFmtId="0" fontId="28" fillId="0" borderId="0" xfId="0" applyFont="1" applyAlignment="1" applyProtection="1">
      <alignment horizontal="left" vertical="top"/>
    </xf>
    <xf numFmtId="0" fontId="28" fillId="2" borderId="0" xfId="0" applyFont="1" applyFill="1" applyAlignment="1" applyProtection="1">
      <alignment horizontal="left" vertical="top"/>
    </xf>
    <xf numFmtId="41" fontId="44" fillId="4" borderId="28" xfId="0" applyNumberFormat="1" applyFont="1" applyFill="1" applyBorder="1" applyAlignment="1" applyProtection="1">
      <alignment horizontal="right"/>
    </xf>
    <xf numFmtId="41" fontId="30" fillId="3" borderId="13" xfId="0" applyNumberFormat="1" applyFont="1" applyFill="1" applyBorder="1" applyProtection="1"/>
    <xf numFmtId="0" fontId="31" fillId="4" borderId="2" xfId="0" applyFont="1" applyFill="1" applyBorder="1" applyProtection="1"/>
    <xf numFmtId="0" fontId="31" fillId="4" borderId="1" xfId="0" applyFont="1" applyFill="1" applyBorder="1" applyProtection="1"/>
    <xf numFmtId="0" fontId="31" fillId="4" borderId="2" xfId="0" applyFont="1" applyFill="1" applyBorder="1" applyAlignment="1" applyProtection="1">
      <alignment horizontal="left"/>
    </xf>
    <xf numFmtId="41" fontId="31" fillId="4" borderId="11" xfId="0" applyNumberFormat="1" applyFont="1" applyFill="1" applyBorder="1" applyAlignment="1" applyProtection="1">
      <alignment horizontal="right"/>
    </xf>
    <xf numFmtId="41" fontId="43" fillId="4" borderId="26" xfId="0" applyNumberFormat="1" applyFont="1" applyFill="1" applyBorder="1" applyAlignment="1" applyProtection="1">
      <alignment horizontal="center"/>
    </xf>
    <xf numFmtId="41" fontId="43" fillId="4" borderId="28" xfId="0" applyNumberFormat="1" applyFont="1" applyFill="1" applyBorder="1" applyAlignment="1" applyProtection="1">
      <alignment horizontal="right"/>
    </xf>
    <xf numFmtId="41" fontId="44" fillId="4" borderId="26" xfId="0" applyNumberFormat="1" applyFont="1" applyFill="1" applyBorder="1" applyAlignment="1" applyProtection="1">
      <alignment horizontal="center"/>
    </xf>
    <xf numFmtId="0" fontId="28" fillId="2" borderId="0" xfId="0" applyFont="1" applyFill="1" applyProtection="1"/>
    <xf numFmtId="0" fontId="31" fillId="2" borderId="0" xfId="0" applyFont="1" applyFill="1" applyAlignment="1" applyProtection="1">
      <alignment horizontal="left"/>
    </xf>
    <xf numFmtId="3" fontId="31" fillId="2" borderId="0" xfId="0" applyNumberFormat="1" applyFont="1" applyFill="1" applyAlignment="1" applyProtection="1">
      <alignment horizontal="right"/>
    </xf>
    <xf numFmtId="3" fontId="49" fillId="2" borderId="0" xfId="0" applyNumberFormat="1" applyFont="1" applyFill="1" applyAlignment="1" applyProtection="1">
      <alignment horizontal="left"/>
    </xf>
    <xf numFmtId="3" fontId="44" fillId="2" borderId="0" xfId="0" applyNumberFormat="1" applyFont="1" applyFill="1" applyAlignment="1" applyProtection="1">
      <alignment horizontal="right"/>
    </xf>
    <xf numFmtId="3" fontId="45" fillId="2" borderId="0" xfId="0" applyNumberFormat="1" applyFont="1" applyFill="1" applyAlignment="1" applyProtection="1">
      <alignment horizontal="center"/>
    </xf>
    <xf numFmtId="3" fontId="50" fillId="2" borderId="0" xfId="0" applyNumberFormat="1" applyFont="1" applyFill="1" applyAlignment="1" applyProtection="1">
      <alignment horizontal="right"/>
    </xf>
    <xf numFmtId="0" fontId="51" fillId="2" borderId="0" xfId="0" applyFont="1" applyFill="1" applyAlignment="1" applyProtection="1">
      <alignment horizontal="left"/>
    </xf>
    <xf numFmtId="0" fontId="51" fillId="2" borderId="0" xfId="0" applyFont="1" applyFill="1" applyProtection="1"/>
    <xf numFmtId="0" fontId="45" fillId="3" borderId="4" xfId="0" applyFont="1" applyFill="1" applyBorder="1" applyAlignment="1" applyProtection="1">
      <alignment horizontal="left" vertical="top"/>
    </xf>
    <xf numFmtId="0" fontId="45" fillId="3" borderId="1" xfId="0" applyFont="1" applyFill="1" applyBorder="1" applyAlignment="1" applyProtection="1">
      <alignment horizontal="center" vertical="top"/>
    </xf>
    <xf numFmtId="0" fontId="43" fillId="3" borderId="13" xfId="0" applyFont="1" applyFill="1" applyBorder="1" applyAlignment="1" applyProtection="1">
      <alignment horizontal="center" vertical="top" wrapText="1"/>
    </xf>
    <xf numFmtId="0" fontId="44" fillId="3" borderId="14" xfId="0" applyFont="1" applyFill="1" applyBorder="1" applyAlignment="1" applyProtection="1">
      <alignment horizontal="center" vertical="top" wrapText="1"/>
    </xf>
    <xf numFmtId="0" fontId="45" fillId="3" borderId="11" xfId="0" applyFont="1" applyFill="1" applyBorder="1" applyAlignment="1" applyProtection="1">
      <alignment horizontal="left" vertical="top"/>
    </xf>
    <xf numFmtId="0" fontId="45" fillId="3" borderId="12" xfId="0" applyFont="1" applyFill="1" applyBorder="1" applyAlignment="1" applyProtection="1">
      <alignment horizontal="left" vertical="top"/>
    </xf>
    <xf numFmtId="0" fontId="51" fillId="3" borderId="13" xfId="0" applyFont="1" applyFill="1" applyBorder="1" applyProtection="1"/>
    <xf numFmtId="0" fontId="45" fillId="2" borderId="0" xfId="0" applyFont="1" applyFill="1" applyProtection="1"/>
    <xf numFmtId="0" fontId="30" fillId="2" borderId="0" xfId="0" applyFont="1" applyFill="1" applyAlignment="1" applyProtection="1">
      <alignment horizontal="left" vertical="top"/>
    </xf>
    <xf numFmtId="0" fontId="31" fillId="2" borderId="0" xfId="0" applyFont="1" applyFill="1" applyAlignment="1" applyProtection="1">
      <alignment horizontal="left" vertical="top"/>
    </xf>
    <xf numFmtId="0" fontId="30" fillId="2" borderId="0" xfId="0" applyFont="1" applyFill="1" applyAlignment="1" applyProtection="1">
      <alignment vertical="top"/>
    </xf>
    <xf numFmtId="3" fontId="48" fillId="3" borderId="14" xfId="0" applyNumberFormat="1" applyFont="1" applyFill="1" applyBorder="1" applyAlignment="1" applyProtection="1">
      <alignment horizontal="right"/>
    </xf>
    <xf numFmtId="3" fontId="48" fillId="3" borderId="15" xfId="0" applyNumberFormat="1" applyFont="1" applyFill="1" applyBorder="1" applyAlignment="1" applyProtection="1">
      <alignment horizontal="right"/>
    </xf>
    <xf numFmtId="3" fontId="48" fillId="3" borderId="2" xfId="0" applyNumberFormat="1" applyFont="1" applyFill="1" applyBorder="1" applyAlignment="1" applyProtection="1">
      <alignment horizontal="right"/>
    </xf>
    <xf numFmtId="0" fontId="45" fillId="3" borderId="1" xfId="0" applyFont="1" applyFill="1" applyBorder="1" applyProtection="1"/>
    <xf numFmtId="3" fontId="45" fillId="3" borderId="1" xfId="0" applyNumberFormat="1" applyFont="1" applyFill="1" applyBorder="1" applyProtection="1"/>
    <xf numFmtId="3" fontId="43" fillId="3" borderId="1" xfId="0" applyNumberFormat="1" applyFont="1" applyFill="1" applyBorder="1" applyProtection="1"/>
    <xf numFmtId="3" fontId="44" fillId="3" borderId="9" xfId="0" applyNumberFormat="1" applyFont="1" applyFill="1" applyBorder="1" applyProtection="1"/>
    <xf numFmtId="0" fontId="45" fillId="3" borderId="11" xfId="0" applyFont="1" applyFill="1" applyBorder="1" applyProtection="1"/>
    <xf numFmtId="0" fontId="45" fillId="3" borderId="12" xfId="0" applyFont="1" applyFill="1" applyBorder="1" applyProtection="1"/>
    <xf numFmtId="0" fontId="52" fillId="3" borderId="13" xfId="0" applyFont="1" applyFill="1" applyBorder="1" applyAlignment="1" applyProtection="1">
      <alignment horizontal="left" vertical="top"/>
    </xf>
    <xf numFmtId="0" fontId="31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right"/>
    </xf>
    <xf numFmtId="0" fontId="48" fillId="2" borderId="0" xfId="0" applyFont="1" applyFill="1" applyAlignment="1" applyProtection="1">
      <alignment horizontal="left"/>
    </xf>
    <xf numFmtId="0" fontId="53" fillId="2" borderId="0" xfId="0" applyFont="1" applyFill="1" applyAlignment="1" applyProtection="1">
      <alignment horizontal="left"/>
    </xf>
    <xf numFmtId="0" fontId="45" fillId="3" borderId="1" xfId="0" applyFont="1" applyFill="1" applyBorder="1" applyAlignment="1" applyProtection="1">
      <alignment horizontal="left" vertical="top"/>
    </xf>
    <xf numFmtId="0" fontId="44" fillId="3" borderId="1" xfId="0" applyFont="1" applyFill="1" applyBorder="1" applyAlignment="1" applyProtection="1">
      <alignment horizontal="center" vertical="top" wrapText="1"/>
    </xf>
    <xf numFmtId="0" fontId="45" fillId="3" borderId="3" xfId="0" applyFont="1" applyFill="1" applyBorder="1" applyAlignment="1" applyProtection="1">
      <alignment horizontal="left" vertical="top"/>
    </xf>
    <xf numFmtId="0" fontId="51" fillId="3" borderId="5" xfId="0" applyFont="1" applyFill="1" applyBorder="1" applyProtection="1"/>
    <xf numFmtId="3" fontId="48" fillId="3" borderId="0" xfId="0" applyNumberFormat="1" applyFont="1" applyFill="1" applyAlignment="1" applyProtection="1">
      <alignment horizontal="right"/>
    </xf>
    <xf numFmtId="0" fontId="45" fillId="3" borderId="8" xfId="0" applyFont="1" applyFill="1" applyBorder="1" applyProtection="1"/>
    <xf numFmtId="3" fontId="44" fillId="3" borderId="11" xfId="0" applyNumberFormat="1" applyFont="1" applyFill="1" applyBorder="1" applyProtection="1"/>
    <xf numFmtId="0" fontId="45" fillId="3" borderId="11" xfId="0" applyFont="1" applyFill="1" applyBorder="1" applyAlignment="1" applyProtection="1">
      <alignment horizontal="left"/>
    </xf>
    <xf numFmtId="0" fontId="30" fillId="3" borderId="12" xfId="0" applyFont="1" applyFill="1" applyBorder="1" applyProtection="1"/>
    <xf numFmtId="0" fontId="30" fillId="3" borderId="13" xfId="0" applyFont="1" applyFill="1" applyBorder="1" applyAlignment="1" applyProtection="1">
      <alignment horizontal="left"/>
    </xf>
    <xf numFmtId="0" fontId="45" fillId="0" borderId="0" xfId="0" applyFont="1" applyProtection="1"/>
    <xf numFmtId="3" fontId="45" fillId="0" borderId="0" xfId="0" applyNumberFormat="1" applyFont="1" applyProtection="1"/>
    <xf numFmtId="3" fontId="43" fillId="0" borderId="0" xfId="0" applyNumberFormat="1" applyFont="1" applyProtection="1"/>
    <xf numFmtId="3" fontId="44" fillId="0" borderId="0" xfId="0" applyNumberFormat="1" applyFont="1" applyProtection="1"/>
    <xf numFmtId="0" fontId="45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left"/>
    </xf>
    <xf numFmtId="0" fontId="31" fillId="3" borderId="11" xfId="0" applyFont="1" applyFill="1" applyBorder="1" applyAlignment="1" applyProtection="1">
      <alignment horizontal="left" vertical="top"/>
    </xf>
    <xf numFmtId="0" fontId="31" fillId="3" borderId="12" xfId="0" applyFont="1" applyFill="1" applyBorder="1" applyAlignment="1" applyProtection="1">
      <alignment horizontal="left" vertical="top"/>
    </xf>
    <xf numFmtId="0" fontId="30" fillId="3" borderId="13" xfId="0" applyFont="1" applyFill="1" applyBorder="1" applyProtection="1"/>
    <xf numFmtId="0" fontId="31" fillId="3" borderId="11" xfId="0" applyFont="1" applyFill="1" applyBorder="1" applyProtection="1"/>
    <xf numFmtId="3" fontId="43" fillId="3" borderId="13" xfId="0" applyNumberFormat="1" applyFont="1" applyFill="1" applyBorder="1" applyAlignment="1" applyProtection="1">
      <alignment horizontal="right"/>
    </xf>
    <xf numFmtId="0" fontId="31" fillId="3" borderId="12" xfId="0" applyFont="1" applyFill="1" applyBorder="1" applyProtection="1"/>
    <xf numFmtId="0" fontId="31" fillId="3" borderId="13" xfId="0" applyFont="1" applyFill="1" applyBorder="1" applyAlignment="1" applyProtection="1">
      <alignment horizontal="left" vertical="top"/>
    </xf>
    <xf numFmtId="0" fontId="31" fillId="3" borderId="1" xfId="0" applyFont="1" applyFill="1" applyBorder="1" applyAlignment="1" applyProtection="1">
      <alignment horizontal="left" vertical="top"/>
    </xf>
    <xf numFmtId="3" fontId="43" fillId="3" borderId="13" xfId="0" applyNumberFormat="1" applyFont="1" applyFill="1" applyBorder="1" applyProtection="1"/>
    <xf numFmtId="3" fontId="44" fillId="3" borderId="8" xfId="0" applyNumberFormat="1" applyFont="1" applyFill="1" applyBorder="1" applyProtection="1"/>
    <xf numFmtId="0" fontId="31" fillId="3" borderId="39" xfId="0" applyFont="1" applyFill="1" applyBorder="1" applyAlignment="1" applyProtection="1">
      <alignment horizontal="center" vertical="center"/>
    </xf>
    <xf numFmtId="0" fontId="31" fillId="3" borderId="37" xfId="0" applyFont="1" applyFill="1" applyBorder="1" applyAlignment="1" applyProtection="1">
      <alignment horizontal="center" vertical="center"/>
    </xf>
    <xf numFmtId="0" fontId="31" fillId="3" borderId="40" xfId="0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/>
    </xf>
    <xf numFmtId="0" fontId="31" fillId="3" borderId="3" xfId="0" applyFont="1" applyFill="1" applyBorder="1" applyAlignment="1" applyProtection="1">
      <alignment horizontal="center" vertical="center"/>
    </xf>
    <xf numFmtId="0" fontId="31" fillId="3" borderId="5" xfId="0" applyFont="1" applyFill="1" applyBorder="1" applyAlignment="1" applyProtection="1">
      <alignment horizontal="center" vertical="center"/>
    </xf>
    <xf numFmtId="0" fontId="31" fillId="3" borderId="49" xfId="0" applyFont="1" applyFill="1" applyBorder="1" applyAlignment="1" applyProtection="1">
      <alignment horizontal="center" vertical="center"/>
    </xf>
    <xf numFmtId="0" fontId="31" fillId="3" borderId="9" xfId="0" applyFont="1" applyFill="1" applyBorder="1" applyAlignment="1" applyProtection="1">
      <alignment horizontal="center" vertical="center"/>
    </xf>
    <xf numFmtId="0" fontId="31" fillId="3" borderId="48" xfId="0" applyFont="1" applyFill="1" applyBorder="1" applyAlignment="1" applyProtection="1">
      <alignment horizontal="center" vertical="center"/>
    </xf>
    <xf numFmtId="0" fontId="31" fillId="0" borderId="0" xfId="0" applyFont="1" applyProtection="1"/>
    <xf numFmtId="0" fontId="31" fillId="3" borderId="6" xfId="0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horizontal="center" vertical="center"/>
    </xf>
    <xf numFmtId="0" fontId="31" fillId="3" borderId="7" xfId="0" applyFont="1" applyFill="1" applyBorder="1" applyAlignment="1" applyProtection="1">
      <alignment horizontal="center" vertical="center"/>
    </xf>
    <xf numFmtId="0" fontId="31" fillId="3" borderId="11" xfId="0" applyFont="1" applyFill="1" applyBorder="1" applyAlignment="1" applyProtection="1">
      <alignment vertical="top"/>
    </xf>
    <xf numFmtId="0" fontId="30" fillId="3" borderId="6" xfId="0" applyFont="1" applyFill="1" applyBorder="1" applyProtection="1"/>
    <xf numFmtId="0" fontId="31" fillId="3" borderId="4" xfId="0" applyFont="1" applyFill="1" applyBorder="1" applyProtection="1"/>
    <xf numFmtId="0" fontId="31" fillId="3" borderId="19" xfId="0" applyFont="1" applyFill="1" applyBorder="1" applyAlignment="1" applyProtection="1">
      <alignment horizontal="center" vertical="top" wrapText="1"/>
    </xf>
    <xf numFmtId="0" fontId="43" fillId="3" borderId="11" xfId="0" applyFont="1" applyFill="1" applyBorder="1" applyAlignment="1" applyProtection="1">
      <alignment horizontal="center" vertical="top" wrapText="1"/>
    </xf>
    <xf numFmtId="0" fontId="44" fillId="3" borderId="4" xfId="0" applyFont="1" applyFill="1" applyBorder="1" applyAlignment="1" applyProtection="1">
      <alignment horizontal="center" vertical="top" wrapText="1"/>
    </xf>
    <xf numFmtId="0" fontId="45" fillId="3" borderId="19" xfId="0" applyFont="1" applyFill="1" applyBorder="1" applyAlignment="1" applyProtection="1">
      <alignment horizontal="center" vertical="top" wrapText="1"/>
    </xf>
    <xf numFmtId="0" fontId="31" fillId="3" borderId="1" xfId="0" applyFont="1" applyFill="1" applyBorder="1" applyAlignment="1" applyProtection="1">
      <alignment horizontal="center" vertical="top"/>
    </xf>
    <xf numFmtId="0" fontId="31" fillId="3" borderId="29" xfId="0" applyFont="1" applyFill="1" applyBorder="1" applyAlignment="1" applyProtection="1">
      <alignment horizontal="center" vertical="top"/>
    </xf>
    <xf numFmtId="0" fontId="55" fillId="3" borderId="5" xfId="0" applyFont="1" applyFill="1" applyBorder="1" applyAlignment="1" applyProtection="1">
      <alignment horizontal="center" vertical="top" wrapText="1"/>
    </xf>
    <xf numFmtId="0" fontId="30" fillId="0" borderId="0" xfId="0" applyFont="1" applyAlignment="1" applyProtection="1">
      <alignment vertical="top"/>
    </xf>
    <xf numFmtId="0" fontId="46" fillId="3" borderId="0" xfId="0" applyFont="1" applyFill="1" applyAlignment="1" applyProtection="1">
      <alignment vertical="top"/>
    </xf>
    <xf numFmtId="0" fontId="31" fillId="3" borderId="8" xfId="0" applyFont="1" applyFill="1" applyBorder="1" applyAlignment="1" applyProtection="1">
      <alignment horizontal="center" vertical="top" wrapText="1"/>
    </xf>
    <xf numFmtId="0" fontId="43" fillId="3" borderId="8" xfId="0" applyFont="1" applyFill="1" applyBorder="1" applyAlignment="1" applyProtection="1">
      <alignment horizontal="center" vertical="top" wrapText="1"/>
    </xf>
    <xf numFmtId="3" fontId="48" fillId="3" borderId="4" xfId="0" applyNumberFormat="1" applyFont="1" applyFill="1" applyBorder="1" applyProtection="1"/>
    <xf numFmtId="3" fontId="28" fillId="3" borderId="21" xfId="0" applyNumberFormat="1" applyFont="1" applyFill="1" applyBorder="1" applyProtection="1"/>
    <xf numFmtId="3" fontId="30" fillId="3" borderId="14" xfId="0" applyNumberFormat="1" applyFont="1" applyFill="1" applyBorder="1" applyProtection="1"/>
    <xf numFmtId="3" fontId="30" fillId="3" borderId="20" xfId="0" applyNumberFormat="1" applyFont="1" applyFill="1" applyBorder="1" applyProtection="1"/>
    <xf numFmtId="3" fontId="56" fillId="3" borderId="5" xfId="0" applyNumberFormat="1" applyFont="1" applyFill="1" applyBorder="1" applyProtection="1"/>
    <xf numFmtId="0" fontId="30" fillId="3" borderId="4" xfId="0" applyFont="1" applyFill="1" applyBorder="1" applyProtection="1"/>
    <xf numFmtId="3" fontId="48" fillId="3" borderId="6" xfId="0" applyNumberFormat="1" applyFont="1" applyFill="1" applyBorder="1" applyProtection="1"/>
    <xf numFmtId="3" fontId="28" fillId="3" borderId="22" xfId="0" applyNumberFormat="1" applyFont="1" applyFill="1" applyBorder="1" applyProtection="1"/>
    <xf numFmtId="3" fontId="30" fillId="3" borderId="15" xfId="0" applyNumberFormat="1" applyFont="1" applyFill="1" applyBorder="1" applyProtection="1"/>
    <xf numFmtId="3" fontId="30" fillId="3" borderId="23" xfId="0" applyNumberFormat="1" applyFont="1" applyFill="1" applyBorder="1" applyProtection="1"/>
    <xf numFmtId="3" fontId="56" fillId="3" borderId="7" xfId="0" applyNumberFormat="1" applyFont="1" applyFill="1" applyBorder="1" applyProtection="1"/>
    <xf numFmtId="3" fontId="48" fillId="3" borderId="8" xfId="0" applyNumberFormat="1" applyFont="1" applyFill="1" applyBorder="1" applyProtection="1"/>
    <xf numFmtId="3" fontId="28" fillId="3" borderId="24" xfId="0" applyNumberFormat="1" applyFont="1" applyFill="1" applyBorder="1" applyProtection="1"/>
    <xf numFmtId="3" fontId="30" fillId="3" borderId="2" xfId="0" applyNumberFormat="1" applyFont="1" applyFill="1" applyBorder="1" applyProtection="1"/>
    <xf numFmtId="3" fontId="30" fillId="3" borderId="25" xfId="0" applyNumberFormat="1" applyFont="1" applyFill="1" applyBorder="1" applyProtection="1"/>
    <xf numFmtId="3" fontId="56" fillId="3" borderId="10" xfId="0" applyNumberFormat="1" applyFont="1" applyFill="1" applyBorder="1" applyProtection="1"/>
    <xf numFmtId="3" fontId="48" fillId="3" borderId="14" xfId="0" applyNumberFormat="1" applyFont="1" applyFill="1" applyBorder="1" applyProtection="1"/>
    <xf numFmtId="3" fontId="48" fillId="3" borderId="15" xfId="0" applyNumberFormat="1" applyFont="1" applyFill="1" applyBorder="1" applyProtection="1"/>
    <xf numFmtId="3" fontId="30" fillId="2" borderId="0" xfId="0" applyNumberFormat="1" applyFont="1" applyFill="1" applyAlignment="1" applyProtection="1">
      <alignment horizontal="center"/>
    </xf>
    <xf numFmtId="3" fontId="48" fillId="3" borderId="2" xfId="0" applyNumberFormat="1" applyFont="1" applyFill="1" applyBorder="1" applyProtection="1"/>
    <xf numFmtId="3" fontId="31" fillId="3" borderId="30" xfId="0" applyNumberFormat="1" applyFont="1" applyFill="1" applyBorder="1" applyProtection="1"/>
    <xf numFmtId="3" fontId="43" fillId="3" borderId="14" xfId="0" applyNumberFormat="1" applyFont="1" applyFill="1" applyBorder="1" applyProtection="1"/>
    <xf numFmtId="3" fontId="44" fillId="3" borderId="0" xfId="0" applyNumberFormat="1" applyFont="1" applyFill="1" applyProtection="1"/>
    <xf numFmtId="3" fontId="45" fillId="3" borderId="21" xfId="0" applyNumberFormat="1" applyFont="1" applyFill="1" applyBorder="1" applyProtection="1"/>
    <xf numFmtId="3" fontId="31" fillId="3" borderId="14" xfId="0" applyNumberFormat="1" applyFont="1" applyFill="1" applyBorder="1" applyProtection="1"/>
    <xf numFmtId="3" fontId="31" fillId="3" borderId="20" xfId="0" applyNumberFormat="1" applyFont="1" applyFill="1" applyBorder="1" applyProtection="1"/>
    <xf numFmtId="3" fontId="55" fillId="3" borderId="7" xfId="0" applyNumberFormat="1" applyFont="1" applyFill="1" applyBorder="1" applyProtection="1"/>
    <xf numFmtId="3" fontId="47" fillId="3" borderId="14" xfId="0" applyNumberFormat="1" applyFont="1" applyFill="1" applyBorder="1" applyProtection="1"/>
    <xf numFmtId="3" fontId="48" fillId="3" borderId="7" xfId="0" applyNumberFormat="1" applyFont="1" applyFill="1" applyBorder="1" applyProtection="1"/>
    <xf numFmtId="3" fontId="30" fillId="3" borderId="30" xfId="0" applyNumberFormat="1" applyFont="1" applyFill="1" applyBorder="1" applyProtection="1"/>
    <xf numFmtId="3" fontId="47" fillId="3" borderId="2" xfId="0" applyNumberFormat="1" applyFont="1" applyFill="1" applyBorder="1" applyProtection="1"/>
    <xf numFmtId="3" fontId="48" fillId="3" borderId="0" xfId="0" applyNumberFormat="1" applyFont="1" applyFill="1" applyProtection="1"/>
    <xf numFmtId="0" fontId="30" fillId="3" borderId="8" xfId="0" applyFont="1" applyFill="1" applyBorder="1" applyProtection="1"/>
    <xf numFmtId="3" fontId="48" fillId="3" borderId="10" xfId="0" applyNumberFormat="1" applyFont="1" applyFill="1" applyBorder="1" applyProtection="1"/>
    <xf numFmtId="3" fontId="31" fillId="3" borderId="36" xfId="0" applyNumberFormat="1" applyFont="1" applyFill="1" applyBorder="1" applyProtection="1"/>
    <xf numFmtId="3" fontId="43" fillId="3" borderId="27" xfId="0" applyNumberFormat="1" applyFont="1" applyFill="1" applyBorder="1" applyProtection="1"/>
    <xf numFmtId="3" fontId="44" fillId="3" borderId="51" xfId="0" applyNumberFormat="1" applyFont="1" applyFill="1" applyBorder="1" applyProtection="1"/>
    <xf numFmtId="3" fontId="45" fillId="3" borderId="26" xfId="0" applyNumberFormat="1" applyFont="1" applyFill="1" applyBorder="1" applyProtection="1"/>
    <xf numFmtId="3" fontId="31" fillId="3" borderId="27" xfId="0" applyNumberFormat="1" applyFont="1" applyFill="1" applyBorder="1" applyProtection="1"/>
    <xf numFmtId="3" fontId="31" fillId="3" borderId="28" xfId="0" applyNumberFormat="1" applyFont="1" applyFill="1" applyBorder="1" applyProtection="1"/>
    <xf numFmtId="3" fontId="55" fillId="3" borderId="13" xfId="0" applyNumberFormat="1" applyFont="1" applyFill="1" applyBorder="1" applyProtection="1"/>
    <xf numFmtId="0" fontId="31" fillId="3" borderId="6" xfId="0" applyFont="1" applyFill="1" applyBorder="1" applyProtection="1"/>
    <xf numFmtId="3" fontId="31" fillId="3" borderId="1" xfId="0" applyNumberFormat="1" applyFont="1" applyFill="1" applyBorder="1" applyProtection="1"/>
    <xf numFmtId="3" fontId="43" fillId="3" borderId="11" xfId="0" applyNumberFormat="1" applyFont="1" applyFill="1" applyBorder="1" applyProtection="1"/>
    <xf numFmtId="3" fontId="44" fillId="3" borderId="1" xfId="0" applyNumberFormat="1" applyFont="1" applyFill="1" applyBorder="1" applyProtection="1"/>
    <xf numFmtId="0" fontId="31" fillId="3" borderId="14" xfId="0" applyFont="1" applyFill="1" applyBorder="1" applyProtection="1"/>
    <xf numFmtId="0" fontId="43" fillId="3" borderId="14" xfId="0" applyFont="1" applyFill="1" applyBorder="1" applyAlignment="1" applyProtection="1">
      <alignment horizontal="center"/>
    </xf>
    <xf numFmtId="0" fontId="44" fillId="3" borderId="14" xfId="0" applyFont="1" applyFill="1" applyBorder="1" applyAlignment="1" applyProtection="1">
      <alignment horizontal="center"/>
    </xf>
    <xf numFmtId="0" fontId="31" fillId="3" borderId="14" xfId="0" applyFont="1" applyFill="1" applyBorder="1" applyAlignment="1" applyProtection="1">
      <alignment horizontal="center"/>
    </xf>
    <xf numFmtId="0" fontId="31" fillId="3" borderId="2" xfId="0" applyFont="1" applyFill="1" applyBorder="1" applyProtection="1"/>
    <xf numFmtId="0" fontId="43" fillId="3" borderId="2" xfId="0" applyFont="1" applyFill="1" applyBorder="1" applyAlignment="1" applyProtection="1">
      <alignment horizontal="center"/>
    </xf>
    <xf numFmtId="0" fontId="44" fillId="3" borderId="2" xfId="0" applyFont="1" applyFill="1" applyBorder="1" applyAlignment="1" applyProtection="1">
      <alignment horizontal="center"/>
    </xf>
    <xf numFmtId="0" fontId="31" fillId="3" borderId="2" xfId="0" applyFont="1" applyFill="1" applyBorder="1" applyAlignment="1" applyProtection="1">
      <alignment horizontal="center"/>
    </xf>
    <xf numFmtId="0" fontId="30" fillId="3" borderId="15" xfId="0" applyFont="1" applyFill="1" applyBorder="1" applyProtection="1"/>
    <xf numFmtId="0" fontId="30" fillId="3" borderId="2" xfId="0" applyFont="1" applyFill="1" applyBorder="1" applyProtection="1"/>
    <xf numFmtId="3" fontId="49" fillId="2" borderId="3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horizontal="left" vertical="top"/>
    </xf>
    <xf numFmtId="0" fontId="0" fillId="2" borderId="4" xfId="0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left" vertical="top"/>
    </xf>
    <xf numFmtId="0" fontId="20" fillId="2" borderId="6" xfId="0" applyFont="1" applyFill="1" applyBorder="1" applyAlignment="1" applyProtection="1">
      <alignment horizontal="center" vertical="top"/>
    </xf>
    <xf numFmtId="0" fontId="20" fillId="2" borderId="0" xfId="0" applyFont="1" applyFill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left" vertical="top"/>
    </xf>
    <xf numFmtId="0" fontId="21" fillId="2" borderId="6" xfId="0" applyFont="1" applyFill="1" applyBorder="1" applyAlignment="1" applyProtection="1">
      <alignment horizontal="center" vertical="top"/>
    </xf>
    <xf numFmtId="0" fontId="21" fillId="2" borderId="0" xfId="0" applyFont="1" applyFill="1" applyAlignment="1" applyProtection="1">
      <alignment horizontal="center" vertical="top"/>
    </xf>
    <xf numFmtId="0" fontId="22" fillId="2" borderId="6" xfId="0" applyFont="1" applyFill="1" applyBorder="1" applyAlignment="1" applyProtection="1">
      <alignment horizontal="center" vertical="top"/>
    </xf>
    <xf numFmtId="0" fontId="22" fillId="2" borderId="0" xfId="0" applyFont="1" applyFill="1" applyAlignment="1" applyProtection="1">
      <alignment horizontal="center" vertical="top"/>
    </xf>
    <xf numFmtId="0" fontId="6" fillId="2" borderId="8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horizontal="left" vertical="top"/>
    </xf>
    <xf numFmtId="0" fontId="6" fillId="2" borderId="10" xfId="0" applyFont="1" applyFill="1" applyBorder="1" applyAlignment="1" applyProtection="1">
      <alignment horizontal="left" vertical="top"/>
    </xf>
    <xf numFmtId="0" fontId="9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right" vertical="top"/>
    </xf>
    <xf numFmtId="49" fontId="0" fillId="2" borderId="0" xfId="0" applyNumberForma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horizontal="left" vertical="top"/>
    </xf>
    <xf numFmtId="0" fontId="6" fillId="0" borderId="0" xfId="0" applyFont="1" applyAlignment="1" applyProtection="1">
      <alignment vertical="top"/>
    </xf>
    <xf numFmtId="49" fontId="6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horizontal="left" vertical="top"/>
    </xf>
    <xf numFmtId="0" fontId="26" fillId="3" borderId="39" xfId="0" applyFont="1" applyFill="1" applyBorder="1" applyAlignment="1" applyProtection="1">
      <alignment horizontal="center" vertical="top"/>
    </xf>
    <xf numFmtId="0" fontId="26" fillId="3" borderId="40" xfId="0" applyFont="1" applyFill="1" applyBorder="1" applyAlignment="1" applyProtection="1">
      <alignment horizontal="center" vertical="top"/>
    </xf>
    <xf numFmtId="0" fontId="7" fillId="3" borderId="39" xfId="0" applyFont="1" applyFill="1" applyBorder="1" applyAlignment="1" applyProtection="1">
      <alignment horizontal="center" vertical="top"/>
    </xf>
    <xf numFmtId="0" fontId="7" fillId="3" borderId="40" xfId="0" applyFont="1" applyFill="1" applyBorder="1" applyAlignment="1" applyProtection="1">
      <alignment horizontal="center" vertical="top"/>
    </xf>
    <xf numFmtId="0" fontId="8" fillId="3" borderId="5" xfId="0" applyFont="1" applyFill="1" applyBorder="1" applyAlignment="1" applyProtection="1">
      <alignment horizontal="center" vertical="top"/>
    </xf>
    <xf numFmtId="0" fontId="26" fillId="3" borderId="49" xfId="0" applyFont="1" applyFill="1" applyBorder="1" applyAlignment="1" applyProtection="1">
      <alignment horizontal="center" vertical="top"/>
    </xf>
    <xf numFmtId="0" fontId="26" fillId="3" borderId="48" xfId="0" applyFont="1" applyFill="1" applyBorder="1" applyAlignment="1" applyProtection="1">
      <alignment horizontal="center" vertical="top"/>
    </xf>
    <xf numFmtId="0" fontId="7" fillId="3" borderId="49" xfId="0" applyFont="1" applyFill="1" applyBorder="1" applyAlignment="1" applyProtection="1">
      <alignment horizontal="center" vertical="top"/>
    </xf>
    <xf numFmtId="0" fontId="7" fillId="3" borderId="48" xfId="0" applyFont="1" applyFill="1" applyBorder="1" applyAlignment="1" applyProtection="1">
      <alignment horizontal="center" vertical="top"/>
    </xf>
    <xf numFmtId="0" fontId="8" fillId="3" borderId="7" xfId="0" applyFont="1" applyFill="1" applyBorder="1" applyAlignment="1" applyProtection="1">
      <alignment horizontal="center" vertical="top"/>
    </xf>
    <xf numFmtId="0" fontId="10" fillId="2" borderId="0" xfId="0" applyFont="1" applyFill="1" applyAlignment="1" applyProtection="1">
      <alignment horizontal="left" vertical="top"/>
    </xf>
    <xf numFmtId="0" fontId="26" fillId="3" borderId="22" xfId="0" applyFont="1" applyFill="1" applyBorder="1" applyAlignment="1" applyProtection="1">
      <alignment horizontal="center" vertical="top" wrapText="1"/>
    </xf>
    <xf numFmtId="0" fontId="26" fillId="3" borderId="48" xfId="0" applyFont="1" applyFill="1" applyBorder="1" applyAlignment="1" applyProtection="1">
      <alignment horizontal="center" vertical="top" wrapText="1"/>
    </xf>
    <xf numFmtId="0" fontId="7" fillId="3" borderId="22" xfId="0" applyFont="1" applyFill="1" applyBorder="1" applyAlignment="1" applyProtection="1">
      <alignment horizontal="center" vertical="top" wrapText="1"/>
    </xf>
    <xf numFmtId="0" fontId="7" fillId="3" borderId="23" xfId="0" applyFont="1" applyFill="1" applyBorder="1" applyAlignment="1" applyProtection="1">
      <alignment horizontal="center" vertical="top" wrapText="1"/>
    </xf>
    <xf numFmtId="0" fontId="10" fillId="2" borderId="0" xfId="0" applyFont="1" applyFill="1" applyAlignment="1" applyProtection="1">
      <alignment vertical="top"/>
    </xf>
    <xf numFmtId="0" fontId="11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6" fillId="2" borderId="0" xfId="0" applyFont="1" applyFill="1" applyProtection="1"/>
    <xf numFmtId="41" fontId="7" fillId="4" borderId="28" xfId="0" applyNumberFormat="1" applyFont="1" applyFill="1" applyBorder="1" applyAlignment="1" applyProtection="1">
      <alignment horizontal="right" vertical="top"/>
    </xf>
    <xf numFmtId="41" fontId="6" fillId="3" borderId="13" xfId="0" applyNumberFormat="1" applyFont="1" applyFill="1" applyBorder="1" applyAlignment="1" applyProtection="1">
      <alignment vertical="top"/>
    </xf>
    <xf numFmtId="0" fontId="31" fillId="4" borderId="2" xfId="0" applyFont="1" applyFill="1" applyBorder="1" applyAlignment="1" applyProtection="1">
      <alignment vertical="top"/>
    </xf>
    <xf numFmtId="0" fontId="31" fillId="4" borderId="1" xfId="0" applyFont="1" applyFill="1" applyBorder="1" applyAlignment="1" applyProtection="1">
      <alignment vertical="top"/>
    </xf>
    <xf numFmtId="0" fontId="31" fillId="4" borderId="2" xfId="0" applyFont="1" applyFill="1" applyBorder="1" applyAlignment="1" applyProtection="1">
      <alignment horizontal="left" vertical="top"/>
    </xf>
    <xf numFmtId="41" fontId="31" fillId="4" borderId="11" xfId="0" applyNumberFormat="1" applyFont="1" applyFill="1" applyBorder="1" applyAlignment="1" applyProtection="1">
      <alignment horizontal="right" vertical="top"/>
    </xf>
    <xf numFmtId="41" fontId="26" fillId="4" borderId="26" xfId="0" applyNumberFormat="1" applyFont="1" applyFill="1" applyBorder="1" applyAlignment="1" applyProtection="1">
      <alignment horizontal="center" vertical="top"/>
    </xf>
    <xf numFmtId="41" fontId="26" fillId="4" borderId="28" xfId="0" applyNumberFormat="1" applyFont="1" applyFill="1" applyBorder="1" applyAlignment="1" applyProtection="1">
      <alignment horizontal="right" vertical="top"/>
    </xf>
    <xf numFmtId="41" fontId="7" fillId="4" borderId="26" xfId="0" applyNumberFormat="1" applyFont="1" applyFill="1" applyBorder="1" applyAlignment="1" applyProtection="1">
      <alignment horizontal="center" vertical="top"/>
    </xf>
    <xf numFmtId="3" fontId="8" fillId="2" borderId="0" xfId="0" applyNumberFormat="1" applyFont="1" applyFill="1" applyAlignment="1" applyProtection="1">
      <alignment horizontal="right" vertical="top"/>
    </xf>
    <xf numFmtId="3" fontId="19" fillId="2" borderId="0" xfId="0" applyNumberFormat="1" applyFont="1" applyFill="1" applyAlignment="1" applyProtection="1">
      <alignment horizontal="left" vertical="top"/>
    </xf>
    <xf numFmtId="3" fontId="7" fillId="2" borderId="0" xfId="0" applyNumberFormat="1" applyFont="1" applyFill="1" applyAlignment="1" applyProtection="1">
      <alignment horizontal="right" vertical="top"/>
    </xf>
    <xf numFmtId="3" fontId="11" fillId="2" borderId="0" xfId="0" applyNumberFormat="1" applyFont="1" applyFill="1" applyAlignment="1" applyProtection="1">
      <alignment horizontal="center" vertical="top"/>
    </xf>
    <xf numFmtId="3" fontId="17" fillId="2" borderId="0" xfId="0" applyNumberFormat="1" applyFont="1" applyFill="1" applyAlignment="1" applyProtection="1">
      <alignment horizontal="right" vertical="top"/>
    </xf>
    <xf numFmtId="0" fontId="14" fillId="2" borderId="0" xfId="0" applyFont="1" applyFill="1" applyAlignment="1" applyProtection="1">
      <alignment horizontal="left" vertical="top"/>
    </xf>
    <xf numFmtId="0" fontId="14" fillId="2" borderId="0" xfId="0" applyFont="1" applyFill="1" applyAlignment="1" applyProtection="1">
      <alignment vertical="top"/>
    </xf>
    <xf numFmtId="0" fontId="11" fillId="3" borderId="4" xfId="0" applyFont="1" applyFill="1" applyBorder="1" applyAlignment="1" applyProtection="1">
      <alignment horizontal="left" vertical="top"/>
    </xf>
    <xf numFmtId="0" fontId="11" fillId="3" borderId="1" xfId="0" applyFont="1" applyFill="1" applyBorder="1" applyAlignment="1" applyProtection="1">
      <alignment horizontal="center" vertical="top"/>
    </xf>
    <xf numFmtId="0" fontId="26" fillId="3" borderId="13" xfId="0" applyFont="1" applyFill="1" applyBorder="1" applyAlignment="1" applyProtection="1">
      <alignment horizontal="center" vertical="top" wrapText="1"/>
    </xf>
    <xf numFmtId="0" fontId="7" fillId="3" borderId="14" xfId="0" applyFont="1" applyFill="1" applyBorder="1" applyAlignment="1" applyProtection="1">
      <alignment horizontal="center" vertical="top" wrapText="1"/>
    </xf>
    <xf numFmtId="0" fontId="11" fillId="3" borderId="11" xfId="0" applyFont="1" applyFill="1" applyBorder="1" applyAlignment="1" applyProtection="1">
      <alignment horizontal="left" vertical="top"/>
    </xf>
    <xf numFmtId="0" fontId="11" fillId="3" borderId="12" xfId="0" applyFont="1" applyFill="1" applyBorder="1" applyAlignment="1" applyProtection="1">
      <alignment horizontal="left" vertical="top"/>
    </xf>
    <xf numFmtId="0" fontId="14" fillId="3" borderId="13" xfId="0" applyFont="1" applyFill="1" applyBorder="1" applyAlignment="1" applyProtection="1">
      <alignment vertical="top"/>
    </xf>
    <xf numFmtId="3" fontId="12" fillId="3" borderId="14" xfId="0" applyNumberFormat="1" applyFont="1" applyFill="1" applyBorder="1" applyAlignment="1" applyProtection="1">
      <alignment horizontal="right" vertical="top"/>
    </xf>
    <xf numFmtId="3" fontId="12" fillId="3" borderId="15" xfId="0" applyNumberFormat="1" applyFont="1" applyFill="1" applyBorder="1" applyAlignment="1" applyProtection="1">
      <alignment horizontal="right" vertical="top"/>
    </xf>
    <xf numFmtId="3" fontId="12" fillId="3" borderId="2" xfId="0" applyNumberFormat="1" applyFont="1" applyFill="1" applyBorder="1" applyAlignment="1" applyProtection="1">
      <alignment horizontal="right" vertical="top"/>
    </xf>
    <xf numFmtId="0" fontId="11" fillId="3" borderId="1" xfId="0" applyFont="1" applyFill="1" applyBorder="1" applyAlignment="1" applyProtection="1">
      <alignment vertical="top"/>
    </xf>
    <xf numFmtId="3" fontId="11" fillId="3" borderId="1" xfId="0" applyNumberFormat="1" applyFont="1" applyFill="1" applyBorder="1" applyAlignment="1" applyProtection="1">
      <alignment vertical="top"/>
    </xf>
    <xf numFmtId="3" fontId="26" fillId="3" borderId="1" xfId="0" applyNumberFormat="1" applyFont="1" applyFill="1" applyBorder="1" applyAlignment="1" applyProtection="1">
      <alignment vertical="top"/>
    </xf>
    <xf numFmtId="3" fontId="7" fillId="3" borderId="9" xfId="0" applyNumberFormat="1" applyFont="1" applyFill="1" applyBorder="1" applyAlignment="1" applyProtection="1">
      <alignment vertical="top"/>
    </xf>
    <xf numFmtId="0" fontId="11" fillId="3" borderId="11" xfId="0" applyFont="1" applyFill="1" applyBorder="1" applyAlignment="1" applyProtection="1">
      <alignment vertical="top"/>
    </xf>
    <xf numFmtId="0" fontId="11" fillId="3" borderId="12" xfId="0" applyFont="1" applyFill="1" applyBorder="1" applyAlignment="1" applyProtection="1">
      <alignment vertical="top"/>
    </xf>
    <xf numFmtId="0" fontId="13" fillId="3" borderId="13" xfId="0" applyFont="1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horizontal="center" vertical="top"/>
    </xf>
    <xf numFmtId="0" fontId="8" fillId="2" borderId="0" xfId="0" applyFont="1" applyFill="1" applyAlignment="1" applyProtection="1">
      <alignment horizontal="right" vertical="top"/>
    </xf>
    <xf numFmtId="0" fontId="12" fillId="2" borderId="0" xfId="0" applyFont="1" applyFill="1" applyAlignment="1" applyProtection="1">
      <alignment horizontal="left" vertical="top"/>
    </xf>
    <xf numFmtId="0" fontId="15" fillId="2" borderId="0" xfId="0" applyFont="1" applyFill="1" applyAlignment="1" applyProtection="1">
      <alignment horizontal="left" vertical="top"/>
    </xf>
    <xf numFmtId="0" fontId="11" fillId="3" borderId="1" xfId="0" applyFont="1" applyFill="1" applyBorder="1" applyAlignment="1" applyProtection="1">
      <alignment horizontal="left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1" fillId="3" borderId="3" xfId="0" applyFont="1" applyFill="1" applyBorder="1" applyAlignment="1" applyProtection="1">
      <alignment horizontal="left" vertical="top"/>
    </xf>
    <xf numFmtId="0" fontId="14" fillId="3" borderId="5" xfId="0" applyFont="1" applyFill="1" applyBorder="1" applyAlignment="1" applyProtection="1">
      <alignment vertical="top"/>
    </xf>
    <xf numFmtId="3" fontId="12" fillId="3" borderId="0" xfId="0" applyNumberFormat="1" applyFont="1" applyFill="1" applyAlignment="1" applyProtection="1">
      <alignment horizontal="right" vertical="top"/>
    </xf>
    <xf numFmtId="0" fontId="11" fillId="3" borderId="8" xfId="0" applyFont="1" applyFill="1" applyBorder="1" applyAlignment="1" applyProtection="1">
      <alignment vertical="top"/>
    </xf>
    <xf numFmtId="3" fontId="7" fillId="3" borderId="11" xfId="0" applyNumberFormat="1" applyFont="1" applyFill="1" applyBorder="1" applyAlignment="1" applyProtection="1">
      <alignment vertical="top"/>
    </xf>
    <xf numFmtId="0" fontId="6" fillId="3" borderId="12" xfId="0" applyFont="1" applyFill="1" applyBorder="1" applyAlignment="1" applyProtection="1">
      <alignment vertical="top"/>
    </xf>
    <xf numFmtId="0" fontId="6" fillId="3" borderId="13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vertical="top"/>
    </xf>
    <xf numFmtId="3" fontId="11" fillId="2" borderId="0" xfId="0" applyNumberFormat="1" applyFont="1" applyFill="1" applyBorder="1" applyAlignment="1" applyProtection="1">
      <alignment vertical="top"/>
    </xf>
    <xf numFmtId="3" fontId="26" fillId="2" borderId="0" xfId="0" applyNumberFormat="1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0" fontId="8" fillId="3" borderId="11" xfId="0" applyFont="1" applyFill="1" applyBorder="1" applyAlignment="1" applyProtection="1">
      <alignment horizontal="left" vertical="top"/>
    </xf>
    <xf numFmtId="0" fontId="8" fillId="3" borderId="12" xfId="0" applyFont="1" applyFill="1" applyBorder="1" applyAlignment="1" applyProtection="1">
      <alignment horizontal="left" vertical="top"/>
    </xf>
    <xf numFmtId="0" fontId="6" fillId="3" borderId="13" xfId="0" applyFont="1" applyFill="1" applyBorder="1" applyAlignment="1" applyProtection="1">
      <alignment vertical="top"/>
    </xf>
    <xf numFmtId="0" fontId="8" fillId="3" borderId="11" xfId="0" applyFont="1" applyFill="1" applyBorder="1" applyAlignment="1" applyProtection="1">
      <alignment vertical="top"/>
    </xf>
    <xf numFmtId="3" fontId="26" fillId="3" borderId="13" xfId="0" applyNumberFormat="1" applyFont="1" applyFill="1" applyBorder="1" applyAlignment="1" applyProtection="1">
      <alignment horizontal="right" vertical="top"/>
    </xf>
    <xf numFmtId="0" fontId="8" fillId="3" borderId="12" xfId="0" applyFont="1" applyFill="1" applyBorder="1" applyAlignment="1" applyProtection="1">
      <alignment vertical="top"/>
    </xf>
    <xf numFmtId="0" fontId="8" fillId="3" borderId="13" xfId="0" applyFont="1" applyFill="1" applyBorder="1" applyAlignment="1" applyProtection="1">
      <alignment horizontal="left" vertical="top"/>
    </xf>
    <xf numFmtId="3" fontId="7" fillId="2" borderId="0" xfId="0" applyNumberFormat="1" applyFont="1" applyFill="1" applyAlignment="1" applyProtection="1">
      <alignment vertical="top"/>
    </xf>
    <xf numFmtId="3" fontId="24" fillId="2" borderId="0" xfId="0" applyNumberFormat="1" applyFont="1" applyFill="1" applyAlignment="1" applyProtection="1">
      <alignment horizontal="right" vertical="top"/>
    </xf>
    <xf numFmtId="3" fontId="8" fillId="2" borderId="0" xfId="0" applyNumberFormat="1" applyFont="1" applyFill="1" applyAlignment="1" applyProtection="1">
      <alignment vertical="top"/>
    </xf>
    <xf numFmtId="0" fontId="8" fillId="3" borderId="1" xfId="0" applyFont="1" applyFill="1" applyBorder="1" applyAlignment="1" applyProtection="1">
      <alignment horizontal="left" vertical="top"/>
    </xf>
    <xf numFmtId="0" fontId="26" fillId="3" borderId="13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wrapText="1"/>
    </xf>
    <xf numFmtId="3" fontId="26" fillId="3" borderId="13" xfId="0" applyNumberFormat="1" applyFont="1" applyFill="1" applyBorder="1" applyAlignment="1" applyProtection="1">
      <alignment vertical="top"/>
    </xf>
    <xf numFmtId="3" fontId="7" fillId="3" borderId="8" xfId="0" applyNumberFormat="1" applyFont="1" applyFill="1" applyBorder="1" applyAlignment="1" applyProtection="1">
      <alignment vertical="top"/>
    </xf>
    <xf numFmtId="0" fontId="8" fillId="3" borderId="39" xfId="0" applyFont="1" applyFill="1" applyBorder="1" applyAlignment="1" applyProtection="1">
      <alignment horizontal="center"/>
    </xf>
    <xf numFmtId="0" fontId="8" fillId="3" borderId="37" xfId="0" applyFont="1" applyFill="1" applyBorder="1" applyAlignment="1" applyProtection="1">
      <alignment horizontal="center"/>
    </xf>
    <xf numFmtId="0" fontId="8" fillId="3" borderId="40" xfId="0" applyFont="1" applyFill="1" applyBorder="1" applyAlignment="1" applyProtection="1">
      <alignment horizontal="center"/>
    </xf>
    <xf numFmtId="0" fontId="11" fillId="2" borderId="0" xfId="0" applyFont="1" applyFill="1" applyProtection="1"/>
    <xf numFmtId="0" fontId="8" fillId="3" borderId="49" xfId="0" applyFont="1" applyFill="1" applyBorder="1" applyAlignment="1" applyProtection="1">
      <alignment horizontal="center" vertical="top"/>
    </xf>
    <xf numFmtId="0" fontId="8" fillId="3" borderId="9" xfId="0" applyFont="1" applyFill="1" applyBorder="1" applyAlignment="1" applyProtection="1">
      <alignment horizontal="center" vertical="top"/>
    </xf>
    <xf numFmtId="0" fontId="8" fillId="3" borderId="48" xfId="0" applyFont="1" applyFill="1" applyBorder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8" fillId="3" borderId="21" xfId="0" applyFont="1" applyFill="1" applyBorder="1" applyAlignment="1" applyProtection="1">
      <alignment horizontal="center" vertical="top" wrapText="1"/>
    </xf>
    <xf numFmtId="0" fontId="26" fillId="3" borderId="1" xfId="0" applyFont="1" applyFill="1" applyBorder="1" applyAlignment="1" applyProtection="1">
      <alignment horizontal="center" vertical="top" wrapText="1"/>
    </xf>
    <xf numFmtId="0" fontId="7" fillId="3" borderId="20" xfId="0" applyFont="1" applyFill="1" applyBorder="1" applyAlignment="1" applyProtection="1">
      <alignment horizontal="center" vertical="top" wrapText="1"/>
    </xf>
    <xf numFmtId="0" fontId="32" fillId="3" borderId="12" xfId="0" applyFont="1" applyFill="1" applyBorder="1" applyAlignment="1" applyProtection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/>
    </xf>
    <xf numFmtId="0" fontId="8" fillId="3" borderId="2" xfId="0" applyFont="1" applyFill="1" applyBorder="1" applyAlignment="1" applyProtection="1">
      <alignment horizontal="center" vertical="top"/>
    </xf>
    <xf numFmtId="0" fontId="11" fillId="3" borderId="25" xfId="0" applyFont="1" applyFill="1" applyBorder="1" applyAlignment="1" applyProtection="1">
      <alignment horizontal="center" vertical="top" wrapText="1"/>
    </xf>
    <xf numFmtId="0" fontId="32" fillId="3" borderId="13" xfId="0" applyFont="1" applyFill="1" applyBorder="1" applyAlignment="1" applyProtection="1">
      <alignment horizontal="center" vertical="top" wrapText="1"/>
    </xf>
    <xf numFmtId="0" fontId="18" fillId="3" borderId="0" xfId="0" applyFont="1" applyFill="1" applyAlignment="1" applyProtection="1">
      <alignment vertical="top"/>
    </xf>
    <xf numFmtId="0" fontId="6" fillId="3" borderId="6" xfId="0" applyFont="1" applyFill="1" applyBorder="1" applyAlignment="1" applyProtection="1">
      <alignment vertical="top"/>
    </xf>
    <xf numFmtId="3" fontId="6" fillId="3" borderId="21" xfId="0" applyNumberFormat="1" applyFont="1" applyFill="1" applyBorder="1" applyAlignment="1" applyProtection="1">
      <alignment vertical="top"/>
    </xf>
    <xf numFmtId="3" fontId="27" fillId="3" borderId="0" xfId="0" applyNumberFormat="1" applyFont="1" applyFill="1" applyAlignment="1" applyProtection="1">
      <alignment vertical="top"/>
    </xf>
    <xf numFmtId="3" fontId="12" fillId="3" borderId="20" xfId="0" applyNumberFormat="1" applyFont="1" applyFill="1" applyBorder="1" applyAlignment="1" applyProtection="1">
      <alignment vertical="top"/>
    </xf>
    <xf numFmtId="3" fontId="33" fillId="3" borderId="0" xfId="0" applyNumberFormat="1" applyFont="1" applyFill="1" applyAlignment="1" applyProtection="1">
      <alignment vertical="top"/>
    </xf>
    <xf numFmtId="3" fontId="6" fillId="3" borderId="14" xfId="0" applyNumberFormat="1" applyFont="1" applyFill="1" applyBorder="1" applyAlignment="1" applyProtection="1">
      <alignment vertical="top"/>
    </xf>
    <xf numFmtId="3" fontId="10" fillId="3" borderId="20" xfId="0" applyNumberFormat="1" applyFont="1" applyFill="1" applyBorder="1" applyAlignment="1" applyProtection="1">
      <alignment vertical="top"/>
    </xf>
    <xf numFmtId="3" fontId="33" fillId="3" borderId="5" xfId="0" applyNumberFormat="1" applyFont="1" applyFill="1" applyBorder="1" applyAlignment="1" applyProtection="1">
      <alignment vertical="top"/>
    </xf>
    <xf numFmtId="0" fontId="6" fillId="3" borderId="4" xfId="0" applyFont="1" applyFill="1" applyBorder="1" applyAlignment="1" applyProtection="1">
      <alignment vertical="top"/>
    </xf>
    <xf numFmtId="3" fontId="6" fillId="3" borderId="22" xfId="0" applyNumberFormat="1" applyFont="1" applyFill="1" applyBorder="1" applyAlignment="1" applyProtection="1">
      <alignment vertical="top"/>
    </xf>
    <xf numFmtId="3" fontId="12" fillId="3" borderId="23" xfId="0" applyNumberFormat="1" applyFont="1" applyFill="1" applyBorder="1" applyAlignment="1" applyProtection="1">
      <alignment vertical="top"/>
    </xf>
    <xf numFmtId="3" fontId="6" fillId="3" borderId="15" xfId="0" applyNumberFormat="1" applyFont="1" applyFill="1" applyBorder="1" applyAlignment="1" applyProtection="1">
      <alignment vertical="top"/>
    </xf>
    <xf numFmtId="3" fontId="10" fillId="3" borderId="23" xfId="0" applyNumberFormat="1" applyFont="1" applyFill="1" applyBorder="1" applyAlignment="1" applyProtection="1">
      <alignment vertical="top"/>
    </xf>
    <xf numFmtId="3" fontId="33" fillId="3" borderId="7" xfId="0" applyNumberFormat="1" applyFont="1" applyFill="1" applyBorder="1" applyAlignment="1" applyProtection="1">
      <alignment vertical="top"/>
    </xf>
    <xf numFmtId="3" fontId="6" fillId="3" borderId="24" xfId="0" applyNumberFormat="1" applyFont="1" applyFill="1" applyBorder="1" applyAlignment="1" applyProtection="1">
      <alignment vertical="top"/>
    </xf>
    <xf numFmtId="3" fontId="12" fillId="3" borderId="25" xfId="0" applyNumberFormat="1" applyFont="1" applyFill="1" applyBorder="1" applyAlignment="1" applyProtection="1">
      <alignment vertical="top"/>
    </xf>
    <xf numFmtId="3" fontId="6" fillId="3" borderId="2" xfId="0" applyNumberFormat="1" applyFont="1" applyFill="1" applyBorder="1" applyAlignment="1" applyProtection="1">
      <alignment vertical="top"/>
    </xf>
    <xf numFmtId="3" fontId="10" fillId="3" borderId="25" xfId="0" applyNumberFormat="1" applyFont="1" applyFill="1" applyBorder="1" applyAlignment="1" applyProtection="1">
      <alignment vertical="top"/>
    </xf>
    <xf numFmtId="3" fontId="33" fillId="3" borderId="10" xfId="0" applyNumberFormat="1" applyFont="1" applyFill="1" applyBorder="1" applyAlignment="1" applyProtection="1">
      <alignment vertical="top"/>
    </xf>
    <xf numFmtId="0" fontId="8" fillId="3" borderId="4" xfId="0" applyFont="1" applyFill="1" applyBorder="1" applyAlignment="1" applyProtection="1">
      <alignment vertical="top"/>
    </xf>
    <xf numFmtId="3" fontId="8" fillId="3" borderId="30" xfId="0" applyNumberFormat="1" applyFont="1" applyFill="1" applyBorder="1" applyAlignment="1" applyProtection="1">
      <alignment vertical="top"/>
    </xf>
    <xf numFmtId="3" fontId="26" fillId="3" borderId="14" xfId="0" applyNumberFormat="1" applyFont="1" applyFill="1" applyBorder="1" applyAlignment="1" applyProtection="1">
      <alignment vertical="top"/>
    </xf>
    <xf numFmtId="3" fontId="7" fillId="3" borderId="32" xfId="0" applyNumberFormat="1" applyFont="1" applyFill="1" applyBorder="1" applyAlignment="1" applyProtection="1">
      <alignment vertical="top"/>
    </xf>
    <xf numFmtId="3" fontId="33" fillId="3" borderId="3" xfId="0" applyNumberFormat="1" applyFont="1" applyFill="1" applyBorder="1" applyAlignment="1" applyProtection="1">
      <alignment vertical="top"/>
    </xf>
    <xf numFmtId="3" fontId="8" fillId="3" borderId="21" xfId="0" applyNumberFormat="1" applyFont="1" applyFill="1" applyBorder="1" applyAlignment="1" applyProtection="1">
      <alignment vertical="top"/>
    </xf>
    <xf numFmtId="3" fontId="8" fillId="3" borderId="14" xfId="0" applyNumberFormat="1" applyFont="1" applyFill="1" applyBorder="1" applyAlignment="1" applyProtection="1">
      <alignment vertical="top"/>
    </xf>
    <xf numFmtId="3" fontId="11" fillId="3" borderId="20" xfId="0" applyNumberFormat="1" applyFont="1" applyFill="1" applyBorder="1" applyAlignment="1" applyProtection="1">
      <alignment vertical="top"/>
    </xf>
    <xf numFmtId="3" fontId="32" fillId="3" borderId="5" xfId="0" applyNumberFormat="1" applyFont="1" applyFill="1" applyBorder="1" applyAlignment="1" applyProtection="1">
      <alignment vertical="top"/>
    </xf>
    <xf numFmtId="3" fontId="6" fillId="3" borderId="30" xfId="0" applyNumberFormat="1" applyFont="1" applyFill="1" applyBorder="1" applyAlignment="1" applyProtection="1">
      <alignment vertical="top"/>
    </xf>
    <xf numFmtId="3" fontId="27" fillId="3" borderId="2" xfId="0" applyNumberFormat="1" applyFont="1" applyFill="1" applyBorder="1" applyAlignment="1" applyProtection="1">
      <alignment vertical="top"/>
    </xf>
    <xf numFmtId="3" fontId="12" fillId="3" borderId="32" xfId="0" applyNumberFormat="1" applyFont="1" applyFill="1" applyBorder="1" applyAlignment="1" applyProtection="1">
      <alignment vertical="top"/>
    </xf>
    <xf numFmtId="3" fontId="33" fillId="3" borderId="9" xfId="0" applyNumberFormat="1" applyFont="1" applyFill="1" applyBorder="1" applyAlignment="1" applyProtection="1">
      <alignment vertical="top"/>
    </xf>
    <xf numFmtId="0" fontId="6" fillId="3" borderId="8" xfId="0" applyFont="1" applyFill="1" applyBorder="1" applyAlignment="1" applyProtection="1">
      <alignment vertical="top"/>
    </xf>
    <xf numFmtId="3" fontId="8" fillId="3" borderId="36" xfId="0" applyNumberFormat="1" applyFont="1" applyFill="1" applyBorder="1" applyAlignment="1" applyProtection="1">
      <alignment vertical="top"/>
    </xf>
    <xf numFmtId="3" fontId="26" fillId="3" borderId="27" xfId="0" applyNumberFormat="1" applyFont="1" applyFill="1" applyBorder="1" applyAlignment="1" applyProtection="1">
      <alignment vertical="top"/>
    </xf>
    <xf numFmtId="3" fontId="7" fillId="3" borderId="53" xfId="0" applyNumberFormat="1" applyFont="1" applyFill="1" applyBorder="1" applyAlignment="1" applyProtection="1">
      <alignment vertical="top"/>
    </xf>
    <xf numFmtId="3" fontId="32" fillId="3" borderId="12" xfId="0" applyNumberFormat="1" applyFont="1" applyFill="1" applyBorder="1" applyAlignment="1" applyProtection="1">
      <alignment vertical="top"/>
    </xf>
    <xf numFmtId="3" fontId="8" fillId="3" borderId="26" xfId="0" applyNumberFormat="1" applyFont="1" applyFill="1" applyBorder="1" applyAlignment="1" applyProtection="1">
      <alignment vertical="top"/>
    </xf>
    <xf numFmtId="3" fontId="8" fillId="3" borderId="50" xfId="0" applyNumberFormat="1" applyFont="1" applyFill="1" applyBorder="1" applyAlignment="1" applyProtection="1">
      <alignment vertical="top"/>
    </xf>
    <xf numFmtId="3" fontId="11" fillId="3" borderId="28" xfId="0" applyNumberFormat="1" applyFont="1" applyFill="1" applyBorder="1" applyAlignment="1" applyProtection="1">
      <alignment vertical="top"/>
    </xf>
    <xf numFmtId="3" fontId="32" fillId="3" borderId="13" xfId="0" applyNumberFormat="1" applyFont="1" applyFill="1" applyBorder="1" applyAlignment="1" applyProtection="1">
      <alignment vertical="top"/>
    </xf>
    <xf numFmtId="0" fontId="8" fillId="3" borderId="6" xfId="0" applyFont="1" applyFill="1" applyBorder="1" applyAlignment="1" applyProtection="1">
      <alignment vertical="top"/>
    </xf>
    <xf numFmtId="0" fontId="8" fillId="3" borderId="14" xfId="0" applyFont="1" applyFill="1" applyBorder="1" applyAlignment="1" applyProtection="1">
      <alignment vertical="top"/>
    </xf>
    <xf numFmtId="0" fontId="26" fillId="3" borderId="14" xfId="0" applyFont="1" applyFill="1" applyBorder="1" applyAlignment="1" applyProtection="1">
      <alignment horizontal="center" vertical="top"/>
    </xf>
    <xf numFmtId="0" fontId="7" fillId="3" borderId="14" xfId="0" applyFont="1" applyFill="1" applyBorder="1" applyAlignment="1" applyProtection="1">
      <alignment horizontal="center" vertical="top"/>
    </xf>
    <xf numFmtId="0" fontId="8" fillId="3" borderId="14" xfId="0" applyFont="1" applyFill="1" applyBorder="1" applyAlignment="1" applyProtection="1">
      <alignment horizontal="center" vertical="top"/>
    </xf>
    <xf numFmtId="0" fontId="8" fillId="3" borderId="2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8" fillId="3" borderId="4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 vertical="top"/>
    </xf>
    <xf numFmtId="0" fontId="8" fillId="3" borderId="0" xfId="0" applyFont="1" applyFill="1" applyAlignment="1" applyProtection="1">
      <alignment horizontal="center" vertical="top"/>
    </xf>
    <xf numFmtId="0" fontId="8" fillId="3" borderId="7" xfId="0" applyFont="1" applyFill="1" applyBorder="1" applyAlignment="1" applyProtection="1">
      <alignment horizontal="center" vertical="top"/>
    </xf>
    <xf numFmtId="0" fontId="8" fillId="3" borderId="8" xfId="0" applyFont="1" applyFill="1" applyBorder="1" applyAlignment="1" applyProtection="1">
      <alignment horizontal="center" vertical="top" wrapText="1"/>
    </xf>
    <xf numFmtId="0" fontId="26" fillId="3" borderId="8" xfId="0" applyFont="1" applyFill="1" applyBorder="1" applyAlignment="1" applyProtection="1">
      <alignment horizontal="center" vertical="top" wrapText="1"/>
    </xf>
    <xf numFmtId="3" fontId="12" fillId="3" borderId="14" xfId="0" applyNumberFormat="1" applyFont="1" applyFill="1" applyBorder="1" applyAlignment="1" applyProtection="1">
      <alignment vertical="top"/>
    </xf>
    <xf numFmtId="3" fontId="12" fillId="3" borderId="15" xfId="0" applyNumberFormat="1" applyFont="1" applyFill="1" applyBorder="1" applyAlignment="1" applyProtection="1">
      <alignment vertical="top"/>
    </xf>
    <xf numFmtId="0" fontId="6" fillId="2" borderId="0" xfId="0" applyFont="1" applyFill="1" applyAlignment="1" applyProtection="1">
      <alignment horizontal="center" vertical="top"/>
    </xf>
    <xf numFmtId="3" fontId="12" fillId="3" borderId="2" xfId="0" applyNumberFormat="1" applyFont="1" applyFill="1" applyBorder="1" applyAlignment="1" applyProtection="1">
      <alignment vertical="top"/>
    </xf>
    <xf numFmtId="3" fontId="12" fillId="3" borderId="7" xfId="0" applyNumberFormat="1" applyFont="1" applyFill="1" applyBorder="1" applyAlignment="1" applyProtection="1">
      <alignment vertical="top"/>
    </xf>
    <xf numFmtId="3" fontId="12" fillId="3" borderId="10" xfId="0" applyNumberFormat="1" applyFont="1" applyFill="1" applyBorder="1" applyAlignment="1" applyProtection="1">
      <alignment vertical="top"/>
    </xf>
    <xf numFmtId="3" fontId="7" fillId="3" borderId="1" xfId="0" applyNumberFormat="1" applyFont="1" applyFill="1" applyBorder="1" applyAlignment="1" applyProtection="1">
      <alignment vertical="top"/>
    </xf>
    <xf numFmtId="3" fontId="27" fillId="3" borderId="14" xfId="0" applyNumberFormat="1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vertical="top"/>
    </xf>
    <xf numFmtId="3" fontId="26" fillId="3" borderId="11" xfId="0" applyNumberFormat="1" applyFont="1" applyFill="1" applyBorder="1" applyAlignment="1" applyProtection="1">
      <alignment vertical="top"/>
    </xf>
    <xf numFmtId="3" fontId="19" fillId="2" borderId="3" xfId="0" applyNumberFormat="1" applyFont="1" applyFill="1" applyBorder="1" applyAlignment="1" applyProtection="1">
      <alignment horizontal="center" vertical="top"/>
    </xf>
    <xf numFmtId="0" fontId="6" fillId="3" borderId="15" xfId="0" applyFont="1" applyFill="1" applyBorder="1" applyAlignment="1" applyProtection="1">
      <alignment vertical="top"/>
    </xf>
    <xf numFmtId="0" fontId="6" fillId="3" borderId="2" xfId="0" applyFont="1" applyFill="1" applyBorder="1" applyAlignment="1" applyProtection="1">
      <alignment vertical="top"/>
    </xf>
    <xf numFmtId="0" fontId="34" fillId="2" borderId="4" xfId="0" applyFont="1" applyFill="1" applyBorder="1" applyAlignment="1" applyProtection="1">
      <alignment vertical="top"/>
    </xf>
    <xf numFmtId="0" fontId="30" fillId="2" borderId="3" xfId="0" applyFont="1" applyFill="1" applyBorder="1" applyAlignment="1" applyProtection="1">
      <alignment vertical="top"/>
    </xf>
    <xf numFmtId="0" fontId="30" fillId="2" borderId="3" xfId="0" applyFont="1" applyFill="1" applyBorder="1" applyAlignment="1" applyProtection="1">
      <alignment horizontal="left" vertical="top"/>
    </xf>
    <xf numFmtId="0" fontId="30" fillId="2" borderId="5" xfId="0" applyFont="1" applyFill="1" applyBorder="1" applyAlignment="1" applyProtection="1">
      <alignment horizontal="left" vertical="top"/>
    </xf>
    <xf numFmtId="0" fontId="35" fillId="2" borderId="6" xfId="0" applyFont="1" applyFill="1" applyBorder="1" applyAlignment="1" applyProtection="1">
      <alignment horizontal="center" vertical="top"/>
    </xf>
    <xf numFmtId="0" fontId="35" fillId="2" borderId="0" xfId="0" applyFont="1" applyFill="1" applyAlignment="1" applyProtection="1">
      <alignment horizontal="center" vertical="top"/>
    </xf>
    <xf numFmtId="0" fontId="30" fillId="2" borderId="7" xfId="0" applyFont="1" applyFill="1" applyBorder="1" applyAlignment="1" applyProtection="1">
      <alignment horizontal="left" vertical="top"/>
    </xf>
    <xf numFmtId="0" fontId="36" fillId="2" borderId="6" xfId="0" applyFont="1" applyFill="1" applyBorder="1" applyAlignment="1" applyProtection="1">
      <alignment horizontal="center" vertical="top"/>
    </xf>
    <xf numFmtId="0" fontId="36" fillId="2" borderId="0" xfId="0" applyFont="1" applyFill="1" applyAlignment="1" applyProtection="1">
      <alignment horizontal="center" vertical="top"/>
    </xf>
    <xf numFmtId="0" fontId="37" fillId="2" borderId="6" xfId="0" applyFont="1" applyFill="1" applyBorder="1" applyAlignment="1" applyProtection="1">
      <alignment horizontal="center" vertical="top"/>
    </xf>
    <xf numFmtId="0" fontId="37" fillId="2" borderId="0" xfId="0" applyFont="1" applyFill="1" applyAlignment="1" applyProtection="1">
      <alignment horizontal="center" vertical="top"/>
    </xf>
    <xf numFmtId="0" fontId="30" fillId="2" borderId="8" xfId="0" applyFont="1" applyFill="1" applyBorder="1" applyAlignment="1" applyProtection="1">
      <alignment vertical="top"/>
    </xf>
    <xf numFmtId="0" fontId="30" fillId="2" borderId="9" xfId="0" applyFont="1" applyFill="1" applyBorder="1" applyAlignment="1" applyProtection="1">
      <alignment vertical="top"/>
    </xf>
    <xf numFmtId="0" fontId="30" fillId="2" borderId="9" xfId="0" applyFont="1" applyFill="1" applyBorder="1" applyAlignment="1" applyProtection="1">
      <alignment horizontal="left" vertical="top"/>
    </xf>
    <xf numFmtId="0" fontId="30" fillId="2" borderId="10" xfId="0" applyFont="1" applyFill="1" applyBorder="1" applyAlignment="1" applyProtection="1">
      <alignment horizontal="left" vertical="top"/>
    </xf>
    <xf numFmtId="0" fontId="38" fillId="2" borderId="0" xfId="0" applyFont="1" applyFill="1" applyAlignment="1" applyProtection="1">
      <alignment vertical="top"/>
    </xf>
    <xf numFmtId="0" fontId="38" fillId="2" borderId="0" xfId="0" applyFont="1" applyFill="1" applyAlignment="1" applyProtection="1">
      <alignment horizontal="left" vertical="top"/>
    </xf>
    <xf numFmtId="0" fontId="39" fillId="2" borderId="0" xfId="0" applyFont="1" applyFill="1" applyAlignment="1" applyProtection="1">
      <alignment horizontal="right" vertical="top"/>
    </xf>
    <xf numFmtId="0" fontId="34" fillId="2" borderId="0" xfId="0" applyFont="1" applyFill="1" applyAlignment="1" applyProtection="1">
      <alignment horizontal="left" vertical="top"/>
    </xf>
    <xf numFmtId="0" fontId="40" fillId="2" borderId="0" xfId="0" applyFont="1" applyFill="1" applyAlignment="1" applyProtection="1">
      <alignment horizontal="left" vertical="top"/>
    </xf>
    <xf numFmtId="0" fontId="34" fillId="2" borderId="0" xfId="0" applyFont="1" applyFill="1" applyAlignment="1" applyProtection="1">
      <alignment vertical="top"/>
    </xf>
    <xf numFmtId="49" fontId="30" fillId="2" borderId="0" xfId="0" applyNumberFormat="1" applyFont="1" applyFill="1" applyAlignment="1" applyProtection="1">
      <alignment horizontal="left" vertical="top"/>
    </xf>
    <xf numFmtId="0" fontId="31" fillId="2" borderId="0" xfId="0" applyFont="1" applyFill="1" applyAlignment="1" applyProtection="1">
      <alignment vertical="top"/>
    </xf>
    <xf numFmtId="0" fontId="42" fillId="2" borderId="0" xfId="0" applyFont="1" applyFill="1" applyAlignment="1" applyProtection="1">
      <alignment horizontal="left" vertical="top"/>
    </xf>
    <xf numFmtId="0" fontId="43" fillId="3" borderId="39" xfId="0" applyFont="1" applyFill="1" applyBorder="1" applyAlignment="1" applyProtection="1">
      <alignment horizontal="center" vertical="top"/>
    </xf>
    <xf numFmtId="0" fontId="43" fillId="3" borderId="40" xfId="0" applyFont="1" applyFill="1" applyBorder="1" applyAlignment="1" applyProtection="1">
      <alignment horizontal="center" vertical="top"/>
    </xf>
    <xf numFmtId="0" fontId="44" fillId="3" borderId="39" xfId="0" applyFont="1" applyFill="1" applyBorder="1" applyAlignment="1" applyProtection="1">
      <alignment horizontal="center" vertical="top"/>
    </xf>
    <xf numFmtId="0" fontId="44" fillId="3" borderId="40" xfId="0" applyFont="1" applyFill="1" applyBorder="1" applyAlignment="1" applyProtection="1">
      <alignment horizontal="center" vertical="top"/>
    </xf>
    <xf numFmtId="0" fontId="31" fillId="3" borderId="5" xfId="0" applyFont="1" applyFill="1" applyBorder="1" applyAlignment="1" applyProtection="1">
      <alignment horizontal="center" vertical="top"/>
    </xf>
    <xf numFmtId="0" fontId="43" fillId="3" borderId="49" xfId="0" applyFont="1" applyFill="1" applyBorder="1" applyAlignment="1" applyProtection="1">
      <alignment horizontal="center" vertical="top"/>
    </xf>
    <xf numFmtId="0" fontId="43" fillId="3" borderId="48" xfId="0" applyFont="1" applyFill="1" applyBorder="1" applyAlignment="1" applyProtection="1">
      <alignment horizontal="center" vertical="top"/>
    </xf>
    <xf numFmtId="0" fontId="44" fillId="3" borderId="49" xfId="0" applyFont="1" applyFill="1" applyBorder="1" applyAlignment="1" applyProtection="1">
      <alignment horizontal="center" vertical="top"/>
    </xf>
    <xf numFmtId="0" fontId="44" fillId="3" borderId="48" xfId="0" applyFont="1" applyFill="1" applyBorder="1" applyAlignment="1" applyProtection="1">
      <alignment horizontal="center" vertical="top"/>
    </xf>
    <xf numFmtId="0" fontId="31" fillId="3" borderId="7" xfId="0" applyFont="1" applyFill="1" applyBorder="1" applyAlignment="1" applyProtection="1">
      <alignment horizontal="center" vertical="top"/>
    </xf>
    <xf numFmtId="0" fontId="28" fillId="2" borderId="0" xfId="0" applyFont="1" applyFill="1" applyAlignment="1" applyProtection="1">
      <alignment vertical="top"/>
    </xf>
    <xf numFmtId="0" fontId="45" fillId="2" borderId="0" xfId="0" applyFont="1" applyFill="1" applyAlignment="1" applyProtection="1">
      <alignment vertical="top"/>
    </xf>
    <xf numFmtId="0" fontId="51" fillId="2" borderId="0" xfId="0" applyFont="1" applyFill="1" applyAlignment="1" applyProtection="1">
      <alignment horizontal="left" vertical="top"/>
    </xf>
    <xf numFmtId="41" fontId="43" fillId="4" borderId="26" xfId="0" applyNumberFormat="1" applyFont="1" applyFill="1" applyBorder="1" applyAlignment="1" applyProtection="1">
      <alignment horizontal="center" vertical="top"/>
    </xf>
    <xf numFmtId="41" fontId="43" fillId="4" borderId="28" xfId="0" applyNumberFormat="1" applyFont="1" applyFill="1" applyBorder="1" applyAlignment="1" applyProtection="1">
      <alignment horizontal="right" vertical="top"/>
    </xf>
    <xf numFmtId="41" fontId="44" fillId="4" borderId="26" xfId="0" applyNumberFormat="1" applyFont="1" applyFill="1" applyBorder="1" applyAlignment="1" applyProtection="1">
      <alignment horizontal="center" vertical="top"/>
    </xf>
    <xf numFmtId="41" fontId="44" fillId="4" borderId="28" xfId="0" applyNumberFormat="1" applyFont="1" applyFill="1" applyBorder="1" applyAlignment="1" applyProtection="1">
      <alignment horizontal="right" vertical="top"/>
    </xf>
    <xf numFmtId="41" fontId="30" fillId="3" borderId="13" xfId="0" applyNumberFormat="1" applyFont="1" applyFill="1" applyBorder="1" applyAlignment="1" applyProtection="1">
      <alignment vertical="top"/>
    </xf>
    <xf numFmtId="3" fontId="31" fillId="2" borderId="0" xfId="0" applyNumberFormat="1" applyFont="1" applyFill="1" applyAlignment="1" applyProtection="1">
      <alignment horizontal="right" vertical="top"/>
    </xf>
    <xf numFmtId="3" fontId="49" fillId="2" borderId="0" xfId="0" applyNumberFormat="1" applyFont="1" applyFill="1" applyAlignment="1" applyProtection="1">
      <alignment horizontal="left" vertical="top"/>
    </xf>
    <xf numFmtId="3" fontId="44" fillId="2" borderId="0" xfId="0" applyNumberFormat="1" applyFont="1" applyFill="1" applyAlignment="1" applyProtection="1">
      <alignment horizontal="right" vertical="top"/>
    </xf>
    <xf numFmtId="3" fontId="45" fillId="2" borderId="0" xfId="0" applyNumberFormat="1" applyFont="1" applyFill="1" applyAlignment="1" applyProtection="1">
      <alignment horizontal="center" vertical="top"/>
    </xf>
    <xf numFmtId="3" fontId="50" fillId="2" borderId="0" xfId="0" applyNumberFormat="1" applyFont="1" applyFill="1" applyAlignment="1" applyProtection="1">
      <alignment horizontal="right" vertical="top"/>
    </xf>
    <xf numFmtId="0" fontId="51" fillId="2" borderId="0" xfId="0" applyFont="1" applyFill="1" applyAlignment="1" applyProtection="1">
      <alignment vertical="top"/>
    </xf>
    <xf numFmtId="0" fontId="51" fillId="3" borderId="13" xfId="0" applyFont="1" applyFill="1" applyBorder="1" applyAlignment="1" applyProtection="1">
      <alignment vertical="top"/>
    </xf>
    <xf numFmtId="3" fontId="48" fillId="3" borderId="14" xfId="0" applyNumberFormat="1" applyFont="1" applyFill="1" applyBorder="1" applyAlignment="1" applyProtection="1">
      <alignment horizontal="right" vertical="top"/>
    </xf>
    <xf numFmtId="3" fontId="48" fillId="3" borderId="15" xfId="0" applyNumberFormat="1" applyFont="1" applyFill="1" applyBorder="1" applyAlignment="1" applyProtection="1">
      <alignment horizontal="right" vertical="top"/>
    </xf>
    <xf numFmtId="3" fontId="48" fillId="3" borderId="2" xfId="0" applyNumberFormat="1" applyFont="1" applyFill="1" applyBorder="1" applyAlignment="1" applyProtection="1">
      <alignment horizontal="right" vertical="top"/>
    </xf>
    <xf numFmtId="0" fontId="45" fillId="3" borderId="1" xfId="0" applyFont="1" applyFill="1" applyBorder="1" applyAlignment="1" applyProtection="1">
      <alignment vertical="top"/>
    </xf>
    <xf numFmtId="3" fontId="45" fillId="3" borderId="1" xfId="0" applyNumberFormat="1" applyFont="1" applyFill="1" applyBorder="1" applyAlignment="1" applyProtection="1">
      <alignment vertical="top"/>
    </xf>
    <xf numFmtId="3" fontId="43" fillId="3" borderId="1" xfId="0" applyNumberFormat="1" applyFont="1" applyFill="1" applyBorder="1" applyAlignment="1" applyProtection="1">
      <alignment vertical="top"/>
    </xf>
    <xf numFmtId="3" fontId="44" fillId="3" borderId="9" xfId="0" applyNumberFormat="1" applyFont="1" applyFill="1" applyBorder="1" applyAlignment="1" applyProtection="1">
      <alignment vertical="top"/>
    </xf>
    <xf numFmtId="0" fontId="45" fillId="3" borderId="11" xfId="0" applyFont="1" applyFill="1" applyBorder="1" applyAlignment="1" applyProtection="1">
      <alignment vertical="top"/>
    </xf>
    <xf numFmtId="0" fontId="45" fillId="3" borderId="12" xfId="0" applyFont="1" applyFill="1" applyBorder="1" applyAlignment="1" applyProtection="1">
      <alignment vertical="top"/>
    </xf>
    <xf numFmtId="0" fontId="31" fillId="2" borderId="0" xfId="0" applyFont="1" applyFill="1" applyAlignment="1" applyProtection="1">
      <alignment horizontal="center" vertical="top"/>
    </xf>
    <xf numFmtId="0" fontId="31" fillId="2" borderId="0" xfId="0" applyFont="1" applyFill="1" applyAlignment="1" applyProtection="1">
      <alignment horizontal="right" vertical="top"/>
    </xf>
    <xf numFmtId="0" fontId="48" fillId="2" borderId="0" xfId="0" applyFont="1" applyFill="1" applyAlignment="1" applyProtection="1">
      <alignment horizontal="left" vertical="top"/>
    </xf>
    <xf numFmtId="0" fontId="53" fillId="2" borderId="0" xfId="0" applyFont="1" applyFill="1" applyAlignment="1" applyProtection="1">
      <alignment horizontal="left" vertical="top"/>
    </xf>
    <xf numFmtId="0" fontId="51" fillId="3" borderId="5" xfId="0" applyFont="1" applyFill="1" applyBorder="1" applyAlignment="1" applyProtection="1">
      <alignment vertical="top"/>
    </xf>
    <xf numFmtId="3" fontId="48" fillId="3" borderId="0" xfId="0" applyNumberFormat="1" applyFont="1" applyFill="1" applyAlignment="1" applyProtection="1">
      <alignment horizontal="right" vertical="top"/>
    </xf>
    <xf numFmtId="0" fontId="45" fillId="3" borderId="8" xfId="0" applyFont="1" applyFill="1" applyBorder="1" applyAlignment="1" applyProtection="1">
      <alignment vertical="top"/>
    </xf>
    <xf numFmtId="3" fontId="44" fillId="3" borderId="11" xfId="0" applyNumberFormat="1" applyFont="1" applyFill="1" applyBorder="1" applyAlignment="1" applyProtection="1">
      <alignment vertical="top"/>
    </xf>
    <xf numFmtId="0" fontId="30" fillId="3" borderId="12" xfId="0" applyFont="1" applyFill="1" applyBorder="1" applyAlignment="1" applyProtection="1">
      <alignment vertical="top"/>
    </xf>
    <xf numFmtId="0" fontId="30" fillId="3" borderId="13" xfId="0" applyFont="1" applyFill="1" applyBorder="1" applyAlignment="1" applyProtection="1">
      <alignment horizontal="left" vertical="top"/>
    </xf>
    <xf numFmtId="0" fontId="45" fillId="2" borderId="0" xfId="0" applyFont="1" applyFill="1" applyBorder="1" applyAlignment="1" applyProtection="1">
      <alignment vertical="top"/>
    </xf>
    <xf numFmtId="3" fontId="45" fillId="2" borderId="0" xfId="0" applyNumberFormat="1" applyFont="1" applyFill="1" applyBorder="1" applyAlignment="1" applyProtection="1">
      <alignment vertical="top"/>
    </xf>
    <xf numFmtId="3" fontId="43" fillId="2" borderId="0" xfId="0" applyNumberFormat="1" applyFont="1" applyFill="1" applyBorder="1" applyAlignment="1" applyProtection="1">
      <alignment vertical="top"/>
    </xf>
    <xf numFmtId="3" fontId="44" fillId="2" borderId="0" xfId="0" applyNumberFormat="1" applyFont="1" applyFill="1" applyBorder="1" applyAlignment="1" applyProtection="1">
      <alignment vertical="top"/>
    </xf>
    <xf numFmtId="0" fontId="45" fillId="2" borderId="0" xfId="0" applyFont="1" applyFill="1" applyBorder="1" applyAlignment="1" applyProtection="1">
      <alignment horizontal="left" vertical="top"/>
    </xf>
    <xf numFmtId="0" fontId="30" fillId="2" borderId="0" xfId="0" applyFont="1" applyFill="1" applyBorder="1" applyAlignment="1" applyProtection="1">
      <alignment vertical="top"/>
    </xf>
    <xf numFmtId="0" fontId="30" fillId="2" borderId="0" xfId="0" applyFont="1" applyFill="1" applyBorder="1" applyAlignment="1" applyProtection="1">
      <alignment horizontal="left" vertical="top"/>
    </xf>
    <xf numFmtId="0" fontId="30" fillId="3" borderId="13" xfId="0" applyFont="1" applyFill="1" applyBorder="1" applyAlignment="1" applyProtection="1">
      <alignment vertical="top"/>
    </xf>
    <xf numFmtId="3" fontId="43" fillId="3" borderId="13" xfId="0" applyNumberFormat="1" applyFont="1" applyFill="1" applyBorder="1" applyAlignment="1" applyProtection="1">
      <alignment horizontal="right" vertical="top"/>
    </xf>
    <xf numFmtId="0" fontId="31" fillId="3" borderId="12" xfId="0" applyFont="1" applyFill="1" applyBorder="1" applyAlignment="1" applyProtection="1">
      <alignment vertical="top"/>
    </xf>
    <xf numFmtId="3" fontId="44" fillId="2" borderId="0" xfId="0" applyNumberFormat="1" applyFont="1" applyFill="1" applyAlignment="1" applyProtection="1">
      <alignment vertical="top"/>
    </xf>
    <xf numFmtId="3" fontId="54" fillId="2" borderId="0" xfId="0" applyNumberFormat="1" applyFont="1" applyFill="1" applyAlignment="1" applyProtection="1">
      <alignment horizontal="right" vertical="top"/>
    </xf>
    <xf numFmtId="3" fontId="31" fillId="2" borderId="0" xfId="0" applyNumberFormat="1" applyFont="1" applyFill="1" applyAlignment="1" applyProtection="1">
      <alignment vertical="top"/>
    </xf>
    <xf numFmtId="0" fontId="43" fillId="3" borderId="13" xfId="0" applyFont="1" applyFill="1" applyBorder="1" applyAlignment="1" applyProtection="1">
      <alignment horizontal="center" wrapText="1"/>
    </xf>
    <xf numFmtId="0" fontId="44" fillId="3" borderId="1" xfId="0" applyFont="1" applyFill="1" applyBorder="1" applyAlignment="1" applyProtection="1">
      <alignment horizontal="center" wrapText="1"/>
    </xf>
    <xf numFmtId="3" fontId="43" fillId="3" borderId="13" xfId="0" applyNumberFormat="1" applyFont="1" applyFill="1" applyBorder="1" applyAlignment="1" applyProtection="1">
      <alignment vertical="top"/>
    </xf>
    <xf numFmtId="3" fontId="44" fillId="3" borderId="8" xfId="0" applyNumberFormat="1" applyFont="1" applyFill="1" applyBorder="1" applyAlignment="1" applyProtection="1">
      <alignment vertical="top"/>
    </xf>
    <xf numFmtId="0" fontId="31" fillId="3" borderId="39" xfId="0" applyFont="1" applyFill="1" applyBorder="1" applyAlignment="1" applyProtection="1">
      <alignment horizontal="center"/>
    </xf>
    <xf numFmtId="0" fontId="31" fillId="3" borderId="37" xfId="0" applyFont="1" applyFill="1" applyBorder="1" applyAlignment="1" applyProtection="1">
      <alignment horizontal="center"/>
    </xf>
    <xf numFmtId="0" fontId="31" fillId="3" borderId="40" xfId="0" applyFont="1" applyFill="1" applyBorder="1" applyAlignment="1" applyProtection="1">
      <alignment horizontal="center"/>
    </xf>
    <xf numFmtId="0" fontId="31" fillId="3" borderId="49" xfId="0" applyFont="1" applyFill="1" applyBorder="1" applyAlignment="1" applyProtection="1">
      <alignment horizontal="center" vertical="top"/>
    </xf>
    <xf numFmtId="0" fontId="31" fillId="3" borderId="9" xfId="0" applyFont="1" applyFill="1" applyBorder="1" applyAlignment="1" applyProtection="1">
      <alignment horizontal="center" vertical="top"/>
    </xf>
    <xf numFmtId="0" fontId="31" fillId="3" borderId="48" xfId="0" applyFont="1" applyFill="1" applyBorder="1" applyAlignment="1" applyProtection="1">
      <alignment horizontal="center" vertical="top"/>
    </xf>
    <xf numFmtId="0" fontId="31" fillId="3" borderId="21" xfId="0" applyFont="1" applyFill="1" applyBorder="1" applyAlignment="1" applyProtection="1">
      <alignment horizontal="center" vertical="top" wrapText="1"/>
    </xf>
    <xf numFmtId="0" fontId="43" fillId="3" borderId="1" xfId="0" applyFont="1" applyFill="1" applyBorder="1" applyAlignment="1" applyProtection="1">
      <alignment horizontal="center" vertical="top" wrapText="1"/>
    </xf>
    <xf numFmtId="0" fontId="44" fillId="3" borderId="20" xfId="0" applyFont="1" applyFill="1" applyBorder="1" applyAlignment="1" applyProtection="1">
      <alignment horizontal="center" vertical="top" wrapText="1"/>
    </xf>
    <xf numFmtId="0" fontId="55" fillId="3" borderId="12" xfId="0" applyFont="1" applyFill="1" applyBorder="1" applyAlignment="1" applyProtection="1">
      <alignment horizontal="center" vertical="top" wrapText="1"/>
    </xf>
    <xf numFmtId="0" fontId="31" fillId="3" borderId="19" xfId="0" applyFont="1" applyFill="1" applyBorder="1" applyAlignment="1" applyProtection="1">
      <alignment horizontal="center" vertical="top"/>
    </xf>
    <xf numFmtId="0" fontId="31" fillId="3" borderId="2" xfId="0" applyFont="1" applyFill="1" applyBorder="1" applyAlignment="1" applyProtection="1">
      <alignment horizontal="center" vertical="top"/>
    </xf>
    <xf numFmtId="0" fontId="45" fillId="3" borderId="25" xfId="0" applyFont="1" applyFill="1" applyBorder="1" applyAlignment="1" applyProtection="1">
      <alignment horizontal="center" vertical="top" wrapText="1"/>
    </xf>
    <xf numFmtId="0" fontId="30" fillId="3" borderId="6" xfId="0" applyFont="1" applyFill="1" applyBorder="1" applyAlignment="1" applyProtection="1">
      <alignment vertical="top"/>
    </xf>
    <xf numFmtId="3" fontId="30" fillId="3" borderId="21" xfId="0" applyNumberFormat="1" applyFont="1" applyFill="1" applyBorder="1" applyAlignment="1" applyProtection="1">
      <alignment vertical="top"/>
    </xf>
    <xf numFmtId="3" fontId="47" fillId="3" borderId="0" xfId="0" applyNumberFormat="1" applyFont="1" applyFill="1" applyAlignment="1" applyProtection="1">
      <alignment vertical="top"/>
    </xf>
    <xf numFmtId="3" fontId="48" fillId="3" borderId="20" xfId="0" applyNumberFormat="1" applyFont="1" applyFill="1" applyBorder="1" applyAlignment="1" applyProtection="1">
      <alignment vertical="top"/>
    </xf>
    <xf numFmtId="3" fontId="56" fillId="3" borderId="0" xfId="0" applyNumberFormat="1" applyFont="1" applyFill="1" applyAlignment="1" applyProtection="1">
      <alignment vertical="top"/>
    </xf>
    <xf numFmtId="3" fontId="30" fillId="3" borderId="14" xfId="0" applyNumberFormat="1" applyFont="1" applyFill="1" applyBorder="1" applyAlignment="1" applyProtection="1">
      <alignment vertical="top"/>
    </xf>
    <xf numFmtId="3" fontId="28" fillId="3" borderId="20" xfId="0" applyNumberFormat="1" applyFont="1" applyFill="1" applyBorder="1" applyAlignment="1" applyProtection="1">
      <alignment vertical="top"/>
    </xf>
    <xf numFmtId="3" fontId="56" fillId="3" borderId="5" xfId="0" applyNumberFormat="1" applyFont="1" applyFill="1" applyBorder="1" applyAlignment="1" applyProtection="1">
      <alignment vertical="top"/>
    </xf>
    <xf numFmtId="3" fontId="30" fillId="3" borderId="22" xfId="0" applyNumberFormat="1" applyFont="1" applyFill="1" applyBorder="1" applyAlignment="1" applyProtection="1">
      <alignment vertical="top"/>
    </xf>
    <xf numFmtId="3" fontId="48" fillId="3" borderId="23" xfId="0" applyNumberFormat="1" applyFont="1" applyFill="1" applyBorder="1" applyAlignment="1" applyProtection="1">
      <alignment vertical="top"/>
    </xf>
    <xf numFmtId="3" fontId="30" fillId="3" borderId="15" xfId="0" applyNumberFormat="1" applyFont="1" applyFill="1" applyBorder="1" applyAlignment="1" applyProtection="1">
      <alignment vertical="top"/>
    </xf>
    <xf numFmtId="3" fontId="28" fillId="3" borderId="23" xfId="0" applyNumberFormat="1" applyFont="1" applyFill="1" applyBorder="1" applyAlignment="1" applyProtection="1">
      <alignment vertical="top"/>
    </xf>
    <xf numFmtId="3" fontId="56" fillId="3" borderId="7" xfId="0" applyNumberFormat="1" applyFont="1" applyFill="1" applyBorder="1" applyAlignment="1" applyProtection="1">
      <alignment vertical="top"/>
    </xf>
    <xf numFmtId="3" fontId="30" fillId="3" borderId="24" xfId="0" applyNumberFormat="1" applyFont="1" applyFill="1" applyBorder="1" applyAlignment="1" applyProtection="1">
      <alignment vertical="top"/>
    </xf>
    <xf numFmtId="3" fontId="48" fillId="3" borderId="25" xfId="0" applyNumberFormat="1" applyFont="1" applyFill="1" applyBorder="1" applyAlignment="1" applyProtection="1">
      <alignment vertical="top"/>
    </xf>
    <xf numFmtId="3" fontId="30" fillId="3" borderId="2" xfId="0" applyNumberFormat="1" applyFont="1" applyFill="1" applyBorder="1" applyAlignment="1" applyProtection="1">
      <alignment vertical="top"/>
    </xf>
    <xf numFmtId="3" fontId="28" fillId="3" borderId="25" xfId="0" applyNumberFormat="1" applyFont="1" applyFill="1" applyBorder="1" applyAlignment="1" applyProtection="1">
      <alignment vertical="top"/>
    </xf>
    <xf numFmtId="3" fontId="56" fillId="3" borderId="10" xfId="0" applyNumberFormat="1" applyFont="1" applyFill="1" applyBorder="1" applyAlignment="1" applyProtection="1">
      <alignment vertical="top"/>
    </xf>
    <xf numFmtId="0" fontId="31" fillId="3" borderId="4" xfId="0" applyFont="1" applyFill="1" applyBorder="1" applyAlignment="1" applyProtection="1">
      <alignment vertical="top"/>
    </xf>
    <xf numFmtId="3" fontId="31" fillId="3" borderId="30" xfId="0" applyNumberFormat="1" applyFont="1" applyFill="1" applyBorder="1" applyAlignment="1" applyProtection="1">
      <alignment vertical="top"/>
    </xf>
    <xf numFmtId="3" fontId="43" fillId="3" borderId="14" xfId="0" applyNumberFormat="1" applyFont="1" applyFill="1" applyBorder="1" applyAlignment="1" applyProtection="1">
      <alignment vertical="top"/>
    </xf>
    <xf numFmtId="3" fontId="44" fillId="3" borderId="32" xfId="0" applyNumberFormat="1" applyFont="1" applyFill="1" applyBorder="1" applyAlignment="1" applyProtection="1">
      <alignment vertical="top"/>
    </xf>
    <xf numFmtId="3" fontId="56" fillId="3" borderId="3" xfId="0" applyNumberFormat="1" applyFont="1" applyFill="1" applyBorder="1" applyAlignment="1" applyProtection="1">
      <alignment vertical="top"/>
    </xf>
    <xf numFmtId="3" fontId="31" fillId="3" borderId="21" xfId="0" applyNumberFormat="1" applyFont="1" applyFill="1" applyBorder="1" applyAlignment="1" applyProtection="1">
      <alignment vertical="top"/>
    </xf>
    <xf numFmtId="3" fontId="31" fillId="3" borderId="14" xfId="0" applyNumberFormat="1" applyFont="1" applyFill="1" applyBorder="1" applyAlignment="1" applyProtection="1">
      <alignment vertical="top"/>
    </xf>
    <xf numFmtId="3" fontId="45" fillId="3" borderId="20" xfId="0" applyNumberFormat="1" applyFont="1" applyFill="1" applyBorder="1" applyAlignment="1" applyProtection="1">
      <alignment vertical="top"/>
    </xf>
    <xf numFmtId="3" fontId="55" fillId="3" borderId="7" xfId="0" applyNumberFormat="1" applyFont="1" applyFill="1" applyBorder="1" applyAlignment="1" applyProtection="1">
      <alignment vertical="top"/>
    </xf>
    <xf numFmtId="3" fontId="30" fillId="3" borderId="30" xfId="0" applyNumberFormat="1" applyFont="1" applyFill="1" applyBorder="1" applyAlignment="1" applyProtection="1">
      <alignment vertical="top"/>
    </xf>
    <xf numFmtId="3" fontId="47" fillId="3" borderId="2" xfId="0" applyNumberFormat="1" applyFont="1" applyFill="1" applyBorder="1" applyAlignment="1" applyProtection="1">
      <alignment vertical="top"/>
    </xf>
    <xf numFmtId="3" fontId="48" fillId="3" borderId="32" xfId="0" applyNumberFormat="1" applyFont="1" applyFill="1" applyBorder="1" applyAlignment="1" applyProtection="1">
      <alignment vertical="top"/>
    </xf>
    <xf numFmtId="3" fontId="56" fillId="3" borderId="9" xfId="0" applyNumberFormat="1" applyFont="1" applyFill="1" applyBorder="1" applyAlignment="1" applyProtection="1">
      <alignment vertical="top"/>
    </xf>
    <xf numFmtId="3" fontId="31" fillId="3" borderId="36" xfId="0" applyNumberFormat="1" applyFont="1" applyFill="1" applyBorder="1" applyAlignment="1" applyProtection="1">
      <alignment vertical="top"/>
    </xf>
    <xf numFmtId="3" fontId="43" fillId="3" borderId="27" xfId="0" applyNumberFormat="1" applyFont="1" applyFill="1" applyBorder="1" applyAlignment="1" applyProtection="1">
      <alignment vertical="top"/>
    </xf>
    <xf numFmtId="3" fontId="44" fillId="3" borderId="53" xfId="0" applyNumberFormat="1" applyFont="1" applyFill="1" applyBorder="1" applyAlignment="1" applyProtection="1">
      <alignment vertical="top"/>
    </xf>
    <xf numFmtId="3" fontId="55" fillId="3" borderId="12" xfId="0" applyNumberFormat="1" applyFont="1" applyFill="1" applyBorder="1" applyAlignment="1" applyProtection="1">
      <alignment vertical="top"/>
    </xf>
    <xf numFmtId="3" fontId="31" fillId="3" borderId="26" xfId="0" applyNumberFormat="1" applyFont="1" applyFill="1" applyBorder="1" applyAlignment="1" applyProtection="1">
      <alignment vertical="top"/>
    </xf>
    <xf numFmtId="3" fontId="31" fillId="3" borderId="50" xfId="0" applyNumberFormat="1" applyFont="1" applyFill="1" applyBorder="1" applyAlignment="1" applyProtection="1">
      <alignment vertical="top"/>
    </xf>
    <xf numFmtId="3" fontId="45" fillId="3" borderId="28" xfId="0" applyNumberFormat="1" applyFont="1" applyFill="1" applyBorder="1" applyAlignment="1" applyProtection="1">
      <alignment vertical="top"/>
    </xf>
    <xf numFmtId="3" fontId="55" fillId="3" borderId="13" xfId="0" applyNumberFormat="1" applyFont="1" applyFill="1" applyBorder="1" applyAlignment="1" applyProtection="1">
      <alignment vertical="top"/>
    </xf>
    <xf numFmtId="0" fontId="31" fillId="3" borderId="14" xfId="0" applyFont="1" applyFill="1" applyBorder="1" applyAlignment="1" applyProtection="1">
      <alignment vertical="top"/>
    </xf>
    <xf numFmtId="0" fontId="43" fillId="3" borderId="14" xfId="0" applyFont="1" applyFill="1" applyBorder="1" applyAlignment="1" applyProtection="1">
      <alignment horizontal="center" vertical="top"/>
    </xf>
    <xf numFmtId="0" fontId="44" fillId="3" borderId="14" xfId="0" applyFont="1" applyFill="1" applyBorder="1" applyAlignment="1" applyProtection="1">
      <alignment horizontal="center" vertical="top"/>
    </xf>
    <xf numFmtId="0" fontId="31" fillId="3" borderId="14" xfId="0" applyFont="1" applyFill="1" applyBorder="1" applyAlignment="1" applyProtection="1">
      <alignment horizontal="center" vertical="top"/>
    </xf>
    <xf numFmtId="0" fontId="31" fillId="3" borderId="2" xfId="0" applyFont="1" applyFill="1" applyBorder="1" applyAlignment="1" applyProtection="1">
      <alignment vertical="top"/>
    </xf>
    <xf numFmtId="0" fontId="43" fillId="3" borderId="2" xfId="0" applyFont="1" applyFill="1" applyBorder="1" applyAlignment="1" applyProtection="1">
      <alignment horizontal="center" vertical="top"/>
    </xf>
    <xf numFmtId="0" fontId="44" fillId="3" borderId="2" xfId="0" applyFont="1" applyFill="1" applyBorder="1" applyAlignment="1" applyProtection="1">
      <alignment horizontal="center" vertical="top"/>
    </xf>
    <xf numFmtId="0" fontId="30" fillId="3" borderId="15" xfId="0" applyFont="1" applyFill="1" applyBorder="1" applyAlignment="1" applyProtection="1">
      <alignment vertical="top"/>
    </xf>
    <xf numFmtId="0" fontId="30" fillId="3" borderId="2" xfId="0" applyFont="1" applyFill="1" applyBorder="1" applyAlignment="1" applyProtection="1">
      <alignment vertical="top"/>
    </xf>
    <xf numFmtId="3" fontId="49" fillId="2" borderId="3" xfId="0" applyNumberFormat="1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horizontal="left"/>
    </xf>
    <xf numFmtId="0" fontId="6" fillId="2" borderId="4" xfId="0" applyFont="1" applyFill="1" applyBorder="1" applyProtection="1"/>
    <xf numFmtId="0" fontId="6" fillId="2" borderId="3" xfId="0" applyFont="1" applyFill="1" applyBorder="1" applyProtection="1"/>
    <xf numFmtId="0" fontId="6" fillId="2" borderId="3" xfId="0" applyFont="1" applyFill="1" applyBorder="1" applyAlignment="1" applyProtection="1">
      <alignment horizontal="left"/>
    </xf>
    <xf numFmtId="0" fontId="6" fillId="2" borderId="5" xfId="0" applyFont="1" applyFill="1" applyBorder="1" applyProtection="1"/>
    <xf numFmtId="0" fontId="20" fillId="2" borderId="6" xfId="0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6" fillId="2" borderId="7" xfId="0" applyFont="1" applyFill="1" applyBorder="1" applyProtection="1"/>
    <xf numFmtId="0" fontId="6" fillId="2" borderId="8" xfId="0" applyFont="1" applyFill="1" applyBorder="1" applyProtection="1"/>
    <xf numFmtId="0" fontId="6" fillId="2" borderId="9" xfId="0" applyFont="1" applyFill="1" applyBorder="1" applyProtection="1"/>
    <xf numFmtId="0" fontId="6" fillId="2" borderId="9" xfId="0" applyFont="1" applyFill="1" applyBorder="1" applyAlignment="1" applyProtection="1">
      <alignment horizontal="left"/>
    </xf>
    <xf numFmtId="0" fontId="6" fillId="2" borderId="10" xfId="0" applyFont="1" applyFill="1" applyBorder="1" applyProtection="1"/>
    <xf numFmtId="0" fontId="9" fillId="2" borderId="0" xfId="0" applyFont="1" applyFill="1" applyProtection="1"/>
    <xf numFmtId="0" fontId="9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6" fillId="3" borderId="31" xfId="0" applyFont="1" applyFill="1" applyBorder="1" applyProtection="1"/>
    <xf numFmtId="0" fontId="8" fillId="3" borderId="33" xfId="0" applyFont="1" applyFill="1" applyBorder="1" applyAlignment="1" applyProtection="1">
      <alignment horizontal="center"/>
    </xf>
    <xf numFmtId="0" fontId="8" fillId="3" borderId="35" xfId="0" applyFont="1" applyFill="1" applyBorder="1" applyAlignment="1" applyProtection="1">
      <alignment horizontal="center"/>
    </xf>
    <xf numFmtId="0" fontId="8" fillId="3" borderId="34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5" borderId="0" xfId="0" applyFont="1" applyFill="1" applyProtection="1"/>
    <xf numFmtId="0" fontId="8" fillId="5" borderId="0" xfId="0" applyFont="1" applyFill="1" applyAlignment="1" applyProtection="1">
      <alignment horizontal="center"/>
    </xf>
    <xf numFmtId="0" fontId="8" fillId="3" borderId="16" xfId="0" applyFont="1" applyFill="1" applyBorder="1" applyAlignment="1" applyProtection="1">
      <alignment horizontal="left" vertical="top"/>
    </xf>
    <xf numFmtId="0" fontId="8" fillId="3" borderId="39" xfId="0" applyFont="1" applyFill="1" applyBorder="1" applyAlignment="1" applyProtection="1">
      <alignment horizontal="center" vertical="top" wrapText="1"/>
    </xf>
    <xf numFmtId="0" fontId="8" fillId="3" borderId="43" xfId="0" applyFont="1" applyFill="1" applyBorder="1" applyAlignment="1" applyProtection="1">
      <alignment horizontal="center" vertical="top" wrapText="1"/>
    </xf>
    <xf numFmtId="0" fontId="8" fillId="3" borderId="37" xfId="0" applyFont="1" applyFill="1" applyBorder="1" applyAlignment="1" applyProtection="1">
      <alignment horizontal="center" vertical="top" wrapText="1"/>
    </xf>
    <xf numFmtId="0" fontId="8" fillId="3" borderId="55" xfId="0" applyFont="1" applyFill="1" applyBorder="1" applyAlignment="1" applyProtection="1">
      <alignment horizontal="center" vertical="top" wrapText="1"/>
    </xf>
    <xf numFmtId="0" fontId="8" fillId="3" borderId="40" xfId="0" applyFont="1" applyFill="1" applyBorder="1" applyAlignment="1" applyProtection="1">
      <alignment horizontal="center" vertical="top" wrapText="1"/>
    </xf>
    <xf numFmtId="0" fontId="8" fillId="3" borderId="38" xfId="0" applyFont="1" applyFill="1" applyBorder="1" applyAlignment="1" applyProtection="1">
      <alignment horizontal="center" vertical="top" wrapText="1"/>
    </xf>
    <xf numFmtId="0" fontId="8" fillId="3" borderId="47" xfId="0" applyFont="1" applyFill="1" applyBorder="1" applyAlignment="1" applyProtection="1">
      <alignment horizontal="center" vertical="top" wrapText="1"/>
    </xf>
    <xf numFmtId="0" fontId="6" fillId="3" borderId="30" xfId="0" applyFont="1" applyFill="1" applyBorder="1" applyProtection="1"/>
    <xf numFmtId="3" fontId="6" fillId="3" borderId="21" xfId="0" applyNumberFormat="1" applyFont="1" applyFill="1" applyBorder="1" applyProtection="1"/>
    <xf numFmtId="3" fontId="6" fillId="3" borderId="5" xfId="0" applyNumberFormat="1" applyFont="1" applyFill="1" applyBorder="1" applyProtection="1"/>
    <xf numFmtId="3" fontId="6" fillId="3" borderId="4" xfId="0" applyNumberFormat="1" applyFont="1" applyFill="1" applyBorder="1" applyProtection="1"/>
    <xf numFmtId="3" fontId="6" fillId="3" borderId="52" xfId="0" applyNumberFormat="1" applyFont="1" applyFill="1" applyBorder="1" applyProtection="1"/>
    <xf numFmtId="3" fontId="6" fillId="3" borderId="14" xfId="0" applyNumberFormat="1" applyFont="1" applyFill="1" applyBorder="1" applyProtection="1"/>
    <xf numFmtId="3" fontId="6" fillId="3" borderId="54" xfId="0" applyNumberFormat="1" applyFont="1" applyFill="1" applyBorder="1" applyProtection="1"/>
    <xf numFmtId="3" fontId="6" fillId="3" borderId="30" xfId="0" applyNumberFormat="1" applyFont="1" applyFill="1" applyBorder="1" applyProtection="1"/>
    <xf numFmtId="3" fontId="6" fillId="3" borderId="15" xfId="0" applyNumberFormat="1" applyFont="1" applyFill="1" applyBorder="1" applyProtection="1"/>
    <xf numFmtId="3" fontId="6" fillId="3" borderId="32" xfId="0" applyNumberFormat="1" applyFont="1" applyFill="1" applyBorder="1" applyProtection="1"/>
    <xf numFmtId="3" fontId="6" fillId="3" borderId="22" xfId="0" applyNumberFormat="1" applyFont="1" applyFill="1" applyBorder="1" applyProtection="1"/>
    <xf numFmtId="3" fontId="6" fillId="3" borderId="7" xfId="0" applyNumberFormat="1" applyFont="1" applyFill="1" applyBorder="1" applyProtection="1"/>
    <xf numFmtId="3" fontId="6" fillId="3" borderId="6" xfId="0" applyNumberFormat="1" applyFont="1" applyFill="1" applyBorder="1" applyProtection="1"/>
    <xf numFmtId="3" fontId="6" fillId="3" borderId="24" xfId="0" applyNumberFormat="1" applyFont="1" applyFill="1" applyBorder="1" applyProtection="1"/>
    <xf numFmtId="3" fontId="6" fillId="3" borderId="10" xfId="0" applyNumberFormat="1" applyFont="1" applyFill="1" applyBorder="1" applyProtection="1"/>
    <xf numFmtId="3" fontId="6" fillId="3" borderId="8" xfId="0" applyNumberFormat="1" applyFont="1" applyFill="1" applyBorder="1" applyProtection="1"/>
    <xf numFmtId="3" fontId="6" fillId="3" borderId="49" xfId="0" applyNumberFormat="1" applyFont="1" applyFill="1" applyBorder="1" applyProtection="1"/>
    <xf numFmtId="3" fontId="6" fillId="3" borderId="2" xfId="0" applyNumberFormat="1" applyFont="1" applyFill="1" applyBorder="1" applyProtection="1"/>
    <xf numFmtId="3" fontId="6" fillId="3" borderId="48" xfId="0" applyNumberFormat="1" applyFont="1" applyFill="1" applyBorder="1" applyProtection="1"/>
    <xf numFmtId="0" fontId="8" fillId="3" borderId="52" xfId="0" applyFont="1" applyFill="1" applyBorder="1" applyProtection="1"/>
    <xf numFmtId="3" fontId="8" fillId="3" borderId="52" xfId="0" applyNumberFormat="1" applyFont="1" applyFill="1" applyBorder="1" applyProtection="1"/>
    <xf numFmtId="3" fontId="8" fillId="3" borderId="14" xfId="0" applyNumberFormat="1" applyFont="1" applyFill="1" applyBorder="1" applyProtection="1"/>
    <xf numFmtId="3" fontId="8" fillId="3" borderId="4" xfId="0" applyNumberFormat="1" applyFont="1" applyFill="1" applyBorder="1" applyProtection="1"/>
    <xf numFmtId="3" fontId="8" fillId="3" borderId="20" xfId="0" applyNumberFormat="1" applyFont="1" applyFill="1" applyBorder="1" applyProtection="1"/>
    <xf numFmtId="3" fontId="8" fillId="3" borderId="21" xfId="0" applyNumberFormat="1" applyFont="1" applyFill="1" applyBorder="1" applyProtection="1"/>
    <xf numFmtId="3" fontId="8" fillId="3" borderId="3" xfId="0" applyNumberFormat="1" applyFont="1" applyFill="1" applyBorder="1" applyProtection="1"/>
    <xf numFmtId="0" fontId="6" fillId="3" borderId="49" xfId="0" applyFont="1" applyFill="1" applyBorder="1" applyProtection="1"/>
    <xf numFmtId="3" fontId="6" fillId="3" borderId="25" xfId="0" applyNumberFormat="1" applyFont="1" applyFill="1" applyBorder="1" applyProtection="1"/>
    <xf numFmtId="0" fontId="8" fillId="3" borderId="41" xfId="0" applyFont="1" applyFill="1" applyBorder="1" applyProtection="1"/>
    <xf numFmtId="3" fontId="8" fillId="3" borderId="41" xfId="0" applyNumberFormat="1" applyFont="1" applyFill="1" applyBorder="1" applyProtection="1"/>
    <xf numFmtId="3" fontId="8" fillId="3" borderId="44" xfId="0" applyNumberFormat="1" applyFont="1" applyFill="1" applyBorder="1" applyProtection="1"/>
    <xf numFmtId="3" fontId="8" fillId="3" borderId="46" xfId="0" applyNumberFormat="1" applyFont="1" applyFill="1" applyBorder="1" applyProtection="1"/>
    <xf numFmtId="3" fontId="8" fillId="3" borderId="45" xfId="0" applyNumberFormat="1" applyFont="1" applyFill="1" applyBorder="1" applyProtection="1"/>
    <xf numFmtId="0" fontId="8" fillId="3" borderId="4" xfId="0" applyFont="1" applyFill="1" applyBorder="1" applyProtection="1"/>
    <xf numFmtId="0" fontId="8" fillId="3" borderId="16" xfId="0" applyFont="1" applyFill="1" applyBorder="1" applyAlignment="1" applyProtection="1">
      <alignment horizontal="center"/>
    </xf>
    <xf numFmtId="0" fontId="8" fillId="3" borderId="18" xfId="0" applyFont="1" applyFill="1" applyBorder="1" applyAlignment="1" applyProtection="1">
      <alignment horizontal="center"/>
    </xf>
    <xf numFmtId="0" fontId="18" fillId="3" borderId="8" xfId="0" applyFont="1" applyFill="1" applyBorder="1" applyProtection="1"/>
    <xf numFmtId="0" fontId="8" fillId="3" borderId="19" xfId="0" applyFont="1" applyFill="1" applyBorder="1" applyAlignment="1" applyProtection="1">
      <alignment horizontal="center"/>
    </xf>
    <xf numFmtId="0" fontId="8" fillId="3" borderId="29" xfId="0" applyFont="1" applyFill="1" applyBorder="1" applyAlignment="1" applyProtection="1">
      <alignment horizontal="center"/>
    </xf>
    <xf numFmtId="0" fontId="8" fillId="3" borderId="6" xfId="0" applyFont="1" applyFill="1" applyBorder="1" applyProtection="1"/>
    <xf numFmtId="164" fontId="6" fillId="3" borderId="30" xfId="0" applyNumberFormat="1" applyFont="1" applyFill="1" applyBorder="1" applyAlignment="1" applyProtection="1">
      <alignment horizontal="center"/>
    </xf>
    <xf numFmtId="164" fontId="6" fillId="3" borderId="23" xfId="0" applyNumberFormat="1" applyFont="1" applyFill="1" applyBorder="1" applyAlignment="1" applyProtection="1">
      <alignment horizontal="center"/>
    </xf>
    <xf numFmtId="0" fontId="8" fillId="3" borderId="11" xfId="0" applyFont="1" applyFill="1" applyBorder="1" applyProtection="1"/>
    <xf numFmtId="164" fontId="8" fillId="3" borderId="36" xfId="0" applyNumberFormat="1" applyFont="1" applyFill="1" applyBorder="1" applyAlignment="1" applyProtection="1">
      <alignment horizontal="center"/>
    </xf>
    <xf numFmtId="164" fontId="8" fillId="3" borderId="28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0" fontId="6" fillId="2" borderId="5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22" fillId="2" borderId="6" xfId="0" applyFont="1" applyFill="1" applyBorder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22" fillId="2" borderId="7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2" borderId="0" xfId="0" applyFont="1" applyFill="1" applyAlignment="1" applyProtection="1">
      <alignment horizontal="right"/>
    </xf>
    <xf numFmtId="0" fontId="3" fillId="2" borderId="0" xfId="0" applyFont="1" applyFill="1" applyProtection="1"/>
    <xf numFmtId="0" fontId="0" fillId="0" borderId="0" xfId="0" applyProtection="1"/>
    <xf numFmtId="0" fontId="8" fillId="3" borderId="17" xfId="0" applyFont="1" applyFill="1" applyBorder="1" applyAlignment="1" applyProtection="1">
      <alignment horizontal="center"/>
    </xf>
    <xf numFmtId="0" fontId="8" fillId="3" borderId="19" xfId="0" applyFont="1" applyFill="1" applyBorder="1" applyAlignment="1" applyProtection="1">
      <alignment horizontal="center" vertical="top" wrapText="1"/>
    </xf>
    <xf numFmtId="0" fontId="8" fillId="3" borderId="14" xfId="0" applyFont="1" applyFill="1" applyBorder="1" applyAlignment="1" applyProtection="1">
      <alignment horizontal="center" vertical="top" wrapText="1"/>
    </xf>
    <xf numFmtId="0" fontId="8" fillId="3" borderId="20" xfId="0" applyFont="1" applyFill="1" applyBorder="1" applyAlignment="1" applyProtection="1">
      <alignment horizontal="center" vertical="top" wrapText="1"/>
    </xf>
    <xf numFmtId="0" fontId="8" fillId="3" borderId="5" xfId="0" applyFont="1" applyFill="1" applyBorder="1" applyAlignment="1" applyProtection="1">
      <alignment horizontal="center" vertical="top" wrapText="1"/>
    </xf>
    <xf numFmtId="0" fontId="6" fillId="3" borderId="4" xfId="0" applyFont="1" applyFill="1" applyBorder="1" applyProtection="1"/>
    <xf numFmtId="3" fontId="6" fillId="3" borderId="20" xfId="0" applyNumberFormat="1" applyFont="1" applyFill="1" applyBorder="1" applyProtection="1"/>
    <xf numFmtId="3" fontId="6" fillId="3" borderId="5" xfId="0" applyNumberFormat="1" applyFont="1" applyFill="1" applyBorder="1" applyAlignment="1" applyProtection="1">
      <alignment horizontal="right"/>
    </xf>
    <xf numFmtId="0" fontId="6" fillId="3" borderId="6" xfId="0" applyFont="1" applyFill="1" applyBorder="1" applyProtection="1"/>
    <xf numFmtId="3" fontId="6" fillId="3" borderId="23" xfId="0" applyNumberFormat="1" applyFont="1" applyFill="1" applyBorder="1" applyProtection="1"/>
    <xf numFmtId="3" fontId="6" fillId="3" borderId="7" xfId="0" applyNumberFormat="1" applyFont="1" applyFill="1" applyBorder="1" applyAlignment="1" applyProtection="1">
      <alignment horizontal="right"/>
    </xf>
    <xf numFmtId="0" fontId="6" fillId="3" borderId="8" xfId="0" applyFont="1" applyFill="1" applyBorder="1" applyProtection="1"/>
    <xf numFmtId="3" fontId="6" fillId="3" borderId="10" xfId="0" applyNumberFormat="1" applyFont="1" applyFill="1" applyBorder="1" applyAlignment="1" applyProtection="1">
      <alignment horizontal="right"/>
    </xf>
    <xf numFmtId="3" fontId="8" fillId="3" borderId="22" xfId="0" applyNumberFormat="1" applyFont="1" applyFill="1" applyBorder="1" applyProtection="1"/>
    <xf numFmtId="3" fontId="8" fillId="3" borderId="15" xfId="0" applyNumberFormat="1" applyFont="1" applyFill="1" applyBorder="1" applyProtection="1"/>
    <xf numFmtId="3" fontId="8" fillId="3" borderId="23" xfId="0" applyNumberFormat="1" applyFont="1" applyFill="1" applyBorder="1" applyProtection="1"/>
    <xf numFmtId="3" fontId="8" fillId="3" borderId="7" xfId="0" applyNumberFormat="1" applyFont="1" applyFill="1" applyBorder="1" applyAlignment="1" applyProtection="1">
      <alignment horizontal="right"/>
    </xf>
    <xf numFmtId="3" fontId="8" fillId="3" borderId="15" xfId="0" applyNumberFormat="1" applyFont="1" applyFill="1" applyBorder="1" applyAlignment="1" applyProtection="1">
      <alignment horizontal="right"/>
    </xf>
    <xf numFmtId="3" fontId="6" fillId="3" borderId="15" xfId="0" applyNumberFormat="1" applyFont="1" applyFill="1" applyBorder="1" applyAlignment="1" applyProtection="1">
      <alignment horizontal="right"/>
    </xf>
    <xf numFmtId="3" fontId="8" fillId="3" borderId="26" xfId="0" applyNumberFormat="1" applyFont="1" applyFill="1" applyBorder="1" applyProtection="1"/>
    <xf numFmtId="3" fontId="8" fillId="3" borderId="42" xfId="0" applyNumberFormat="1" applyFont="1" applyFill="1" applyBorder="1" applyProtection="1"/>
    <xf numFmtId="3" fontId="8" fillId="3" borderId="28" xfId="0" applyNumberFormat="1" applyFont="1" applyFill="1" applyBorder="1" applyProtection="1"/>
    <xf numFmtId="3" fontId="8" fillId="3" borderId="13" xfId="0" applyNumberFormat="1" applyFont="1" applyFill="1" applyBorder="1" applyAlignment="1" applyProtection="1">
      <alignment horizontal="right"/>
    </xf>
    <xf numFmtId="3" fontId="8" fillId="3" borderId="1" xfId="0" applyNumberFormat="1" applyFont="1" applyFill="1" applyBorder="1" applyAlignment="1" applyProtection="1">
      <alignment horizontal="right"/>
    </xf>
  </cellXfs>
  <cellStyles count="3">
    <cellStyle name="Comma [0]" xfId="1" builtinId="6"/>
    <cellStyle name="Hyperlink" xfId="2" builtinId="8"/>
    <cellStyle name="Normal" xfId="0" builtinId="0"/>
  </cellStyles>
  <dxfs count="278"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medium">
          <color indexed="64"/>
        </left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z val="10"/>
        <color theme="4" tint="-0.249977111117893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alignment vertical="top" textRotation="0" indent="0" justifyLastLine="0" shrinkToFit="0" readingOrder="0"/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top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</border>
      <protection locked="0" hidden="0"/>
    </dxf>
    <dxf>
      <alignment vertical="top" textRotation="0" indent="0" justifyLastLine="0" shrinkToFit="0" readingOrder="0"/>
      <protection locked="0" hidden="0"/>
    </dxf>
    <dxf>
      <font>
        <b/>
      </font>
      <fill>
        <patternFill patternType="solid">
          <fgColor indexed="64"/>
          <bgColor theme="2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  <protection locked="0" hidden="0"/>
    </dxf>
    <dxf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top" textRotation="0" indent="0" justifyLastLine="0" shrinkToFit="0" readingOrder="0"/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name val="Calibri"/>
        <family val="2"/>
        <scheme val="none"/>
      </font>
      <protection locked="0" hidden="0"/>
    </dxf>
    <dxf>
      <font>
        <b/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vertAlign val="baseline"/>
        <name val="Calibri"/>
        <family val="2"/>
        <scheme val="none"/>
      </font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5687</xdr:colOff>
      <xdr:row>1</xdr:row>
      <xdr:rowOff>114300</xdr:rowOff>
    </xdr:from>
    <xdr:to>
      <xdr:col>9</xdr:col>
      <xdr:colOff>895227</xdr:colOff>
      <xdr:row>5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D89F26-7B70-4824-AD82-C3A5C09C0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3805" y="271182"/>
          <a:ext cx="88954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5687</xdr:colOff>
      <xdr:row>1</xdr:row>
      <xdr:rowOff>114300</xdr:rowOff>
    </xdr:from>
    <xdr:to>
      <xdr:col>9</xdr:col>
      <xdr:colOff>899037</xdr:colOff>
      <xdr:row>5</xdr:row>
      <xdr:rowOff>16669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28E44-2E38-4804-AE52-9AD35837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862" y="276225"/>
          <a:ext cx="893350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5687</xdr:colOff>
      <xdr:row>1</xdr:row>
      <xdr:rowOff>114300</xdr:rowOff>
    </xdr:from>
    <xdr:to>
      <xdr:col>9</xdr:col>
      <xdr:colOff>899037</xdr:colOff>
      <xdr:row>5</xdr:row>
      <xdr:rowOff>73819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543E80-537B-407C-AC3F-4FF4F5BA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862" y="276225"/>
          <a:ext cx="893350" cy="721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654050</xdr:colOff>
      <xdr:row>1</xdr:row>
      <xdr:rowOff>95250</xdr:rowOff>
    </xdr:from>
    <xdr:to>
      <xdr:col>13</xdr:col>
      <xdr:colOff>592826</xdr:colOff>
      <xdr:row>5</xdr:row>
      <xdr:rowOff>22793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AAAB08-BC74-47D2-BCFC-776CA913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5800" y="257175"/>
          <a:ext cx="847417" cy="6571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311150</xdr:colOff>
      <xdr:row>1</xdr:row>
      <xdr:rowOff>95250</xdr:rowOff>
    </xdr:from>
    <xdr:to>
      <xdr:col>6</xdr:col>
      <xdr:colOff>1162377</xdr:colOff>
      <xdr:row>4</xdr:row>
      <xdr:rowOff>190433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23A5BF-7B1F-4171-8222-4BCA9570A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2050" y="257175"/>
          <a:ext cx="847417" cy="638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84747B-A323-48DA-927D-0523A0F0103B}" name="Table3" displayName="Table3" ref="B53:F64" totalsRowCount="1" headerRowDxfId="204" dataDxfId="235" totalsRowDxfId="197" headerRowBorderDxfId="277" totalsRowBorderDxfId="276">
  <autoFilter ref="B53:F63" xr:uid="{3984747B-A323-48DA-927D-0523A0F010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F50D408-8899-4634-AD3B-C07A6F939EF7}" name="Institution" totalsRowLabel="Total" dataDxfId="239" totalsRowDxfId="202"/>
    <tableColumn id="3" xr3:uid="{1E083553-0FE7-4D03-B5F7-89F59A220ABE}" name="Total " totalsRowFunction="sum" dataDxfId="238" totalsRowDxfId="201" dataCellStyle="Comma [0]"/>
    <tableColumn id="4" xr3:uid="{086E011B-7A4A-4373-8E3E-EB9FD2EFBC27}" name="Own/other financing" totalsRowFunction="sum" dataDxfId="237" totalsRowDxfId="200" dataCellStyle="Comma [0]"/>
    <tableColumn id="2" xr3:uid="{420C6A1F-FF10-4700-A72E-0A4D031EE230}" name="Funded by ERF" totalsRowFunction="sum" dataDxfId="203" totalsRowDxfId="199"/>
    <tableColumn id="5" xr3:uid="{F49E9D60-CD50-4E5B-949F-339D5D7C6E04}" name="Explanation" dataDxfId="236" totalsRowDxfId="19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89D1918-16C6-48B3-8C5B-01A73E9885DE}" name="Table725" displayName="Table725" ref="B89:F95" totalsRowCount="1" headerRowDxfId="102" dataDxfId="141" totalsRowDxfId="95" headerRowBorderDxfId="258" totalsRowBorderDxfId="257">
  <autoFilter ref="B89:F94" xr:uid="{589D1918-16C6-48B3-8C5B-01A73E9885D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0AED780-0316-4A4C-86C2-160FC96B4E8B}" name="Institution" totalsRowLabel="Total" dataDxfId="145" totalsRowDxfId="100"/>
    <tableColumn id="3" xr3:uid="{F356C9D1-CBAB-4CF9-8A1B-C427E224916F}" name="Total " totalsRowFunction="sum" dataDxfId="144" totalsRowDxfId="99"/>
    <tableColumn id="4" xr3:uid="{77A627F4-F66D-4D68-A9AD-5230A5E3DDDE}" name="Own/other financing" totalsRowFunction="sum" dataDxfId="143" totalsRowDxfId="98"/>
    <tableColumn id="2" xr3:uid="{A42B6791-2D66-4EE3-87A0-025A90C66127}" name="Funded by ERF" totalsRowFunction="sum" dataDxfId="101" totalsRowDxfId="97">
      <calculatedColumnFormula>Table725[[#This Row],[Total ]]-Table725[[#This Row],[Own/other financing]]</calculatedColumnFormula>
    </tableColumn>
    <tableColumn id="5" xr3:uid="{F57E8A29-E0B3-4194-A8E0-79B934782A49}" name="Explanation" dataDxfId="142" totalsRowDxfId="9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8DF59E0-89A3-4B27-9E84-CF7524FFD6DC}" name="Table827" displayName="Table827" ref="B22:J49" totalsRowCount="1" headerRowDxfId="94" dataDxfId="131" totalsRowDxfId="132" tableBorderDxfId="256">
  <autoFilter ref="B22:J48" xr:uid="{68DF59E0-89A3-4B27-9E84-CF7524FFD6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84AF2E9-6DDD-487F-AD8E-00921A01B345}" name="Participant" totalsRowLabel="Total" dataDxfId="140" totalsRowDxfId="90"/>
    <tableColumn id="2" xr3:uid="{8228AA30-6542-480D-BC96-499B26382708}" name="Role" dataDxfId="139" totalsRowDxfId="89"/>
    <tableColumn id="3" xr3:uid="{BE539F7A-3573-4C48-85DA-06E8E198C406}" name="Institution" dataDxfId="138" totalsRowDxfId="88"/>
    <tableColumn id="4" xr3:uid="{492ABB95-668F-493C-A57A-3DE301996D67}" name="Salary per month" dataDxfId="137" totalsRowDxfId="87" dataCellStyle="Comma [0]"/>
    <tableColumn id="5" xr3:uid="{00325498-0A89-48E5-84E8-BB82C58CAF7D}" name="p-months*" totalsRowFunction="custom" dataDxfId="136" totalsRowDxfId="86" dataCellStyle="Comma [0]">
      <totalsRowFormula>SUM(F23:F48)</totalsRowFormula>
    </tableColumn>
    <tableColumn id="6" xr3:uid="{B5A15DF0-B723-42B8-ABEC-98BBAA6C4FC9}" name="Total own" totalsRowFunction="custom" dataDxfId="93" totalsRowDxfId="85" dataCellStyle="Comma [0]">
      <calculatedColumnFormula>F23*E23</calculatedColumnFormula>
      <totalsRowFormula>SUM(G23:G48)</totalsRowFormula>
    </tableColumn>
    <tableColumn id="7" xr3:uid="{8B60403C-FD91-4454-AAE3-2E48E391AE2C}" name="p-months*ERF" totalsRowFunction="custom" dataDxfId="135" totalsRowDxfId="84" dataCellStyle="Comma [0]">
      <totalsRowFormula>SUM(H23:H48)</totalsRowFormula>
    </tableColumn>
    <tableColumn id="8" xr3:uid="{5B1D05CC-F897-44E4-9C2E-DDEC03016DAC}" name="Total ERF" totalsRowFunction="custom" dataDxfId="92" totalsRowDxfId="134" dataCellStyle="Comma [0]">
      <calculatedColumnFormula>H23*E23</calculatedColumnFormula>
      <totalsRowFormula>SUM(I23:I48)</totalsRowFormula>
    </tableColumn>
    <tableColumn id="9" xr3:uid="{4F95211C-F5D2-428D-86A3-6077190A9E4E}" name="Column1" totalsRowFunction="sum" dataDxfId="91" totalsRowDxfId="133" dataCellStyle="Comma [0]">
      <calculatedColumnFormula>SUM(Table827[[#This Row],[Total own]]+Table827[[#This Row],[Total ERF]])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BC86600-53EC-4305-B74B-9528BB1A8D95}" name="Table11228" displayName="Table11228" ref="L99:O107" totalsRowShown="0" headerRowDxfId="128" dataDxfId="127" totalsRowDxfId="254" tableBorderDxfId="255" totalsRowBorderDxfId="253">
  <autoFilter ref="L99:O107" xr:uid="{8BC86600-53EC-4305-B74B-9528BB1A8D95}">
    <filterColumn colId="0" hiddenButton="1"/>
    <filterColumn colId="1" hiddenButton="1"/>
    <filterColumn colId="2" hiddenButton="1"/>
    <filterColumn colId="3" hiddenButton="1"/>
  </autoFilter>
  <tableColumns count="4">
    <tableColumn id="1" xr3:uid="{69F6F49D-895A-47B4-9C94-967D612AAA0C}" name="Column1" dataDxfId="83" totalsRowDxfId="252"/>
    <tableColumn id="2" xr3:uid="{24B9ACFC-0136-4DF1-891C-B8F5A39232D3}" name="Total expenses" dataDxfId="130"/>
    <tableColumn id="3" xr3:uid="{14CD2C0B-0318-41AE-A929-593BFE07998A}" name="Other/own financing              " dataDxfId="129"/>
    <tableColumn id="4" xr3:uid="{3AC7EB21-60FD-4425-B22A-371CF0A52247}" name="ERF funding" dataDxfId="8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D2C0849-B221-4F28-A46E-9603C8A3EFA4}" name="Table32229" displayName="Table32229" ref="B52:F63" totalsRowCount="1" headerRowDxfId="60" dataDxfId="77" totalsRowDxfId="53" headerRowBorderDxfId="251" totalsRowBorderDxfId="250">
  <autoFilter ref="B52:F62" xr:uid="{2D2C0849-B221-4F28-A46E-9603C8A3EFA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5D21D3D-5DA0-4808-AB48-FC2E2AA6DCAD}" name="Institution" totalsRowLabel="Total" dataDxfId="81" totalsRowDxfId="58"/>
    <tableColumn id="3" xr3:uid="{FF20F61D-C822-4698-A10E-B6D95AC5504C}" name="Total " totalsRowFunction="sum" dataDxfId="80" totalsRowDxfId="57" dataCellStyle="Comma [0]"/>
    <tableColumn id="4" xr3:uid="{3FA2D2CB-BCC4-4840-9CB8-76FDB9D76D30}" name="Own/other financing" totalsRowFunction="sum" dataDxfId="79" totalsRowDxfId="56"/>
    <tableColumn id="2" xr3:uid="{6EE8FDA6-908C-4132-AD94-E29D0F442D02}" name="Funded by ERF" totalsRowFunction="sum" dataDxfId="59" totalsRowDxfId="55">
      <calculatedColumnFormula>Table32229[[#This Row],[Total ]]-Table32229[[#This Row],[Own/other financing]]</calculatedColumnFormula>
    </tableColumn>
    <tableColumn id="5" xr3:uid="{119A4838-1A98-429F-8F06-70341D980B33}" name="Explanation" dataDxfId="78" totalsRowDxfId="5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3B5568E-4E8C-4F6F-9E0C-D6FC67CE8622}" name="Table42330" displayName="Table42330" ref="B66:F78" totalsRowCount="1" headerRowDxfId="52" dataDxfId="72" totalsRowDxfId="45" headerRowBorderDxfId="249" totalsRowBorderDxfId="248">
  <autoFilter ref="B66:F77" xr:uid="{93B5568E-4E8C-4F6F-9E0C-D6FC67CE862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5CC3E57-8485-4DD4-AF23-3DC0EDD3D60E}" name="Institution" totalsRowLabel="Total" dataDxfId="76" totalsRowDxfId="50"/>
    <tableColumn id="3" xr3:uid="{B0C31925-DFEC-49B8-9A85-DF01D9814FD9}" name="Total " totalsRowFunction="sum" dataDxfId="75" totalsRowDxfId="49"/>
    <tableColumn id="4" xr3:uid="{B0DBF8CC-24D6-4870-BCA9-6D1B8F75A6F5}" name="Own/other financing" totalsRowFunction="sum" dataDxfId="74" totalsRowDxfId="48"/>
    <tableColumn id="2" xr3:uid="{11672FA1-B710-49E3-8B29-3989CEE7C8E7}" name="Funded by ERF" totalsRowFunction="sum" dataDxfId="51" totalsRowDxfId="47">
      <calculatedColumnFormula>Table42330[[#This Row],[Total ]]-Table42330[[#This Row],[Own/other financing]]</calculatedColumnFormula>
    </tableColumn>
    <tableColumn id="5" xr3:uid="{E8F14139-4FC0-4665-9F88-3ACC7AC62EB2}" name="Explanation" dataDxfId="73" totalsRowDxfId="4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EC5633A-23B6-441C-86BA-8F9075471AE0}" name="Table62431" displayName="Table62431" ref="B81:F85" totalsRowCount="1" headerRowDxfId="44" dataDxfId="67" totalsRowDxfId="37" headerRowBorderDxfId="247" totalsRowBorderDxfId="246">
  <autoFilter ref="B81:F84" xr:uid="{2EC5633A-23B6-441C-86BA-8F9075471AE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B724FCE-382E-43D0-A7AD-F212833D25B6}" name="Institution" totalsRowLabel="Total" dataDxfId="71" totalsRowDxfId="42"/>
    <tableColumn id="3" xr3:uid="{65BC0C5F-2433-45C4-9E9A-E61C09278384}" name="Total " totalsRowFunction="sum" dataDxfId="70" totalsRowDxfId="41"/>
    <tableColumn id="4" xr3:uid="{51F2D69D-250E-4DAB-8C7A-BAF384C854DE}" name="Own/other financing" totalsRowFunction="sum" dataDxfId="69" totalsRowDxfId="40"/>
    <tableColumn id="2" xr3:uid="{6801DF57-DDD7-4B6A-A2D9-9F6398F7AE59}" name="Funded by ERF" totalsRowFunction="sum" dataDxfId="43" totalsRowDxfId="39">
      <calculatedColumnFormula>Table62431[[#This Row],[Total ]]-Table62431[[#This Row],[Own/other financing]]</calculatedColumnFormula>
    </tableColumn>
    <tableColumn id="5" xr3:uid="{E821F21D-B0EA-4742-B5A2-DA834E0F1B58}" name="Explanation" dataDxfId="68" totalsRowDxfId="3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530D65-9441-49E3-B442-574C84D21369}" name="Table72532" displayName="Table72532" ref="B88:F94" totalsRowCount="1" headerRowDxfId="36" dataDxfId="62" totalsRowDxfId="29" headerRowBorderDxfId="245" totalsRowBorderDxfId="244">
  <autoFilter ref="B88:F93" xr:uid="{E8530D65-9441-49E3-B442-574C84D2136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C68FA63-C57E-44C7-B93E-25613C8F8ABC}" name="Institution" totalsRowLabel="Total" dataDxfId="66" totalsRowDxfId="34"/>
    <tableColumn id="3" xr3:uid="{DFB7B074-91D9-4EA3-9BB0-41AEEB2C97BD}" name="Total " totalsRowFunction="sum" dataDxfId="65" totalsRowDxfId="33"/>
    <tableColumn id="4" xr3:uid="{4340B523-702C-4B7C-8DC7-1B3694DF01FF}" name="Own/other financing" totalsRowFunction="sum" dataDxfId="64" totalsRowDxfId="32"/>
    <tableColumn id="2" xr3:uid="{095B807E-CBCA-402C-94FA-2C0715F3BC3D}" name="Funded by ERF" totalsRowFunction="sum" dataDxfId="35" totalsRowDxfId="31">
      <calculatedColumnFormula>Table72532[[#This Row],[Total ]]-Table72532[[#This Row],[Own/other financing]]</calculatedColumnFormula>
    </tableColumn>
    <tableColumn id="5" xr3:uid="{20ACA9E9-8F13-4007-A575-6732ED3C8B49}" name="Explanation" dataDxfId="63" totalsRowDxfId="3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90184F6-7937-40D8-AD9D-41D25BB8B7F1}" name="Table82734" displayName="Table82734" ref="B21:J48" totalsRowCount="1" headerRowDxfId="28" dataDxfId="61" totalsRowDxfId="27" tableBorderDxfId="243">
  <autoFilter ref="B21:J47" xr:uid="{A90184F6-7937-40D8-AD9D-41D25BB8B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23D2700-9FF0-460B-B7BC-05A4AEF4E4A3}" name="Participant" totalsRowLabel="Total" dataDxfId="26" totalsRowDxfId="25"/>
    <tableColumn id="2" xr3:uid="{9854681B-BCF9-43F1-BD31-08B69BAE3BBD}" name="Role" dataDxfId="24" totalsRowDxfId="23"/>
    <tableColumn id="3" xr3:uid="{A24BB634-33C5-4946-8402-05ADC0361B56}" name="Institution" dataDxfId="22" totalsRowDxfId="21"/>
    <tableColumn id="4" xr3:uid="{E7106B98-30A4-4B2B-9519-17847E18DD74}" name="Salary per month" dataDxfId="20" totalsRowDxfId="19" dataCellStyle="Comma [0]"/>
    <tableColumn id="5" xr3:uid="{3C0DDAAB-5334-4903-9896-FEEA40E75024}" name="p-months*" totalsRowFunction="custom" dataDxfId="18" totalsRowDxfId="17" dataCellStyle="Comma [0]">
      <totalsRowFormula>SUM(F22:F47)</totalsRowFormula>
    </tableColumn>
    <tableColumn id="6" xr3:uid="{43AFE850-1D44-4A28-92BF-82061D67897A}" name="Total own" totalsRowFunction="custom" dataDxfId="16" totalsRowDxfId="15" dataCellStyle="Comma [0]">
      <calculatedColumnFormula>F22*E22</calculatedColumnFormula>
      <totalsRowFormula>SUM(G22:G47)</totalsRowFormula>
    </tableColumn>
    <tableColumn id="7" xr3:uid="{468BB325-1283-49A0-8821-66BA124B5D51}" name="p-months*ERF" totalsRowFunction="custom" dataDxfId="14" totalsRowDxfId="13" dataCellStyle="Comma [0]">
      <totalsRowFormula>SUM(H22:H47)</totalsRowFormula>
    </tableColumn>
    <tableColumn id="8" xr3:uid="{478916BB-FFA4-40E9-B315-D678C4B384DD}" name="Total ERF" totalsRowFunction="custom" dataDxfId="12" totalsRowDxfId="11" dataCellStyle="Comma [0]">
      <calculatedColumnFormula>H22*E22</calculatedColumnFormula>
      <totalsRowFormula>SUM(I22:I47)</totalsRowFormula>
    </tableColumn>
    <tableColumn id="9" xr3:uid="{A784B4E7-F353-4385-B731-F6F6077FE77D}" name="Column1" totalsRowFunction="sum" dataDxfId="10" totalsRowDxfId="9" dataCellStyle="Comma [0]">
      <calculatedColumnFormula>SUM(Table82734[[#This Row],[Total own]]+Table82734[[#This Row],[Total ERF]])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0068470-038A-40E0-899D-890F8F3CAED5}" name="Table50" displayName="Table50" ref="B17:D25" totalsRowCount="1" headerRowDxfId="2" dataDxfId="0" totalsRowDxfId="1" headerRowBorderDxfId="242" tableBorderDxfId="241" totalsRowBorderDxfId="240">
  <autoFilter ref="B17:D24" xr:uid="{F0068470-038A-40E0-899D-890F8F3CAED5}">
    <filterColumn colId="0" hiddenButton="1"/>
    <filterColumn colId="1" hiddenButton="1"/>
    <filterColumn colId="2" hiddenButton="1"/>
  </autoFilter>
  <tableColumns count="3">
    <tableColumn id="1" xr3:uid="{566C9999-1512-409A-85E4-5D34AC50F161}" name="Expense item" totalsRowLabel="Total with overhead" dataDxfId="8" totalsRowDxfId="7"/>
    <tableColumn id="5" xr3:uid="{B7EEA762-6A65-414C-BA63-E65D63A14943}" name="According to application" totalsRowFunction="custom" dataDxfId="6" totalsRowDxfId="5">
      <totalsRowFormula>SUM(C23:C24)</totalsRowFormula>
    </tableColumn>
    <tableColumn id="2" xr3:uid="{F155E224-E6D0-4758-BF26-C8C04EC4A728}" name="Actual use" totalsRowFunction="custom" dataDxfId="4" totalsRowDxfId="3">
      <totalsRowFormula>SUM(D23:D24)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54C63B-4128-407A-9FAA-00A02EFF8C4F}" name="Table4" displayName="Table4" ref="B67:F79" totalsRowCount="1" headerRowDxfId="196" dataDxfId="230" totalsRowDxfId="189" headerRowBorderDxfId="275" totalsRowBorderDxfId="274">
  <autoFilter ref="B67:F78" xr:uid="{AE54C63B-4128-407A-9FAA-00A02EFF8C4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4731FC4-4CEC-42EA-B7BB-52AC5575BB8F}" name="Institution" totalsRowLabel="Total" dataDxfId="234" totalsRowDxfId="194"/>
    <tableColumn id="3" xr3:uid="{F6659D1C-2D14-4BB7-9CBF-03E5FDD53355}" name="Total " totalsRowFunction="sum" dataDxfId="233" totalsRowDxfId="193"/>
    <tableColumn id="4" xr3:uid="{3A8B8AF9-9ABA-4AD6-BFC2-E843E5D0E4CA}" name="Own/other financing" totalsRowFunction="sum" dataDxfId="232" totalsRowDxfId="192"/>
    <tableColumn id="2" xr3:uid="{3A3DA904-6979-4C58-A1CB-DFB73F7A394B}" name="Funded by ERF" totalsRowFunction="sum" dataDxfId="195" totalsRowDxfId="191"/>
    <tableColumn id="5" xr3:uid="{E865B455-4ACF-436C-A418-56A195C99413}" name="Explanation" dataDxfId="231" totalsRowDxfId="19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3555A6-04B4-4C6F-90D8-C5BDFAAA2074}" name="Table6" displayName="Table6" ref="B82:F86" totalsRowCount="1" headerRowDxfId="188" dataDxfId="225" totalsRowDxfId="181" headerRowBorderDxfId="273" totalsRowBorderDxfId="272">
  <autoFilter ref="B82:F85" xr:uid="{013555A6-04B4-4C6F-90D8-C5BDFAAA207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000F7B5-DE9F-4A94-AC4A-CBD6A4368B81}" name="Institution" totalsRowLabel="Total" dataDxfId="229" totalsRowDxfId="186"/>
    <tableColumn id="3" xr3:uid="{5560269A-D984-495B-8063-27C7FBB9345E}" name="Total " totalsRowFunction="sum" dataDxfId="228" totalsRowDxfId="185"/>
    <tableColumn id="4" xr3:uid="{25FAC7A9-FF7F-49B2-80CC-18B102FE0969}" name="Own/other financing" totalsRowFunction="sum" dataDxfId="227" totalsRowDxfId="184"/>
    <tableColumn id="2" xr3:uid="{9B8819CB-427B-4A58-81D9-5F13DA3CC0A7}" name="Funded by ERF" totalsRowFunction="sum" dataDxfId="187" totalsRowDxfId="183">
      <calculatedColumnFormula>Table4[[#This Row],[Total ]]-Table4[[#This Row],[Own/other financing]]</calculatedColumnFormula>
    </tableColumn>
    <tableColumn id="5" xr3:uid="{4E26C128-28AB-4ED3-BA83-322D9BA3CFF0}" name="Explanation" dataDxfId="226" totalsRowDxfId="18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F1FEBC-9C0C-41CD-B281-4C9924BB548E}" name="Table7" displayName="Table7" ref="B89:F95" totalsRowCount="1" headerRowDxfId="180" dataDxfId="220" totalsRowDxfId="173" headerRowBorderDxfId="271" totalsRowBorderDxfId="270">
  <autoFilter ref="B89:F94" xr:uid="{EDF1FEBC-9C0C-41CD-B281-4C9924BB548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08B8D1-BB2B-4B11-9C7B-4C5362C8578D}" name="Institution" totalsRowLabel="Total" dataDxfId="224" totalsRowDxfId="178"/>
    <tableColumn id="3" xr3:uid="{0477B8B6-97B6-4931-B15D-61A0E3249F48}" name="Total " totalsRowFunction="sum" dataDxfId="223" totalsRowDxfId="177"/>
    <tableColumn id="4" xr3:uid="{C872AA75-2DA2-432B-B746-C33DF2F8C617}" name="Own/other financing" totalsRowFunction="sum" dataDxfId="222" totalsRowDxfId="176"/>
    <tableColumn id="2" xr3:uid="{3DF721FC-0D2A-404E-9D22-E23161A61CE5}" name="Funded by ERF" totalsRowFunction="sum" dataDxfId="179" totalsRowDxfId="175">
      <calculatedColumnFormula>Table4[[#This Row],[Total ]]-Table4[[#This Row],[Own/other financing]]</calculatedColumnFormula>
    </tableColumn>
    <tableColumn id="5" xr3:uid="{1C203612-62CC-46CC-9590-74358A1DB4B9}" name="Explanation" dataDxfId="221" totalsRowDxfId="17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90FFA9-5952-41DB-878D-A27AE9C02BC6}" name="Table8" displayName="Table8" ref="B22:J49" totalsRowCount="1" headerRowDxfId="172" dataDxfId="210" totalsRowDxfId="211" tableBorderDxfId="269">
  <autoFilter ref="B22:J48" xr:uid="{6690FFA9-5952-41DB-878D-A27AE9C02B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B25777C-FFD8-458A-96F4-A4E4CEBE3806}" name="Participant" totalsRowLabel="Total" dataDxfId="219" totalsRowDxfId="168"/>
    <tableColumn id="2" xr3:uid="{A4C5A529-F6B1-42E3-9FB7-A637587420E8}" name="Role" dataDxfId="218" totalsRowDxfId="167"/>
    <tableColumn id="3" xr3:uid="{2793C10C-2855-47D1-A319-60B22DF79BE1}" name="Institution" dataDxfId="217" totalsRowDxfId="166"/>
    <tableColumn id="4" xr3:uid="{5A0E056C-CC42-4CA5-8B45-D6CCA82C3AEE}" name="Salary per month" dataDxfId="216" totalsRowDxfId="165" dataCellStyle="Comma [0]"/>
    <tableColumn id="5" xr3:uid="{7AE66C63-21E2-47E5-AD84-F413420E16FA}" name="p-months*" totalsRowFunction="custom" dataDxfId="215" totalsRowDxfId="164" dataCellStyle="Comma [0]">
      <totalsRowFormula>SUM(F23:F48)</totalsRowFormula>
    </tableColumn>
    <tableColumn id="6" xr3:uid="{72225EAE-6DE8-4585-844E-681BFDB66907}" name="Total own" totalsRowFunction="custom" dataDxfId="169" totalsRowDxfId="163" dataCellStyle="Comma [0]">
      <calculatedColumnFormula>F23*E23</calculatedColumnFormula>
      <totalsRowFormula>SUM(G23:G48)</totalsRowFormula>
    </tableColumn>
    <tableColumn id="7" xr3:uid="{2DDB63E9-C149-42D8-B094-6961D10AFDBD}" name="p-months*ERF" totalsRowFunction="custom" dataDxfId="214" totalsRowDxfId="162" dataCellStyle="Comma [0]">
      <totalsRowFormula>SUM(H23:H48)</totalsRowFormula>
    </tableColumn>
    <tableColumn id="8" xr3:uid="{22A68A46-19AB-4B6F-B6F3-EA79F0C0C961}" name="Total ERF" totalsRowFunction="custom" dataDxfId="171" totalsRowDxfId="213" dataCellStyle="Comma [0]">
      <calculatedColumnFormula>H23*E23</calculatedColumnFormula>
      <totalsRowFormula>SUM(I23:I48)</totalsRowFormula>
    </tableColumn>
    <tableColumn id="9" xr3:uid="{CD241F87-07C5-4432-8E55-10301E3AE2B0}" name="Column1" totalsRowFunction="sum" dataDxfId="170" totalsRowDxfId="212" dataCellStyle="Comma [0]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1B36B5-8397-47B2-B13B-380660E76C4C}" name="Table112" displayName="Table112" ref="K99:N107" totalsRowShown="0" headerRowDxfId="161" dataDxfId="205" totalsRowDxfId="267" tableBorderDxfId="268" totalsRowBorderDxfId="266">
  <autoFilter ref="K99:N107" xr:uid="{C21B36B5-8397-47B2-B13B-380660E76C4C}">
    <filterColumn colId="0" hiddenButton="1"/>
    <filterColumn colId="1" hiddenButton="1"/>
    <filterColumn colId="2" hiddenButton="1"/>
    <filterColumn colId="3" hiddenButton="1"/>
  </autoFilter>
  <tableColumns count="4">
    <tableColumn id="1" xr3:uid="{3F594E07-8F5E-4DD0-8C5B-D16DCA41D1DB}" name="Column1" dataDxfId="209" totalsRowDxfId="265"/>
    <tableColumn id="2" xr3:uid="{D255D1AB-1A44-431A-A3F9-F0B6D3DAAB49}" name="Total expenses" dataDxfId="208"/>
    <tableColumn id="3" xr3:uid="{8F5ABB3F-2437-493F-BFB3-E9881815A4E4}" name="Other/own financing              " dataDxfId="207"/>
    <tableColumn id="4" xr3:uid="{A4D60CF9-4C49-47E4-8F9D-19029C52AF9C}" name="ERF funding" dataDxfId="20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0AA2C95-CF4B-4847-80FE-B43D829D52F7}" name="Table322" displayName="Table322" ref="B53:F64" totalsRowCount="1" headerRowDxfId="126" dataDxfId="156" totalsRowDxfId="119" headerRowBorderDxfId="264" totalsRowBorderDxfId="263">
  <autoFilter ref="B53:F63" xr:uid="{70AA2C95-CF4B-4847-80FE-B43D829D52F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386886C-DC4F-4D55-962A-FC3CBB5467ED}" name="Institution" totalsRowLabel="Total" dataDxfId="160" totalsRowDxfId="124"/>
    <tableColumn id="3" xr3:uid="{88C18722-7EA0-4A56-93C8-17EAF917E207}" name="Total " totalsRowFunction="sum" dataDxfId="159" totalsRowDxfId="123" dataCellStyle="Comma [0]"/>
    <tableColumn id="4" xr3:uid="{4E2A242A-2492-4B03-AAC1-B8AC20B1F8B2}" name="Own/other financing" totalsRowFunction="sum" dataDxfId="158" totalsRowDxfId="122"/>
    <tableColumn id="2" xr3:uid="{70B547E9-B3B8-4060-92F1-E05CEFCDA76A}" name="Funded by ERF" totalsRowFunction="sum" dataDxfId="125" totalsRowDxfId="121">
      <calculatedColumnFormula>Table322[[#This Row],[Total ]]-Table322[[#This Row],[Own/other financing]]</calculatedColumnFormula>
    </tableColumn>
    <tableColumn id="5" xr3:uid="{6033731D-AD30-43C2-B80A-7C01D5051845}" name="Explanation" dataDxfId="157" totalsRowDxfId="12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7F7651-F1DD-4347-833D-522144B0540B}" name="Table423" displayName="Table423" ref="B67:F79" totalsRowCount="1" headerRowDxfId="118" dataDxfId="151" totalsRowDxfId="111" headerRowBorderDxfId="262" totalsRowBorderDxfId="261">
  <autoFilter ref="B67:F78" xr:uid="{397F7651-F1DD-4347-833D-522144B0540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D184AA-4C28-4715-B735-2FDE9538A87B}" name="Institution" totalsRowLabel="Total" dataDxfId="155" totalsRowDxfId="116"/>
    <tableColumn id="3" xr3:uid="{CC647CDB-5B78-408C-9465-2174ABC53C2F}" name="Total " totalsRowFunction="sum" dataDxfId="154" totalsRowDxfId="115"/>
    <tableColumn id="4" xr3:uid="{937A9C9D-5949-4808-A25C-13C8E9E57484}" name="Own/other financing" totalsRowFunction="sum" dataDxfId="153" totalsRowDxfId="114"/>
    <tableColumn id="2" xr3:uid="{FBD312DF-6F82-495B-B866-5CC1D5184E78}" name="Funded by ERF" totalsRowFunction="sum" dataDxfId="117" totalsRowDxfId="113">
      <calculatedColumnFormula>Table423[[#This Row],[Total ]]-Table423[[#This Row],[Own/other financing]]</calculatedColumnFormula>
    </tableColumn>
    <tableColumn id="5" xr3:uid="{BBEE7013-86CF-496A-94AD-3193DDA155C2}" name="Explanation" dataDxfId="152" totalsRowDxfId="11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7C7A69F-8E24-4449-9614-83EC75785E19}" name="Table624" displayName="Table624" ref="B82:F86" totalsRowCount="1" headerRowDxfId="110" dataDxfId="146" totalsRowDxfId="103" headerRowBorderDxfId="260" totalsRowBorderDxfId="259">
  <autoFilter ref="B82:F85" xr:uid="{77C7A69F-8E24-4449-9614-83EC75785E1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4DEEEC-FB84-41AE-9045-45E6030CAEB1}" name="Institution" totalsRowLabel="Total" dataDxfId="150" totalsRowDxfId="108"/>
    <tableColumn id="3" xr3:uid="{F363DD27-7A97-4C90-A3AF-3D8E332EADAB}" name="Total " totalsRowFunction="sum" dataDxfId="149" totalsRowDxfId="107"/>
    <tableColumn id="4" xr3:uid="{52CE5298-3B0C-4899-89EC-E3FDB0F33C5D}" name="Own/other financing" totalsRowFunction="sum" dataDxfId="148" totalsRowDxfId="106"/>
    <tableColumn id="2" xr3:uid="{3EB9EAFF-B42C-4282-8328-D365D8471BEE}" name="Funded by ERF" totalsRowFunction="sum" dataDxfId="109" totalsRowDxfId="105">
      <calculatedColumnFormula>Table624[[#This Row],[Total ]]-Table624[[#This Row],[Own/other financing]]</calculatedColumnFormula>
    </tableColumn>
    <tableColumn id="5" xr3:uid="{E46C1D4D-7356-4F89-8C77-BFF6452F613C}" name="Explanation" dataDxfId="147" totalsRowDxfId="10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29B2-E589-458A-99A9-97EC83AD12E3}">
  <sheetPr>
    <tabColor rgb="FFFF0000"/>
  </sheetPr>
  <dimension ref="A1:AQ156"/>
  <sheetViews>
    <sheetView showGridLines="0" tabSelected="1" topLeftCell="B1" zoomScaleNormal="100" workbookViewId="0">
      <selection activeCell="C11" sqref="C11"/>
    </sheetView>
  </sheetViews>
  <sheetFormatPr defaultColWidth="9.109375" defaultRowHeight="13.8" x14ac:dyDescent="0.3"/>
  <cols>
    <col min="1" max="1" width="2.88671875" style="196" customWidth="1"/>
    <col min="2" max="2" width="41.109375" style="196" customWidth="1"/>
    <col min="3" max="9" width="13.88671875" style="196" customWidth="1"/>
    <col min="10" max="10" width="14.6640625" style="196" customWidth="1"/>
    <col min="11" max="11" width="40.5546875" style="196" bestFit="1" customWidth="1"/>
    <col min="12" max="12" width="14.5546875" style="196" customWidth="1"/>
    <col min="13" max="15" width="13.44140625" style="196" customWidth="1"/>
    <col min="16" max="16384" width="9.109375" style="196"/>
  </cols>
  <sheetData>
    <row r="1" spans="1:42" x14ac:dyDescent="0.3">
      <c r="A1" s="314"/>
      <c r="B1" s="314"/>
      <c r="C1" s="314"/>
      <c r="D1" s="314"/>
      <c r="E1" s="314"/>
      <c r="F1" s="314"/>
      <c r="G1" s="314"/>
      <c r="H1" s="314"/>
      <c r="I1" s="315"/>
      <c r="J1" s="314"/>
      <c r="K1" s="314"/>
      <c r="L1" s="315"/>
      <c r="M1" s="314"/>
      <c r="N1" s="314"/>
      <c r="O1" s="314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1:42" ht="14.4" x14ac:dyDescent="0.3">
      <c r="A2" s="316"/>
      <c r="B2" s="317"/>
      <c r="C2" s="318"/>
      <c r="D2" s="318"/>
      <c r="E2" s="318"/>
      <c r="F2" s="318"/>
      <c r="G2" s="319"/>
      <c r="H2" s="318"/>
      <c r="I2" s="318"/>
      <c r="J2" s="320"/>
      <c r="K2" s="316"/>
      <c r="L2" s="316"/>
      <c r="M2" s="316"/>
      <c r="N2" s="316"/>
      <c r="O2" s="316"/>
    </row>
    <row r="3" spans="1:42" ht="15" customHeight="1" x14ac:dyDescent="0.3">
      <c r="A3" s="316"/>
      <c r="B3" s="321" t="s">
        <v>74</v>
      </c>
      <c r="C3" s="322"/>
      <c r="D3" s="322"/>
      <c r="E3" s="322"/>
      <c r="F3" s="322"/>
      <c r="G3" s="322"/>
      <c r="H3" s="322"/>
      <c r="I3" s="322"/>
      <c r="J3" s="323"/>
      <c r="K3" s="316"/>
      <c r="L3" s="316"/>
      <c r="M3" s="316"/>
      <c r="N3" s="316"/>
      <c r="O3" s="316"/>
    </row>
    <row r="4" spans="1:42" ht="15" customHeight="1" x14ac:dyDescent="0.3">
      <c r="A4" s="316"/>
      <c r="B4" s="324" t="s">
        <v>0</v>
      </c>
      <c r="C4" s="325"/>
      <c r="D4" s="325"/>
      <c r="E4" s="325"/>
      <c r="F4" s="325"/>
      <c r="G4" s="325"/>
      <c r="H4" s="325"/>
      <c r="I4" s="325"/>
      <c r="J4" s="323"/>
      <c r="K4" s="316"/>
      <c r="L4" s="316"/>
      <c r="M4" s="316"/>
      <c r="N4" s="316"/>
      <c r="O4" s="316"/>
    </row>
    <row r="5" spans="1:42" ht="15" customHeight="1" x14ac:dyDescent="0.3">
      <c r="A5" s="316"/>
      <c r="B5" s="326" t="s">
        <v>1</v>
      </c>
      <c r="C5" s="327"/>
      <c r="D5" s="327"/>
      <c r="E5" s="327"/>
      <c r="F5" s="327"/>
      <c r="G5" s="327"/>
      <c r="H5" s="327"/>
      <c r="I5" s="327"/>
      <c r="J5" s="323"/>
      <c r="K5" s="316"/>
      <c r="L5" s="316"/>
      <c r="M5" s="316"/>
      <c r="N5" s="316"/>
      <c r="O5" s="316"/>
    </row>
    <row r="6" spans="1:42" x14ac:dyDescent="0.3">
      <c r="A6" s="316"/>
      <c r="B6" s="328"/>
      <c r="C6" s="329"/>
      <c r="D6" s="329"/>
      <c r="E6" s="329"/>
      <c r="F6" s="329"/>
      <c r="G6" s="329"/>
      <c r="H6" s="329"/>
      <c r="I6" s="330"/>
      <c r="J6" s="331"/>
      <c r="K6" s="316"/>
      <c r="L6" s="316"/>
      <c r="M6" s="316"/>
      <c r="N6" s="316"/>
      <c r="O6" s="316"/>
    </row>
    <row r="7" spans="1:42" s="206" customFormat="1" x14ac:dyDescent="0.3">
      <c r="A7" s="332"/>
      <c r="B7" s="332"/>
      <c r="C7" s="316"/>
      <c r="D7" s="316"/>
      <c r="E7" s="332"/>
      <c r="F7" s="332"/>
      <c r="G7" s="332"/>
      <c r="H7" s="332"/>
      <c r="I7" s="332"/>
      <c r="J7" s="333"/>
      <c r="K7" s="332"/>
      <c r="L7" s="332"/>
      <c r="M7" s="332"/>
      <c r="N7" s="332"/>
      <c r="O7" s="332"/>
    </row>
    <row r="8" spans="1:42" s="206" customFormat="1" ht="14.4" x14ac:dyDescent="0.3">
      <c r="A8" s="335"/>
      <c r="B8" s="313" t="s">
        <v>2</v>
      </c>
      <c r="C8" s="208"/>
      <c r="D8" s="207"/>
      <c r="E8" s="312"/>
      <c r="F8" s="314"/>
      <c r="G8" s="334"/>
      <c r="H8" s="335"/>
      <c r="I8" s="335"/>
      <c r="J8" s="336"/>
      <c r="K8" s="335"/>
      <c r="L8" s="335"/>
      <c r="M8" s="335"/>
      <c r="N8" s="335"/>
      <c r="O8" s="335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</row>
    <row r="9" spans="1:42" s="206" customFormat="1" ht="14.4" x14ac:dyDescent="0.3">
      <c r="A9" s="335"/>
      <c r="B9" s="313" t="s">
        <v>3</v>
      </c>
      <c r="C9" s="209"/>
      <c r="D9" s="207"/>
      <c r="E9" s="312"/>
      <c r="F9" s="335"/>
      <c r="G9" s="334"/>
      <c r="H9" s="335"/>
      <c r="I9" s="335"/>
      <c r="J9" s="336"/>
      <c r="K9" s="335"/>
      <c r="L9" s="335"/>
      <c r="M9" s="335"/>
      <c r="N9" s="335"/>
      <c r="O9" s="335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</row>
    <row r="10" spans="1:42" s="206" customFormat="1" ht="14.4" x14ac:dyDescent="0.3">
      <c r="A10" s="335"/>
      <c r="B10" s="313" t="s">
        <v>4</v>
      </c>
      <c r="C10" s="209"/>
      <c r="D10" s="207"/>
      <c r="E10" s="21"/>
      <c r="F10" s="335"/>
      <c r="G10" s="334"/>
      <c r="H10" s="335"/>
      <c r="I10" s="335"/>
      <c r="J10" s="336"/>
      <c r="K10" s="335"/>
      <c r="L10" s="335"/>
      <c r="M10" s="335"/>
      <c r="N10" s="335"/>
      <c r="O10" s="335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</row>
    <row r="11" spans="1:42" s="206" customFormat="1" ht="14.4" x14ac:dyDescent="0.3">
      <c r="A11" s="335"/>
      <c r="B11" s="313" t="s">
        <v>5</v>
      </c>
      <c r="C11" s="275"/>
      <c r="D11" s="207"/>
      <c r="E11" s="312"/>
      <c r="F11" s="335"/>
      <c r="G11" s="334"/>
      <c r="H11" s="335"/>
      <c r="I11" s="335"/>
      <c r="J11" s="336"/>
      <c r="K11" s="335"/>
      <c r="L11" s="335"/>
      <c r="M11" s="335"/>
      <c r="N11" s="335"/>
      <c r="O11" s="335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</row>
    <row r="12" spans="1:42" ht="14.4" x14ac:dyDescent="0.3">
      <c r="A12" s="314"/>
      <c r="B12" s="340"/>
      <c r="C12" s="338"/>
      <c r="D12" s="314"/>
      <c r="E12" s="335"/>
      <c r="F12" s="314"/>
      <c r="G12" s="337"/>
      <c r="H12" s="314"/>
      <c r="I12" s="314"/>
      <c r="J12" s="315"/>
      <c r="K12" s="314"/>
      <c r="L12" s="314"/>
      <c r="M12" s="314"/>
      <c r="N12" s="314"/>
      <c r="O12" s="314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2" ht="14.4" x14ac:dyDescent="0.3">
      <c r="A13" s="316"/>
      <c r="B13" s="314" t="s">
        <v>75</v>
      </c>
      <c r="C13" s="338"/>
      <c r="D13" s="338"/>
      <c r="E13" s="338"/>
      <c r="F13" s="314"/>
      <c r="G13" s="315"/>
      <c r="H13" s="314"/>
      <c r="I13" s="314"/>
      <c r="J13" s="315"/>
      <c r="K13" s="314"/>
      <c r="L13" s="314"/>
      <c r="M13" s="314"/>
      <c r="N13" s="314"/>
      <c r="O13" s="314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2" ht="14.4" x14ac:dyDescent="0.3">
      <c r="A14" s="314"/>
      <c r="B14" s="341" t="s">
        <v>73</v>
      </c>
      <c r="C14" s="314"/>
      <c r="D14" s="316"/>
      <c r="E14" s="338"/>
      <c r="F14" s="338"/>
      <c r="G14" s="338"/>
      <c r="H14" s="314"/>
      <c r="I14" s="315"/>
      <c r="J14" s="314"/>
      <c r="K14" s="314"/>
      <c r="L14" s="315"/>
      <c r="M14" s="314"/>
      <c r="N14" s="314"/>
      <c r="O14" s="314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spans="1:42" x14ac:dyDescent="0.3">
      <c r="A15" s="314"/>
      <c r="B15" s="341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42" x14ac:dyDescent="0.3">
      <c r="A16" s="314"/>
      <c r="B16" s="341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211" customFormat="1" ht="14.4" x14ac:dyDescent="0.3">
      <c r="A17" s="339"/>
      <c r="B17" s="342" t="s">
        <v>6</v>
      </c>
      <c r="C17" s="342"/>
      <c r="D17" s="342"/>
      <c r="E17" s="342"/>
      <c r="F17" s="342"/>
      <c r="G17" s="342"/>
      <c r="H17" s="342"/>
      <c r="I17" s="342"/>
      <c r="J17" s="339"/>
      <c r="K17" s="339"/>
      <c r="L17" s="339"/>
      <c r="M17" s="339"/>
      <c r="N17" s="339"/>
      <c r="O17" s="339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</row>
    <row r="18" spans="1:39" x14ac:dyDescent="0.3">
      <c r="A18" s="314"/>
      <c r="B18" s="314"/>
      <c r="C18" s="302"/>
      <c r="D18" s="302"/>
      <c r="E18" s="303"/>
      <c r="F18" s="303"/>
      <c r="G18" s="303"/>
      <c r="H18" s="302"/>
      <c r="I18" s="302"/>
      <c r="J18" s="302"/>
      <c r="K18" s="302"/>
      <c r="L18" s="314"/>
      <c r="M18" s="314"/>
      <c r="N18" s="314"/>
      <c r="O18" s="31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14.4" thickBot="1" x14ac:dyDescent="0.35">
      <c r="A19" s="314"/>
      <c r="B19" s="316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15" customHeight="1" x14ac:dyDescent="0.3">
      <c r="A20" s="314"/>
      <c r="B20" s="304"/>
      <c r="C20" s="316"/>
      <c r="D20" s="316"/>
      <c r="E20" s="316"/>
      <c r="F20" s="343" t="s">
        <v>8</v>
      </c>
      <c r="G20" s="344"/>
      <c r="H20" s="345" t="s">
        <v>7</v>
      </c>
      <c r="I20" s="346"/>
      <c r="J20" s="347" t="s">
        <v>64</v>
      </c>
      <c r="K20" s="316"/>
      <c r="L20" s="316"/>
      <c r="M20" s="314"/>
      <c r="N20" s="314"/>
      <c r="O20" s="314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x14ac:dyDescent="0.3">
      <c r="A21" s="314"/>
      <c r="B21" s="302" t="s">
        <v>9</v>
      </c>
      <c r="C21" s="316"/>
      <c r="D21" s="316"/>
      <c r="E21" s="316"/>
      <c r="F21" s="348" t="s">
        <v>10</v>
      </c>
      <c r="G21" s="349"/>
      <c r="H21" s="350" t="s">
        <v>83</v>
      </c>
      <c r="I21" s="351"/>
      <c r="J21" s="352" t="s">
        <v>84</v>
      </c>
      <c r="K21" s="316"/>
      <c r="L21" s="316"/>
      <c r="M21" s="314"/>
      <c r="N21" s="314"/>
      <c r="O21" s="314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s="135" customFormat="1" ht="28.5" customHeight="1" x14ac:dyDescent="0.3">
      <c r="A22" s="358"/>
      <c r="B22" s="130" t="s">
        <v>11</v>
      </c>
      <c r="C22" s="131" t="s">
        <v>12</v>
      </c>
      <c r="D22" s="132" t="s">
        <v>13</v>
      </c>
      <c r="E22" s="133" t="s">
        <v>14</v>
      </c>
      <c r="F22" s="353" t="s">
        <v>16</v>
      </c>
      <c r="G22" s="354" t="s">
        <v>63</v>
      </c>
      <c r="H22" s="355" t="s">
        <v>85</v>
      </c>
      <c r="I22" s="356" t="s">
        <v>86</v>
      </c>
      <c r="J22" s="134" t="s">
        <v>44</v>
      </c>
      <c r="K22" s="357"/>
      <c r="L22" s="357"/>
      <c r="M22" s="358"/>
      <c r="N22" s="358"/>
      <c r="O22" s="358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</row>
    <row r="23" spans="1:39" x14ac:dyDescent="0.3">
      <c r="A23" s="314"/>
      <c r="B23" s="17"/>
      <c r="C23" s="18"/>
      <c r="D23" s="17"/>
      <c r="E23" s="19"/>
      <c r="F23" s="212"/>
      <c r="G23" s="305">
        <f t="shared" ref="G23:G48" si="0">F23*E23</f>
        <v>0</v>
      </c>
      <c r="H23" s="213"/>
      <c r="I23" s="306">
        <f t="shared" ref="I23:I48" si="1">H23*E23</f>
        <v>0</v>
      </c>
      <c r="J23" s="307">
        <f>SUM(Table8[[#This Row],[Total own]]+Table8[[#This Row],[Total ERF]])</f>
        <v>0</v>
      </c>
      <c r="K23" s="316"/>
      <c r="L23" s="316"/>
      <c r="M23" s="314"/>
      <c r="N23" s="314"/>
      <c r="O23" s="31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1:39" x14ac:dyDescent="0.3">
      <c r="A24" s="314"/>
      <c r="B24" s="20"/>
      <c r="C24" s="21"/>
      <c r="D24" s="20"/>
      <c r="E24" s="19"/>
      <c r="F24" s="214"/>
      <c r="G24" s="308">
        <f t="shared" si="0"/>
        <v>0</v>
      </c>
      <c r="H24" s="215"/>
      <c r="I24" s="309">
        <f t="shared" si="1"/>
        <v>0</v>
      </c>
      <c r="J24" s="307">
        <f>SUM(Table8[[#This Row],[Total own]]+Table8[[#This Row],[Total ERF]])</f>
        <v>0</v>
      </c>
      <c r="K24" s="316"/>
      <c r="L24" s="316"/>
      <c r="M24" s="341"/>
      <c r="N24" s="314"/>
      <c r="O24" s="31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</row>
    <row r="25" spans="1:39" x14ac:dyDescent="0.3">
      <c r="A25" s="314"/>
      <c r="B25" s="20"/>
      <c r="C25" s="21"/>
      <c r="D25" s="20"/>
      <c r="E25" s="19"/>
      <c r="F25" s="214"/>
      <c r="G25" s="308">
        <f t="shared" si="0"/>
        <v>0</v>
      </c>
      <c r="H25" s="215"/>
      <c r="I25" s="309">
        <f t="shared" si="1"/>
        <v>0</v>
      </c>
      <c r="J25" s="307">
        <f>SUM(Table8[[#This Row],[Total own]]+Table8[[#This Row],[Total ERF]])</f>
        <v>0</v>
      </c>
      <c r="K25" s="316"/>
      <c r="L25" s="316"/>
      <c r="M25" s="314"/>
      <c r="N25" s="314"/>
      <c r="O25" s="31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9" x14ac:dyDescent="0.3">
      <c r="A26" s="314"/>
      <c r="B26" s="20"/>
      <c r="C26" s="21"/>
      <c r="D26" s="20"/>
      <c r="E26" s="19"/>
      <c r="F26" s="214"/>
      <c r="G26" s="308">
        <f t="shared" si="0"/>
        <v>0</v>
      </c>
      <c r="H26" s="215"/>
      <c r="I26" s="309">
        <f t="shared" si="1"/>
        <v>0</v>
      </c>
      <c r="J26" s="307">
        <f>SUM(Table8[[#This Row],[Total own]]+Table8[[#This Row],[Total ERF]])</f>
        <v>0</v>
      </c>
      <c r="K26" s="316"/>
      <c r="L26" s="316"/>
      <c r="M26" s="314"/>
      <c r="N26" s="314"/>
      <c r="O26" s="31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9" x14ac:dyDescent="0.3">
      <c r="A27" s="314"/>
      <c r="B27" s="20"/>
      <c r="C27" s="21"/>
      <c r="D27" s="20"/>
      <c r="E27" s="19"/>
      <c r="F27" s="214"/>
      <c r="G27" s="308">
        <f t="shared" si="0"/>
        <v>0</v>
      </c>
      <c r="H27" s="215"/>
      <c r="I27" s="309">
        <f t="shared" si="1"/>
        <v>0</v>
      </c>
      <c r="J27" s="307">
        <f>SUM(Table8[[#This Row],[Total own]]+Table8[[#This Row],[Total ERF]])</f>
        <v>0</v>
      </c>
      <c r="K27" s="316"/>
      <c r="L27" s="316"/>
      <c r="M27" s="314"/>
      <c r="N27" s="314"/>
      <c r="O27" s="31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9" x14ac:dyDescent="0.3">
      <c r="A28" s="314"/>
      <c r="B28" s="20"/>
      <c r="C28" s="21"/>
      <c r="D28" s="20"/>
      <c r="E28" s="19"/>
      <c r="F28" s="214"/>
      <c r="G28" s="308">
        <f t="shared" si="0"/>
        <v>0</v>
      </c>
      <c r="H28" s="215"/>
      <c r="I28" s="309">
        <f t="shared" si="1"/>
        <v>0</v>
      </c>
      <c r="J28" s="307">
        <f>SUM(Table8[[#This Row],[Total own]]+Table8[[#This Row],[Total ERF]])</f>
        <v>0</v>
      </c>
      <c r="K28" s="316"/>
      <c r="L28" s="316"/>
      <c r="M28" s="314"/>
      <c r="N28" s="314"/>
      <c r="O28" s="31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</row>
    <row r="29" spans="1:39" x14ac:dyDescent="0.3">
      <c r="A29" s="314"/>
      <c r="B29" s="20"/>
      <c r="C29" s="21"/>
      <c r="D29" s="20"/>
      <c r="E29" s="19"/>
      <c r="F29" s="214"/>
      <c r="G29" s="308">
        <f t="shared" si="0"/>
        <v>0</v>
      </c>
      <c r="H29" s="215"/>
      <c r="I29" s="309">
        <f t="shared" si="1"/>
        <v>0</v>
      </c>
      <c r="J29" s="307">
        <f>SUM(Table8[[#This Row],[Total own]]+Table8[[#This Row],[Total ERF]])</f>
        <v>0</v>
      </c>
      <c r="K29" s="316"/>
      <c r="L29" s="316"/>
      <c r="M29" s="314"/>
      <c r="N29" s="314"/>
      <c r="O29" s="314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1:39" x14ac:dyDescent="0.3">
      <c r="A30" s="314"/>
      <c r="B30" s="22"/>
      <c r="C30" s="21"/>
      <c r="D30" s="23"/>
      <c r="E30" s="24"/>
      <c r="F30" s="214"/>
      <c r="G30" s="308">
        <f t="shared" si="0"/>
        <v>0</v>
      </c>
      <c r="H30" s="215"/>
      <c r="I30" s="309">
        <f t="shared" si="1"/>
        <v>0</v>
      </c>
      <c r="J30" s="307">
        <f>SUM(Table8[[#This Row],[Total own]]+Table8[[#This Row],[Total ERF]])</f>
        <v>0</v>
      </c>
      <c r="K30" s="316"/>
      <c r="L30" s="316"/>
      <c r="M30" s="314"/>
      <c r="N30" s="314"/>
      <c r="O30" s="314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  <row r="31" spans="1:39" x14ac:dyDescent="0.3">
      <c r="A31" s="314"/>
      <c r="B31" s="22"/>
      <c r="C31" s="21"/>
      <c r="D31" s="23"/>
      <c r="E31" s="24"/>
      <c r="F31" s="214"/>
      <c r="G31" s="308">
        <f t="shared" si="0"/>
        <v>0</v>
      </c>
      <c r="H31" s="215"/>
      <c r="I31" s="309">
        <f t="shared" si="1"/>
        <v>0</v>
      </c>
      <c r="J31" s="307">
        <f>SUM(Table8[[#This Row],[Total own]]+Table8[[#This Row],[Total ERF]])</f>
        <v>0</v>
      </c>
      <c r="K31" s="316"/>
      <c r="L31" s="316"/>
      <c r="M31" s="314"/>
      <c r="N31" s="314"/>
      <c r="O31" s="314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</row>
    <row r="32" spans="1:39" x14ac:dyDescent="0.3">
      <c r="A32" s="314"/>
      <c r="B32" s="22"/>
      <c r="C32" s="21"/>
      <c r="D32" s="23"/>
      <c r="E32" s="24"/>
      <c r="F32" s="214"/>
      <c r="G32" s="308">
        <f t="shared" si="0"/>
        <v>0</v>
      </c>
      <c r="H32" s="215"/>
      <c r="I32" s="309">
        <f t="shared" si="1"/>
        <v>0</v>
      </c>
      <c r="J32" s="307">
        <f>SUM(Table8[[#This Row],[Total own]]+Table8[[#This Row],[Total ERF]])</f>
        <v>0</v>
      </c>
      <c r="K32" s="316"/>
      <c r="L32" s="316"/>
      <c r="M32" s="314"/>
      <c r="N32" s="314"/>
      <c r="O32" s="314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</row>
    <row r="33" spans="1:39" x14ac:dyDescent="0.3">
      <c r="A33" s="314"/>
      <c r="B33" s="20"/>
      <c r="C33" s="21"/>
      <c r="D33" s="23"/>
      <c r="E33" s="24"/>
      <c r="F33" s="214"/>
      <c r="G33" s="305">
        <f t="shared" si="0"/>
        <v>0</v>
      </c>
      <c r="H33" s="215"/>
      <c r="I33" s="309">
        <f t="shared" si="1"/>
        <v>0</v>
      </c>
      <c r="J33" s="307">
        <f>SUM(Table8[[#This Row],[Total own]]+Table8[[#This Row],[Total ERF]])</f>
        <v>0</v>
      </c>
      <c r="K33" s="316"/>
      <c r="L33" s="316"/>
      <c r="M33" s="314"/>
      <c r="N33" s="314"/>
      <c r="O33" s="314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1:39" x14ac:dyDescent="0.3">
      <c r="A34" s="314"/>
      <c r="B34" s="22"/>
      <c r="C34" s="21"/>
      <c r="D34" s="23"/>
      <c r="E34" s="24"/>
      <c r="F34" s="214"/>
      <c r="G34" s="308">
        <f t="shared" si="0"/>
        <v>0</v>
      </c>
      <c r="H34" s="215"/>
      <c r="I34" s="309">
        <f t="shared" si="1"/>
        <v>0</v>
      </c>
      <c r="J34" s="307">
        <f>SUM(Table8[[#This Row],[Total own]]+Table8[[#This Row],[Total ERF]])</f>
        <v>0</v>
      </c>
      <c r="K34" s="316"/>
      <c r="L34" s="316"/>
      <c r="M34" s="314"/>
      <c r="N34" s="314"/>
      <c r="O34" s="314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1:39" x14ac:dyDescent="0.3">
      <c r="A35" s="314"/>
      <c r="B35" s="22"/>
      <c r="C35" s="21"/>
      <c r="D35" s="23"/>
      <c r="E35" s="24"/>
      <c r="F35" s="214"/>
      <c r="G35" s="308">
        <f t="shared" si="0"/>
        <v>0</v>
      </c>
      <c r="H35" s="215"/>
      <c r="I35" s="309">
        <f t="shared" si="1"/>
        <v>0</v>
      </c>
      <c r="J35" s="307">
        <f>SUM(Table8[[#This Row],[Total own]]+Table8[[#This Row],[Total ERF]])</f>
        <v>0</v>
      </c>
      <c r="K35" s="316"/>
      <c r="L35" s="316"/>
      <c r="M35" s="314"/>
      <c r="N35" s="314"/>
      <c r="O35" s="314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9" x14ac:dyDescent="0.3">
      <c r="A36" s="314"/>
      <c r="B36" s="22"/>
      <c r="C36" s="21"/>
      <c r="D36" s="23"/>
      <c r="E36" s="24"/>
      <c r="F36" s="214"/>
      <c r="G36" s="308">
        <f t="shared" si="0"/>
        <v>0</v>
      </c>
      <c r="H36" s="215"/>
      <c r="I36" s="309">
        <f t="shared" si="1"/>
        <v>0</v>
      </c>
      <c r="J36" s="307">
        <f>SUM(Table8[[#This Row],[Total own]]+Table8[[#This Row],[Total ERF]])</f>
        <v>0</v>
      </c>
      <c r="K36" s="316"/>
      <c r="L36" s="316"/>
      <c r="M36" s="314"/>
      <c r="N36" s="314"/>
      <c r="O36" s="314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39" x14ac:dyDescent="0.3">
      <c r="A37" s="314"/>
      <c r="B37" s="20"/>
      <c r="C37" s="21"/>
      <c r="D37" s="23"/>
      <c r="E37" s="24"/>
      <c r="F37" s="214"/>
      <c r="G37" s="305">
        <f t="shared" si="0"/>
        <v>0</v>
      </c>
      <c r="H37" s="215"/>
      <c r="I37" s="309">
        <f t="shared" si="1"/>
        <v>0</v>
      </c>
      <c r="J37" s="307">
        <f>SUM(Table8[[#This Row],[Total own]]+Table8[[#This Row],[Total ERF]])</f>
        <v>0</v>
      </c>
      <c r="K37" s="316"/>
      <c r="L37" s="316"/>
      <c r="M37" s="314"/>
      <c r="N37" s="314"/>
      <c r="O37" s="314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1:39" x14ac:dyDescent="0.3">
      <c r="A38" s="314"/>
      <c r="B38" s="20"/>
      <c r="C38" s="21"/>
      <c r="D38" s="25"/>
      <c r="E38" s="24"/>
      <c r="F38" s="214"/>
      <c r="G38" s="305">
        <f t="shared" si="0"/>
        <v>0</v>
      </c>
      <c r="H38" s="215"/>
      <c r="I38" s="309">
        <f t="shared" si="1"/>
        <v>0</v>
      </c>
      <c r="J38" s="307">
        <f>SUM(Table8[[#This Row],[Total own]]+Table8[[#This Row],[Total ERF]])</f>
        <v>0</v>
      </c>
      <c r="K38" s="316"/>
      <c r="L38" s="316"/>
      <c r="M38" s="314"/>
      <c r="N38" s="314"/>
      <c r="O38" s="31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</row>
    <row r="39" spans="1:39" x14ac:dyDescent="0.3">
      <c r="A39" s="314"/>
      <c r="B39" s="20"/>
      <c r="C39" s="21"/>
      <c r="D39" s="25"/>
      <c r="E39" s="24"/>
      <c r="F39" s="214"/>
      <c r="G39" s="305">
        <f t="shared" si="0"/>
        <v>0</v>
      </c>
      <c r="H39" s="215"/>
      <c r="I39" s="309">
        <f t="shared" si="1"/>
        <v>0</v>
      </c>
      <c r="J39" s="307">
        <f>SUM(Table8[[#This Row],[Total own]]+Table8[[#This Row],[Total ERF]])</f>
        <v>0</v>
      </c>
      <c r="K39" s="316"/>
      <c r="L39" s="316"/>
      <c r="M39" s="314"/>
      <c r="N39" s="314"/>
      <c r="O39" s="314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</row>
    <row r="40" spans="1:39" x14ac:dyDescent="0.3">
      <c r="A40" s="314"/>
      <c r="B40" s="20"/>
      <c r="C40" s="21"/>
      <c r="D40" s="25"/>
      <c r="E40" s="24"/>
      <c r="F40" s="214"/>
      <c r="G40" s="305">
        <f t="shared" si="0"/>
        <v>0</v>
      </c>
      <c r="H40" s="215"/>
      <c r="I40" s="309">
        <f t="shared" si="1"/>
        <v>0</v>
      </c>
      <c r="J40" s="307">
        <f>SUM(Table8[[#This Row],[Total own]]+Table8[[#This Row],[Total ERF]])</f>
        <v>0</v>
      </c>
      <c r="K40" s="316"/>
      <c r="L40" s="316"/>
      <c r="M40" s="314"/>
      <c r="N40" s="314"/>
      <c r="O40" s="314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9" x14ac:dyDescent="0.3">
      <c r="A41" s="314"/>
      <c r="B41" s="20"/>
      <c r="C41" s="21"/>
      <c r="D41" s="25"/>
      <c r="E41" s="24"/>
      <c r="F41" s="214"/>
      <c r="G41" s="305">
        <f t="shared" si="0"/>
        <v>0</v>
      </c>
      <c r="H41" s="215"/>
      <c r="I41" s="309">
        <f t="shared" si="1"/>
        <v>0</v>
      </c>
      <c r="J41" s="307">
        <f>SUM(Table8[[#This Row],[Total own]]+Table8[[#This Row],[Total ERF]])</f>
        <v>0</v>
      </c>
      <c r="K41" s="316"/>
      <c r="L41" s="316"/>
      <c r="M41" s="314"/>
      <c r="N41" s="314"/>
      <c r="O41" s="314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9" x14ac:dyDescent="0.3">
      <c r="A42" s="314"/>
      <c r="B42" s="20"/>
      <c r="C42" s="21"/>
      <c r="D42" s="25"/>
      <c r="E42" s="24"/>
      <c r="F42" s="214"/>
      <c r="G42" s="305">
        <f t="shared" si="0"/>
        <v>0</v>
      </c>
      <c r="H42" s="215"/>
      <c r="I42" s="309">
        <f t="shared" si="1"/>
        <v>0</v>
      </c>
      <c r="J42" s="307">
        <f>SUM(Table8[[#This Row],[Total own]]+Table8[[#This Row],[Total ERF]])</f>
        <v>0</v>
      </c>
      <c r="K42" s="316"/>
      <c r="L42" s="316"/>
      <c r="M42" s="314"/>
      <c r="N42" s="314"/>
      <c r="O42" s="314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1:39" x14ac:dyDescent="0.3">
      <c r="A43" s="314"/>
      <c r="B43" s="20"/>
      <c r="C43" s="21"/>
      <c r="D43" s="25"/>
      <c r="E43" s="24"/>
      <c r="F43" s="216"/>
      <c r="G43" s="305">
        <f t="shared" si="0"/>
        <v>0</v>
      </c>
      <c r="H43" s="215"/>
      <c r="I43" s="309">
        <f t="shared" si="1"/>
        <v>0</v>
      </c>
      <c r="J43" s="307">
        <f>SUM(Table8[[#This Row],[Total own]]+Table8[[#This Row],[Total ERF]])</f>
        <v>0</v>
      </c>
      <c r="K43" s="316"/>
      <c r="L43" s="316"/>
      <c r="M43" s="314"/>
      <c r="N43" s="314"/>
      <c r="O43" s="314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9" x14ac:dyDescent="0.3">
      <c r="A44" s="314"/>
      <c r="B44" s="22"/>
      <c r="C44" s="21"/>
      <c r="D44" s="26"/>
      <c r="E44" s="24"/>
      <c r="F44" s="214"/>
      <c r="G44" s="305">
        <f t="shared" si="0"/>
        <v>0</v>
      </c>
      <c r="H44" s="215"/>
      <c r="I44" s="309">
        <f t="shared" si="1"/>
        <v>0</v>
      </c>
      <c r="J44" s="307">
        <f>SUM(Table8[[#This Row],[Total own]]+Table8[[#This Row],[Total ERF]])</f>
        <v>0</v>
      </c>
      <c r="K44" s="316"/>
      <c r="L44" s="316"/>
      <c r="M44" s="314"/>
      <c r="N44" s="314"/>
      <c r="O44" s="314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9" x14ac:dyDescent="0.3">
      <c r="A45" s="314"/>
      <c r="B45" s="22"/>
      <c r="C45" s="21"/>
      <c r="D45" s="26"/>
      <c r="E45" s="24"/>
      <c r="F45" s="214"/>
      <c r="G45" s="305">
        <f t="shared" si="0"/>
        <v>0</v>
      </c>
      <c r="H45" s="215"/>
      <c r="I45" s="309">
        <f t="shared" si="1"/>
        <v>0</v>
      </c>
      <c r="J45" s="307">
        <f>SUM(Table8[[#This Row],[Total own]]+Table8[[#This Row],[Total ERF]])</f>
        <v>0</v>
      </c>
      <c r="K45" s="316"/>
      <c r="L45" s="316"/>
      <c r="M45" s="314"/>
      <c r="N45" s="314"/>
      <c r="O45" s="314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9" x14ac:dyDescent="0.3">
      <c r="A46" s="314"/>
      <c r="B46" s="22"/>
      <c r="C46" s="21"/>
      <c r="D46" s="26"/>
      <c r="E46" s="24"/>
      <c r="F46" s="214"/>
      <c r="G46" s="305">
        <f t="shared" si="0"/>
        <v>0</v>
      </c>
      <c r="H46" s="215"/>
      <c r="I46" s="309">
        <f t="shared" si="1"/>
        <v>0</v>
      </c>
      <c r="J46" s="307">
        <f>SUM(Table8[[#This Row],[Total own]]+Table8[[#This Row],[Total ERF]])</f>
        <v>0</v>
      </c>
      <c r="K46" s="316"/>
      <c r="L46" s="316"/>
      <c r="M46" s="314"/>
      <c r="N46" s="314"/>
      <c r="O46" s="314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9" x14ac:dyDescent="0.3">
      <c r="A47" s="314"/>
      <c r="B47" s="22"/>
      <c r="C47" s="21"/>
      <c r="D47" s="26"/>
      <c r="E47" s="24"/>
      <c r="F47" s="214"/>
      <c r="G47" s="305">
        <f t="shared" si="0"/>
        <v>0</v>
      </c>
      <c r="H47" s="215"/>
      <c r="I47" s="309">
        <f t="shared" si="1"/>
        <v>0</v>
      </c>
      <c r="J47" s="307">
        <f>SUM(Table8[[#This Row],[Total own]]+Table8[[#This Row],[Total ERF]])</f>
        <v>0</v>
      </c>
      <c r="K47" s="316"/>
      <c r="L47" s="316"/>
      <c r="M47" s="314"/>
      <c r="N47" s="314"/>
      <c r="O47" s="314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9" x14ac:dyDescent="0.3">
      <c r="A48" s="314"/>
      <c r="B48" s="27"/>
      <c r="C48" s="21"/>
      <c r="D48" s="28"/>
      <c r="E48" s="24"/>
      <c r="F48" s="214"/>
      <c r="G48" s="305">
        <f t="shared" si="0"/>
        <v>0</v>
      </c>
      <c r="H48" s="215"/>
      <c r="I48" s="309">
        <f t="shared" si="1"/>
        <v>0</v>
      </c>
      <c r="J48" s="307">
        <f>SUM(Table8[[#This Row],[Total own]]+Table8[[#This Row],[Total ERF]])</f>
        <v>0</v>
      </c>
      <c r="K48" s="316"/>
      <c r="L48" s="316"/>
      <c r="M48" s="314"/>
      <c r="N48" s="314"/>
      <c r="O48" s="314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spans="1:39" ht="14.4" thickBot="1" x14ac:dyDescent="0.35">
      <c r="A49" s="314"/>
      <c r="B49" s="361" t="s">
        <v>17</v>
      </c>
      <c r="C49" s="362"/>
      <c r="D49" s="363"/>
      <c r="E49" s="364"/>
      <c r="F49" s="365">
        <f>SUM(F23:F48)</f>
        <v>0</v>
      </c>
      <c r="G49" s="366">
        <f>SUM(G23:G48)</f>
        <v>0</v>
      </c>
      <c r="H49" s="367">
        <f>SUM(H23:H48)</f>
        <v>0</v>
      </c>
      <c r="I49" s="359">
        <f>SUM(I23:I48)</f>
        <v>0</v>
      </c>
      <c r="J49" s="360">
        <f>SUBTOTAL(109,Table8[Column1])</f>
        <v>0</v>
      </c>
      <c r="K49" s="314"/>
      <c r="L49" s="314"/>
      <c r="M49" s="314"/>
      <c r="N49" s="314"/>
      <c r="O49" s="314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1:39" s="218" customFormat="1" x14ac:dyDescent="0.3">
      <c r="A50" s="368"/>
      <c r="B50" s="339"/>
      <c r="C50" s="339"/>
      <c r="D50" s="369"/>
      <c r="E50" s="370"/>
      <c r="F50" s="371" t="s">
        <v>18</v>
      </c>
      <c r="G50" s="372"/>
      <c r="H50" s="373"/>
      <c r="I50" s="374"/>
      <c r="J50" s="314"/>
      <c r="K50" s="375"/>
      <c r="L50" s="368"/>
      <c r="M50" s="368"/>
      <c r="N50" s="368"/>
      <c r="O50" s="368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</row>
    <row r="51" spans="1:39" s="218" customFormat="1" x14ac:dyDescent="0.3">
      <c r="A51" s="368"/>
      <c r="B51" s="314"/>
      <c r="C51" s="314"/>
      <c r="D51" s="314"/>
      <c r="E51" s="335"/>
      <c r="F51" s="314"/>
      <c r="G51" s="314"/>
      <c r="H51" s="314"/>
      <c r="I51" s="314"/>
      <c r="J51" s="314"/>
      <c r="K51" s="368"/>
      <c r="L51" s="368"/>
      <c r="M51" s="368"/>
      <c r="N51" s="368"/>
      <c r="O51" s="368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</row>
    <row r="52" spans="1:39" s="218" customFormat="1" x14ac:dyDescent="0.3">
      <c r="A52" s="368"/>
      <c r="B52" s="339" t="s">
        <v>19</v>
      </c>
      <c r="C52" s="314"/>
      <c r="D52" s="314"/>
      <c r="E52" s="314"/>
      <c r="F52" s="314"/>
      <c r="G52" s="314"/>
      <c r="H52" s="314"/>
      <c r="I52" s="314"/>
      <c r="J52" s="376"/>
      <c r="K52" s="368"/>
      <c r="L52" s="368"/>
      <c r="M52" s="368"/>
      <c r="N52" s="368"/>
      <c r="O52" s="368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</row>
    <row r="53" spans="1:39" s="218" customFormat="1" ht="27.6" x14ac:dyDescent="0.3">
      <c r="A53" s="368"/>
      <c r="B53" s="377" t="s">
        <v>13</v>
      </c>
      <c r="C53" s="378" t="s">
        <v>15</v>
      </c>
      <c r="D53" s="379" t="s">
        <v>10</v>
      </c>
      <c r="E53" s="380" t="s">
        <v>83</v>
      </c>
      <c r="F53" s="381" t="s">
        <v>20</v>
      </c>
      <c r="G53" s="382"/>
      <c r="H53" s="382"/>
      <c r="I53" s="382"/>
      <c r="J53" s="383"/>
      <c r="K53" s="368"/>
      <c r="L53" s="368"/>
      <c r="M53" s="368"/>
      <c r="N53" s="368"/>
      <c r="O53" s="368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</row>
    <row r="54" spans="1:39" s="218" customFormat="1" x14ac:dyDescent="0.3">
      <c r="A54" s="368"/>
      <c r="B54" s="17"/>
      <c r="C54" s="280"/>
      <c r="D54" s="281"/>
      <c r="E54" s="388">
        <f>Table3[[#This Row],[Total ]]-Table3[[#This Row],[Own/other financing]]</f>
        <v>0</v>
      </c>
      <c r="F54" s="219"/>
      <c r="G54" s="219"/>
      <c r="H54" s="219"/>
      <c r="I54" s="219"/>
      <c r="J54" s="220"/>
      <c r="K54" s="368"/>
      <c r="L54" s="368"/>
      <c r="M54" s="368"/>
      <c r="N54" s="368"/>
      <c r="O54" s="368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</row>
    <row r="55" spans="1:39" s="218" customFormat="1" x14ac:dyDescent="0.3">
      <c r="A55" s="368"/>
      <c r="B55" s="20"/>
      <c r="C55" s="282"/>
      <c r="D55" s="281"/>
      <c r="E55" s="389">
        <f>Table3[[#This Row],[Total ]]-Table3[[#This Row],[Own/other financing]]</f>
        <v>0</v>
      </c>
      <c r="F55" s="221"/>
      <c r="G55" s="221"/>
      <c r="H55" s="221"/>
      <c r="I55" s="221"/>
      <c r="J55" s="222"/>
      <c r="K55" s="368"/>
      <c r="L55" s="368"/>
      <c r="M55" s="368"/>
      <c r="N55" s="368"/>
      <c r="O55" s="368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</row>
    <row r="56" spans="1:39" s="218" customFormat="1" x14ac:dyDescent="0.3">
      <c r="A56" s="368"/>
      <c r="B56" s="20"/>
      <c r="C56" s="282"/>
      <c r="D56" s="281"/>
      <c r="E56" s="389">
        <f>Table3[[#This Row],[Total ]]-Table3[[#This Row],[Own/other financing]]</f>
        <v>0</v>
      </c>
      <c r="F56" s="221"/>
      <c r="G56" s="221"/>
      <c r="H56" s="221"/>
      <c r="I56" s="221"/>
      <c r="J56" s="222"/>
      <c r="K56" s="368"/>
      <c r="L56" s="368"/>
      <c r="M56" s="368"/>
      <c r="N56" s="368"/>
      <c r="O56" s="368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</row>
    <row r="57" spans="1:39" s="218" customFormat="1" x14ac:dyDescent="0.3">
      <c r="A57" s="368"/>
      <c r="B57" s="20"/>
      <c r="C57" s="282"/>
      <c r="D57" s="281"/>
      <c r="E57" s="389">
        <f>Table3[[#This Row],[Total ]]-Table3[[#This Row],[Own/other financing]]</f>
        <v>0</v>
      </c>
      <c r="F57" s="221"/>
      <c r="G57" s="221"/>
      <c r="H57" s="221"/>
      <c r="I57" s="221"/>
      <c r="J57" s="222"/>
      <c r="K57" s="368"/>
      <c r="L57" s="368"/>
      <c r="M57" s="368"/>
      <c r="N57" s="368"/>
      <c r="O57" s="36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</row>
    <row r="58" spans="1:39" s="218" customFormat="1" x14ac:dyDescent="0.3">
      <c r="A58" s="368"/>
      <c r="B58" s="20"/>
      <c r="C58" s="282"/>
      <c r="D58" s="281"/>
      <c r="E58" s="389">
        <f>Table3[[#This Row],[Total ]]-Table3[[#This Row],[Own/other financing]]</f>
        <v>0</v>
      </c>
      <c r="F58" s="221"/>
      <c r="G58" s="221"/>
      <c r="H58" s="221"/>
      <c r="I58" s="221"/>
      <c r="J58" s="222"/>
      <c r="K58" s="368"/>
      <c r="L58" s="368"/>
      <c r="M58" s="368"/>
      <c r="N58" s="368"/>
      <c r="O58" s="368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</row>
    <row r="59" spans="1:39" s="218" customFormat="1" x14ac:dyDescent="0.3">
      <c r="A59" s="368"/>
      <c r="B59" s="223"/>
      <c r="C59" s="283"/>
      <c r="D59" s="281"/>
      <c r="E59" s="389">
        <f>Table3[[#This Row],[Total ]]-Table3[[#This Row],[Own/other financing]]</f>
        <v>0</v>
      </c>
      <c r="F59" s="221"/>
      <c r="G59" s="221"/>
      <c r="H59" s="221"/>
      <c r="I59" s="221"/>
      <c r="J59" s="222"/>
      <c r="K59" s="368"/>
      <c r="L59" s="368"/>
      <c r="M59" s="368"/>
      <c r="N59" s="368"/>
      <c r="O59" s="368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</row>
    <row r="60" spans="1:39" s="225" customFormat="1" x14ac:dyDescent="0.3">
      <c r="A60" s="384"/>
      <c r="B60" s="31"/>
      <c r="C60" s="284"/>
      <c r="D60" s="281"/>
      <c r="E60" s="389">
        <f>Table3[[#This Row],[Total ]]-Table3[[#This Row],[Own/other financing]]</f>
        <v>0</v>
      </c>
      <c r="F60" s="217"/>
      <c r="G60" s="217"/>
      <c r="H60" s="217"/>
      <c r="I60" s="217"/>
      <c r="J60" s="222"/>
      <c r="K60" s="384"/>
      <c r="L60" s="384"/>
      <c r="M60" s="384"/>
      <c r="N60" s="384"/>
      <c r="O60" s="38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</row>
    <row r="61" spans="1:39" x14ac:dyDescent="0.3">
      <c r="A61" s="314"/>
      <c r="B61" s="31"/>
      <c r="C61" s="284"/>
      <c r="D61" s="281"/>
      <c r="E61" s="389">
        <f>Table3[[#This Row],[Total ]]-Table3[[#This Row],[Own/other financing]]</f>
        <v>0</v>
      </c>
      <c r="F61" s="217"/>
      <c r="G61" s="217"/>
      <c r="H61" s="217"/>
      <c r="I61" s="217"/>
      <c r="J61" s="226"/>
      <c r="K61" s="314"/>
      <c r="L61" s="314"/>
      <c r="M61" s="314"/>
      <c r="N61" s="314"/>
      <c r="O61" s="314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 spans="1:39" x14ac:dyDescent="0.3">
      <c r="A62" s="314"/>
      <c r="B62" s="31"/>
      <c r="C62" s="284"/>
      <c r="D62" s="281"/>
      <c r="E62" s="389">
        <f>Table3[[#This Row],[Total ]]-Table3[[#This Row],[Own/other financing]]</f>
        <v>0</v>
      </c>
      <c r="F62" s="217"/>
      <c r="G62" s="217"/>
      <c r="H62" s="217"/>
      <c r="I62" s="217"/>
      <c r="J62" s="222"/>
      <c r="K62" s="314"/>
      <c r="L62" s="314"/>
      <c r="M62" s="314"/>
      <c r="N62" s="314"/>
      <c r="O62" s="314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 spans="1:39" s="135" customFormat="1" ht="15" customHeight="1" x14ac:dyDescent="0.3">
      <c r="A63" s="358"/>
      <c r="B63" s="227"/>
      <c r="C63" s="285"/>
      <c r="D63" s="281"/>
      <c r="E63" s="390">
        <f>Table3[[#This Row],[Total ]]-Table3[[#This Row],[Own/other financing]]</f>
        <v>0</v>
      </c>
      <c r="F63" s="229"/>
      <c r="G63" s="229"/>
      <c r="H63" s="229"/>
      <c r="I63" s="229"/>
      <c r="J63" s="230"/>
      <c r="K63" s="358"/>
      <c r="L63" s="358"/>
      <c r="M63" s="358"/>
      <c r="N63" s="358"/>
      <c r="O63" s="358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</row>
    <row r="64" spans="1:39" s="218" customFormat="1" x14ac:dyDescent="0.3">
      <c r="A64" s="368"/>
      <c r="B64" s="391" t="s">
        <v>17</v>
      </c>
      <c r="C64" s="392">
        <f>SUBTOTAL(109,Table3[[Total ]])</f>
        <v>0</v>
      </c>
      <c r="D64" s="393">
        <f>SUBTOTAL(109,Table3[Own/other financing])</f>
        <v>0</v>
      </c>
      <c r="E64" s="394">
        <f>SUBTOTAL(109,Table3[Funded by ERF])</f>
        <v>0</v>
      </c>
      <c r="F64" s="395"/>
      <c r="G64" s="396"/>
      <c r="H64" s="396"/>
      <c r="I64" s="396"/>
      <c r="J64" s="397"/>
      <c r="K64" s="368"/>
      <c r="L64" s="368"/>
      <c r="M64" s="368"/>
      <c r="N64" s="368"/>
      <c r="O64" s="368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</row>
    <row r="65" spans="1:38" s="218" customFormat="1" x14ac:dyDescent="0.3">
      <c r="A65" s="368"/>
      <c r="B65" s="314"/>
      <c r="C65" s="314"/>
      <c r="D65" s="314"/>
      <c r="E65" s="314"/>
      <c r="F65" s="314"/>
      <c r="G65" s="314"/>
      <c r="H65" s="314"/>
      <c r="I65" s="314"/>
      <c r="J65" s="375"/>
      <c r="K65" s="368"/>
      <c r="L65" s="368"/>
      <c r="M65" s="368"/>
      <c r="N65" s="368"/>
      <c r="O65" s="368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</row>
    <row r="66" spans="1:38" s="218" customFormat="1" x14ac:dyDescent="0.3">
      <c r="A66" s="368"/>
      <c r="B66" s="339" t="s">
        <v>21</v>
      </c>
      <c r="C66" s="339"/>
      <c r="D66" s="398"/>
      <c r="E66" s="399"/>
      <c r="F66" s="369"/>
      <c r="G66" s="369"/>
      <c r="H66" s="400"/>
      <c r="I66" s="401"/>
      <c r="J66" s="376"/>
      <c r="K66" s="368"/>
      <c r="L66" s="368"/>
      <c r="M66" s="368"/>
      <c r="N66" s="368"/>
      <c r="O66" s="368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</row>
    <row r="67" spans="1:38" s="218" customFormat="1" ht="27.6" x14ac:dyDescent="0.3">
      <c r="A67" s="368"/>
      <c r="B67" s="402" t="s">
        <v>13</v>
      </c>
      <c r="C67" s="378" t="s">
        <v>15</v>
      </c>
      <c r="D67" s="379" t="s">
        <v>10</v>
      </c>
      <c r="E67" s="403" t="s">
        <v>83</v>
      </c>
      <c r="F67" s="377" t="s">
        <v>20</v>
      </c>
      <c r="G67" s="404"/>
      <c r="H67" s="404"/>
      <c r="I67" s="404"/>
      <c r="J67" s="405"/>
      <c r="K67" s="368"/>
      <c r="L67" s="368"/>
      <c r="M67" s="368"/>
      <c r="N67" s="368"/>
      <c r="O67" s="368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</row>
    <row r="68" spans="1:38" s="218" customFormat="1" x14ac:dyDescent="0.3">
      <c r="A68" s="368"/>
      <c r="B68" s="223"/>
      <c r="C68" s="231"/>
      <c r="D68" s="232"/>
      <c r="E68" s="406">
        <f>Table4[[#This Row],[Total ]]-Table4[[#This Row],[Own/other financing]]</f>
        <v>0</v>
      </c>
      <c r="F68" s="233"/>
      <c r="G68" s="219"/>
      <c r="H68" s="219"/>
      <c r="I68" s="219"/>
      <c r="J68" s="220"/>
      <c r="K68" s="368"/>
      <c r="L68" s="368"/>
      <c r="M68" s="368"/>
      <c r="N68" s="368"/>
      <c r="O68" s="368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</row>
    <row r="69" spans="1:38" s="218" customFormat="1" x14ac:dyDescent="0.3">
      <c r="A69" s="368"/>
      <c r="B69" s="223"/>
      <c r="C69" s="234"/>
      <c r="D69" s="235"/>
      <c r="E69" s="406">
        <f>Table4[[#This Row],[Total ]]-Table4[[#This Row],[Own/other financing]]</f>
        <v>0</v>
      </c>
      <c r="F69" s="236"/>
      <c r="G69" s="221"/>
      <c r="H69" s="221"/>
      <c r="I69" s="221"/>
      <c r="J69" s="222"/>
      <c r="K69" s="368"/>
      <c r="L69" s="368"/>
      <c r="M69" s="368"/>
      <c r="N69" s="368"/>
      <c r="O69" s="368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</row>
    <row r="70" spans="1:38" s="218" customFormat="1" x14ac:dyDescent="0.3">
      <c r="A70" s="368"/>
      <c r="B70" s="223"/>
      <c r="C70" s="234"/>
      <c r="D70" s="235"/>
      <c r="E70" s="406">
        <f>Table4[[#This Row],[Total ]]-Table4[[#This Row],[Own/other financing]]</f>
        <v>0</v>
      </c>
      <c r="F70" s="236"/>
      <c r="G70" s="221"/>
      <c r="H70" s="221"/>
      <c r="I70" s="221"/>
      <c r="J70" s="222"/>
      <c r="K70" s="368"/>
      <c r="L70" s="368"/>
      <c r="M70" s="368"/>
      <c r="N70" s="368"/>
      <c r="O70" s="368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</row>
    <row r="71" spans="1:38" s="218" customFormat="1" x14ac:dyDescent="0.3">
      <c r="A71" s="368"/>
      <c r="B71" s="223"/>
      <c r="C71" s="234"/>
      <c r="D71" s="235"/>
      <c r="E71" s="406">
        <f>Table4[[#This Row],[Total ]]-Table4[[#This Row],[Own/other financing]]</f>
        <v>0</v>
      </c>
      <c r="F71" s="236"/>
      <c r="G71" s="221"/>
      <c r="H71" s="221"/>
      <c r="I71" s="221"/>
      <c r="J71" s="222"/>
      <c r="K71" s="368"/>
      <c r="L71" s="368"/>
      <c r="M71" s="368"/>
      <c r="N71" s="368"/>
      <c r="O71" s="368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</row>
    <row r="72" spans="1:38" s="218" customFormat="1" x14ac:dyDescent="0.3">
      <c r="A72" s="368"/>
      <c r="B72" s="223"/>
      <c r="C72" s="234"/>
      <c r="D72" s="235"/>
      <c r="E72" s="406">
        <f>Table4[[#This Row],[Total ]]-Table4[[#This Row],[Own/other financing]]</f>
        <v>0</v>
      </c>
      <c r="F72" s="236"/>
      <c r="G72" s="221"/>
      <c r="H72" s="221"/>
      <c r="I72" s="221"/>
      <c r="J72" s="222"/>
      <c r="K72" s="368"/>
      <c r="L72" s="368"/>
      <c r="M72" s="368"/>
      <c r="N72" s="368"/>
      <c r="O72" s="368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</row>
    <row r="73" spans="1:38" s="218" customFormat="1" x14ac:dyDescent="0.3">
      <c r="A73" s="368"/>
      <c r="B73" s="223"/>
      <c r="C73" s="234"/>
      <c r="D73" s="235"/>
      <c r="E73" s="406">
        <f>Table4[[#This Row],[Total ]]-Table4[[#This Row],[Own/other financing]]</f>
        <v>0</v>
      </c>
      <c r="F73" s="236"/>
      <c r="G73" s="221"/>
      <c r="H73" s="221"/>
      <c r="I73" s="221"/>
      <c r="J73" s="222"/>
      <c r="K73" s="368"/>
      <c r="L73" s="368"/>
      <c r="M73" s="368"/>
      <c r="N73" s="368"/>
      <c r="O73" s="368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</row>
    <row r="74" spans="1:38" s="211" customFormat="1" x14ac:dyDescent="0.3">
      <c r="A74" s="339"/>
      <c r="B74" s="31"/>
      <c r="C74" s="237"/>
      <c r="D74" s="235"/>
      <c r="E74" s="406">
        <f>Table4[[#This Row],[Total ]]-Table4[[#This Row],[Own/other financing]]</f>
        <v>0</v>
      </c>
      <c r="F74" s="238"/>
      <c r="G74" s="217"/>
      <c r="H74" s="217"/>
      <c r="I74" s="217"/>
      <c r="J74" s="222"/>
      <c r="K74" s="339"/>
      <c r="L74" s="339"/>
      <c r="M74" s="339"/>
      <c r="N74" s="339"/>
      <c r="O74" s="339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</row>
    <row r="75" spans="1:38" x14ac:dyDescent="0.3">
      <c r="A75" s="314"/>
      <c r="B75" s="31"/>
      <c r="C75" s="237"/>
      <c r="D75" s="235"/>
      <c r="E75" s="406">
        <f>Table4[[#This Row],[Total ]]-Table4[[#This Row],[Own/other financing]]</f>
        <v>0</v>
      </c>
      <c r="F75" s="238"/>
      <c r="G75" s="217"/>
      <c r="H75" s="217"/>
      <c r="I75" s="217"/>
      <c r="J75" s="226"/>
      <c r="K75" s="314"/>
      <c r="L75" s="314"/>
      <c r="M75" s="314"/>
      <c r="N75" s="314"/>
      <c r="O75" s="314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 spans="1:38" x14ac:dyDescent="0.3">
      <c r="A76" s="314"/>
      <c r="B76" s="31"/>
      <c r="C76" s="237"/>
      <c r="D76" s="235"/>
      <c r="E76" s="406">
        <f>Table4[[#This Row],[Total ]]-Table4[[#This Row],[Own/other financing]]</f>
        <v>0</v>
      </c>
      <c r="F76" s="238"/>
      <c r="G76" s="217"/>
      <c r="H76" s="217"/>
      <c r="I76" s="217"/>
      <c r="J76" s="222"/>
      <c r="K76" s="314"/>
      <c r="L76" s="314"/>
      <c r="M76" s="314"/>
      <c r="N76" s="314"/>
      <c r="O76" s="314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</row>
    <row r="77" spans="1:38" s="170" customFormat="1" ht="15" customHeight="1" x14ac:dyDescent="0.3">
      <c r="A77" s="385"/>
      <c r="B77" s="31"/>
      <c r="C77" s="237"/>
      <c r="D77" s="235"/>
      <c r="E77" s="406">
        <f>Table4[[#This Row],[Total ]]-Table4[[#This Row],[Own/other financing]]</f>
        <v>0</v>
      </c>
      <c r="F77" s="238"/>
      <c r="G77" s="217"/>
      <c r="H77" s="217"/>
      <c r="I77" s="217"/>
      <c r="J77" s="239"/>
      <c r="K77" s="385"/>
      <c r="L77" s="385"/>
      <c r="M77" s="385"/>
      <c r="N77" s="385"/>
      <c r="O77" s="385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</row>
    <row r="78" spans="1:38" x14ac:dyDescent="0.3">
      <c r="A78" s="314"/>
      <c r="B78" s="171"/>
      <c r="C78" s="172"/>
      <c r="D78" s="240"/>
      <c r="E78" s="406">
        <f>Table4[[#This Row],[Total ]]-Table4[[#This Row],[Own/other financing]]</f>
        <v>0</v>
      </c>
      <c r="F78" s="241"/>
      <c r="G78" s="242"/>
      <c r="H78" s="242"/>
      <c r="I78" s="242"/>
      <c r="J78" s="176"/>
      <c r="K78" s="314"/>
      <c r="L78" s="314"/>
      <c r="M78" s="314"/>
      <c r="N78" s="314"/>
      <c r="O78" s="314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</row>
    <row r="79" spans="1:38" x14ac:dyDescent="0.3">
      <c r="A79" s="314"/>
      <c r="B79" s="407" t="s">
        <v>17</v>
      </c>
      <c r="C79" s="392">
        <f>SUBTOTAL(109,Table4[[Total ]])</f>
        <v>0</v>
      </c>
      <c r="D79" s="393">
        <f>SUBTOTAL(109,Table4[Own/other financing])</f>
        <v>0</v>
      </c>
      <c r="E79" s="408">
        <f>SUBTOTAL(109,Table4[Funded by ERF])</f>
        <v>0</v>
      </c>
      <c r="F79" s="409"/>
      <c r="G79" s="410"/>
      <c r="H79" s="410"/>
      <c r="I79" s="410"/>
      <c r="J79" s="411"/>
      <c r="K79" s="314"/>
      <c r="L79" s="314"/>
      <c r="M79" s="314"/>
      <c r="N79" s="314"/>
      <c r="O79" s="314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</row>
    <row r="80" spans="1:38" x14ac:dyDescent="0.3">
      <c r="A80" s="314"/>
      <c r="B80" s="412"/>
      <c r="C80" s="413"/>
      <c r="D80" s="414"/>
      <c r="E80" s="415"/>
      <c r="F80" s="416"/>
      <c r="G80" s="316"/>
      <c r="H80" s="316"/>
      <c r="I80" s="316"/>
      <c r="J80" s="417"/>
      <c r="K80" s="314"/>
      <c r="L80" s="314"/>
      <c r="M80" s="314"/>
      <c r="N80" s="314"/>
      <c r="O80" s="314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</row>
    <row r="81" spans="1:40" x14ac:dyDescent="0.3">
      <c r="A81" s="314"/>
      <c r="B81" s="339" t="s">
        <v>22</v>
      </c>
      <c r="C81" s="399"/>
      <c r="D81" s="399"/>
      <c r="E81" s="399"/>
      <c r="F81" s="369"/>
      <c r="G81" s="369"/>
      <c r="H81" s="400"/>
      <c r="I81" s="401"/>
      <c r="J81" s="314"/>
      <c r="K81" s="314"/>
      <c r="L81" s="314"/>
      <c r="M81" s="314"/>
      <c r="N81" s="314"/>
      <c r="O81" s="314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</row>
    <row r="82" spans="1:40" ht="27.6" x14ac:dyDescent="0.3">
      <c r="A82" s="314"/>
      <c r="B82" s="418" t="s">
        <v>13</v>
      </c>
      <c r="C82" s="378" t="s">
        <v>15</v>
      </c>
      <c r="D82" s="379" t="s">
        <v>10</v>
      </c>
      <c r="E82" s="403" t="s">
        <v>83</v>
      </c>
      <c r="F82" s="418" t="s">
        <v>20</v>
      </c>
      <c r="G82" s="419"/>
      <c r="H82" s="419"/>
      <c r="I82" s="419"/>
      <c r="J82" s="420"/>
      <c r="K82" s="314"/>
      <c r="L82" s="314"/>
      <c r="M82" s="314"/>
      <c r="N82" s="314"/>
      <c r="O82" s="314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 spans="1:40" s="211" customFormat="1" x14ac:dyDescent="0.3">
      <c r="A83" s="339"/>
      <c r="B83" s="243"/>
      <c r="C83" s="231"/>
      <c r="D83" s="244"/>
      <c r="E83" s="406">
        <f>Table6[[#This Row],[Total ]]-Table6[[#This Row],[Own/other financing]]</f>
        <v>0</v>
      </c>
      <c r="F83" s="245"/>
      <c r="G83" s="246"/>
      <c r="H83" s="246"/>
      <c r="I83" s="246"/>
      <c r="J83" s="247"/>
      <c r="K83" s="339"/>
      <c r="L83" s="339"/>
      <c r="M83" s="339"/>
      <c r="N83" s="339"/>
      <c r="O83" s="339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</row>
    <row r="84" spans="1:40" s="211" customFormat="1" x14ac:dyDescent="0.3">
      <c r="A84" s="339"/>
      <c r="B84" s="248"/>
      <c r="C84" s="32"/>
      <c r="D84" s="244"/>
      <c r="E84" s="406">
        <f>Table6[[#This Row],[Total ]]-Table6[[#This Row],[Own/other financing]]</f>
        <v>0</v>
      </c>
      <c r="F84" s="248"/>
      <c r="G84" s="21"/>
      <c r="H84" s="21"/>
      <c r="I84" s="21"/>
      <c r="J84" s="249"/>
      <c r="K84" s="339"/>
      <c r="L84" s="339"/>
      <c r="M84" s="339"/>
      <c r="N84" s="339"/>
      <c r="O84" s="339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</row>
    <row r="85" spans="1:40" s="189" customFormat="1" x14ac:dyDescent="0.3">
      <c r="A85" s="386"/>
      <c r="B85" s="248"/>
      <c r="C85" s="228"/>
      <c r="D85" s="250"/>
      <c r="E85" s="406">
        <f>Table6[[#This Row],[Total ]]-Table6[[#This Row],[Own/other financing]]</f>
        <v>0</v>
      </c>
      <c r="F85" s="251"/>
      <c r="G85" s="252"/>
      <c r="H85" s="252"/>
      <c r="I85" s="252"/>
      <c r="J85" s="253"/>
      <c r="K85" s="386"/>
      <c r="L85" s="386"/>
      <c r="M85" s="386"/>
      <c r="N85" s="386"/>
      <c r="O85" s="386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</row>
    <row r="86" spans="1:40" x14ac:dyDescent="0.3">
      <c r="A86" s="314"/>
      <c r="B86" s="421" t="s">
        <v>17</v>
      </c>
      <c r="C86" s="392">
        <f>SUBTOTAL(109,Table6[[Total ]])</f>
        <v>0</v>
      </c>
      <c r="D86" s="422">
        <f>SUBTOTAL(109,Table6[Own/other financing])</f>
        <v>0</v>
      </c>
      <c r="E86" s="408">
        <f>SUBTOTAL(109,Table6[Funded by ERF])</f>
        <v>0</v>
      </c>
      <c r="F86" s="421"/>
      <c r="G86" s="423"/>
      <c r="H86" s="423"/>
      <c r="I86" s="423"/>
      <c r="J86" s="424"/>
      <c r="K86" s="314"/>
      <c r="L86" s="314"/>
      <c r="M86" s="314"/>
      <c r="N86" s="314"/>
      <c r="O86" s="314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</row>
    <row r="87" spans="1:40" x14ac:dyDescent="0.3">
      <c r="A87" s="314"/>
      <c r="B87" s="339"/>
      <c r="C87" s="339"/>
      <c r="D87" s="339"/>
      <c r="E87" s="399"/>
      <c r="F87" s="339"/>
      <c r="G87" s="339"/>
      <c r="H87" s="339"/>
      <c r="I87" s="339"/>
      <c r="J87" s="314"/>
      <c r="K87" s="314"/>
      <c r="L87" s="314"/>
      <c r="M87" s="314"/>
      <c r="N87" s="314"/>
      <c r="O87" s="314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</row>
    <row r="88" spans="1:40" x14ac:dyDescent="0.3">
      <c r="A88" s="314"/>
      <c r="B88" s="339" t="s">
        <v>23</v>
      </c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</row>
    <row r="89" spans="1:40" ht="27.6" x14ac:dyDescent="0.3">
      <c r="A89" s="314"/>
      <c r="B89" s="425" t="s">
        <v>13</v>
      </c>
      <c r="C89" s="378" t="s">
        <v>15</v>
      </c>
      <c r="D89" s="379" t="s">
        <v>10</v>
      </c>
      <c r="E89" s="403" t="s">
        <v>83</v>
      </c>
      <c r="F89" s="418" t="s">
        <v>20</v>
      </c>
      <c r="G89" s="419"/>
      <c r="H89" s="419"/>
      <c r="I89" s="419"/>
      <c r="J89" s="420"/>
      <c r="K89" s="314"/>
      <c r="L89" s="314"/>
      <c r="M89" s="314"/>
      <c r="N89" s="314"/>
      <c r="O89" s="314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</row>
    <row r="90" spans="1:40" s="211" customFormat="1" x14ac:dyDescent="0.3">
      <c r="A90" s="339"/>
      <c r="B90" s="248"/>
      <c r="C90" s="254"/>
      <c r="D90" s="255"/>
      <c r="E90" s="388">
        <f>Table7[[#This Row],[Total ]]-Table7[[#This Row],[Own/other financing]]</f>
        <v>0</v>
      </c>
      <c r="F90" s="245"/>
      <c r="G90" s="246"/>
      <c r="H90" s="246"/>
      <c r="I90" s="246"/>
      <c r="J90" s="247"/>
      <c r="K90" s="339"/>
      <c r="L90" s="339"/>
      <c r="M90" s="339"/>
      <c r="N90" s="339"/>
      <c r="O90" s="339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</row>
    <row r="91" spans="1:40" x14ac:dyDescent="0.3">
      <c r="A91" s="314"/>
      <c r="B91" s="248"/>
      <c r="C91" s="32"/>
      <c r="D91" s="256"/>
      <c r="E91" s="389">
        <f>Table7[[#This Row],[Total ]]-Table7[[#This Row],[Own/other financing]]</f>
        <v>0</v>
      </c>
      <c r="F91" s="248"/>
      <c r="G91" s="21"/>
      <c r="H91" s="21"/>
      <c r="I91" s="21"/>
      <c r="J91" s="249"/>
      <c r="K91" s="314"/>
      <c r="L91" s="314"/>
      <c r="M91" s="314"/>
      <c r="N91" s="314"/>
      <c r="O91" s="314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</row>
    <row r="92" spans="1:40" x14ac:dyDescent="0.3">
      <c r="A92" s="314"/>
      <c r="B92" s="248"/>
      <c r="C92" s="32"/>
      <c r="D92" s="256"/>
      <c r="E92" s="389">
        <f>Table7[[#This Row],[Total ]]-Table7[[#This Row],[Own/other financing]]</f>
        <v>0</v>
      </c>
      <c r="F92" s="248"/>
      <c r="G92" s="21"/>
      <c r="H92" s="21"/>
      <c r="I92" s="21"/>
      <c r="J92" s="249"/>
      <c r="K92" s="314"/>
      <c r="L92" s="314"/>
      <c r="M92" s="314"/>
      <c r="N92" s="314"/>
      <c r="O92" s="314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</row>
    <row r="93" spans="1:40" x14ac:dyDescent="0.3">
      <c r="A93" s="314"/>
      <c r="B93" s="248"/>
      <c r="C93" s="32"/>
      <c r="D93" s="256"/>
      <c r="E93" s="389">
        <f>Table7[[#This Row],[Total ]]-Table7[[#This Row],[Own/other financing]]</f>
        <v>0</v>
      </c>
      <c r="F93" s="257"/>
      <c r="G93" s="210"/>
      <c r="H93" s="210"/>
      <c r="I93" s="210"/>
      <c r="J93" s="194"/>
      <c r="K93" s="314"/>
      <c r="L93" s="314"/>
      <c r="M93" s="314"/>
      <c r="N93" s="314"/>
      <c r="O93" s="314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</row>
    <row r="94" spans="1:40" x14ac:dyDescent="0.3">
      <c r="A94" s="314"/>
      <c r="B94" s="248"/>
      <c r="C94" s="228"/>
      <c r="D94" s="256"/>
      <c r="E94" s="390">
        <f>Table7[[#This Row],[Total ]]-Table7[[#This Row],[Own/other financing]]</f>
        <v>0</v>
      </c>
      <c r="F94" s="251"/>
      <c r="G94" s="252"/>
      <c r="H94" s="252"/>
      <c r="I94" s="252"/>
      <c r="J94" s="258"/>
      <c r="K94" s="314"/>
      <c r="L94" s="314"/>
      <c r="M94" s="314"/>
      <c r="N94" s="314"/>
      <c r="O94" s="314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 spans="1:40" x14ac:dyDescent="0.3">
      <c r="A95" s="314"/>
      <c r="B95" s="421" t="s">
        <v>17</v>
      </c>
      <c r="C95" s="392">
        <f>SUBTOTAL(109,Table7[[Total ]])</f>
        <v>0</v>
      </c>
      <c r="D95" s="426">
        <f>SUBTOTAL(109,Table7[Own/other financing])</f>
        <v>0</v>
      </c>
      <c r="E95" s="427">
        <f>SUBTOTAL(109,Table7[Funded by ERF])</f>
        <v>0</v>
      </c>
      <c r="F95" s="421"/>
      <c r="G95" s="423"/>
      <c r="H95" s="423"/>
      <c r="I95" s="423"/>
      <c r="J95" s="420"/>
      <c r="K95" s="314"/>
      <c r="L95" s="314"/>
      <c r="M95" s="314"/>
      <c r="N95" s="314"/>
      <c r="O95" s="314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1:40" ht="15" customHeight="1" thickBot="1" x14ac:dyDescent="0.35">
      <c r="A96" s="314"/>
      <c r="B96" s="314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1:43" ht="15" customHeight="1" x14ac:dyDescent="0.3">
      <c r="A97" s="314"/>
      <c r="B97" s="314"/>
      <c r="C97" s="428" t="s">
        <v>1</v>
      </c>
      <c r="D97" s="429"/>
      <c r="E97" s="429"/>
      <c r="F97" s="428" t="s">
        <v>1</v>
      </c>
      <c r="G97" s="429"/>
      <c r="H97" s="430"/>
      <c r="I97" s="314"/>
      <c r="J97" s="314"/>
      <c r="K97" s="384"/>
      <c r="L97" s="431" t="s">
        <v>42</v>
      </c>
      <c r="M97" s="432"/>
      <c r="N97" s="433"/>
      <c r="O97" s="314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</row>
    <row r="98" spans="1:43" s="122" customFormat="1" ht="14.25" customHeight="1" x14ac:dyDescent="0.3">
      <c r="A98" s="387"/>
      <c r="B98" s="314"/>
      <c r="C98" s="434" t="s">
        <v>24</v>
      </c>
      <c r="D98" s="435"/>
      <c r="E98" s="435"/>
      <c r="F98" s="434" t="s">
        <v>25</v>
      </c>
      <c r="G98" s="435"/>
      <c r="H98" s="436"/>
      <c r="I98" s="314"/>
      <c r="J98" s="314"/>
      <c r="K98" s="437" t="s">
        <v>43</v>
      </c>
      <c r="L98" s="438" t="s">
        <v>24</v>
      </c>
      <c r="M98" s="439"/>
      <c r="N98" s="440"/>
      <c r="O98" s="38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</row>
    <row r="99" spans="1:43" ht="41.4" x14ac:dyDescent="0.3">
      <c r="A99" s="314"/>
      <c r="B99" s="441" t="s">
        <v>26</v>
      </c>
      <c r="C99" s="444" t="s">
        <v>62</v>
      </c>
      <c r="D99" s="445" t="s">
        <v>27</v>
      </c>
      <c r="E99" s="446" t="s">
        <v>79</v>
      </c>
      <c r="F99" s="447" t="s">
        <v>17</v>
      </c>
      <c r="G99" s="448" t="s">
        <v>28</v>
      </c>
      <c r="H99" s="449" t="s">
        <v>88</v>
      </c>
      <c r="I99" s="450" t="s">
        <v>94</v>
      </c>
      <c r="J99" s="451"/>
      <c r="K99" s="452" t="s">
        <v>44</v>
      </c>
      <c r="L99" s="453" t="s">
        <v>62</v>
      </c>
      <c r="M99" s="454" t="s">
        <v>27</v>
      </c>
      <c r="N99" s="380" t="s">
        <v>79</v>
      </c>
      <c r="O99" s="384"/>
      <c r="P99" s="224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</row>
    <row r="100" spans="1:43" x14ac:dyDescent="0.3">
      <c r="A100" s="314"/>
      <c r="B100" s="442" t="s">
        <v>7</v>
      </c>
      <c r="C100" s="259"/>
      <c r="D100" s="260"/>
      <c r="E100" s="455">
        <f>C100-D100</f>
        <v>0</v>
      </c>
      <c r="F100" s="456">
        <f t="shared" ref="F100:F104" si="2">G100+H100</f>
        <v>0</v>
      </c>
      <c r="G100" s="457">
        <f>G49</f>
        <v>0</v>
      </c>
      <c r="H100" s="458">
        <f>I49</f>
        <v>0</v>
      </c>
      <c r="I100" s="459">
        <f t="shared" ref="I100:I104" si="3">E100-H100</f>
        <v>0</v>
      </c>
      <c r="J100" s="316"/>
      <c r="K100" s="460" t="s">
        <v>7</v>
      </c>
      <c r="L100" s="271"/>
      <c r="M100" s="272"/>
      <c r="N100" s="471">
        <f t="shared" ref="N100:N104" si="4">L100-M100</f>
        <v>0</v>
      </c>
      <c r="O100" s="398"/>
      <c r="P100" s="261"/>
      <c r="Q100" s="261"/>
      <c r="R100" s="26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</row>
    <row r="101" spans="1:43" x14ac:dyDescent="0.3">
      <c r="A101" s="314"/>
      <c r="B101" s="442" t="s">
        <v>29</v>
      </c>
      <c r="C101" s="262"/>
      <c r="D101" s="260"/>
      <c r="E101" s="461">
        <f t="shared" ref="E101:E104" si="5">C101-D101</f>
        <v>0</v>
      </c>
      <c r="F101" s="462">
        <f t="shared" si="2"/>
        <v>0</v>
      </c>
      <c r="G101" s="463">
        <f>D64</f>
        <v>0</v>
      </c>
      <c r="H101" s="464">
        <f>E64</f>
        <v>0</v>
      </c>
      <c r="I101" s="465">
        <f t="shared" si="3"/>
        <v>0</v>
      </c>
      <c r="J101" s="316"/>
      <c r="K101" s="442" t="s">
        <v>29</v>
      </c>
      <c r="L101" s="271"/>
      <c r="M101" s="273"/>
      <c r="N101" s="472">
        <f t="shared" si="4"/>
        <v>0</v>
      </c>
      <c r="O101" s="473"/>
      <c r="P101" s="263"/>
      <c r="Q101" s="263"/>
      <c r="R101" s="263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</row>
    <row r="102" spans="1:43" x14ac:dyDescent="0.3">
      <c r="A102" s="314"/>
      <c r="B102" s="442" t="s">
        <v>30</v>
      </c>
      <c r="C102" s="262"/>
      <c r="D102" s="260"/>
      <c r="E102" s="461">
        <f>C102-D102</f>
        <v>0</v>
      </c>
      <c r="F102" s="462">
        <f t="shared" si="2"/>
        <v>0</v>
      </c>
      <c r="G102" s="463">
        <f>D79</f>
        <v>0</v>
      </c>
      <c r="H102" s="464">
        <f>E79</f>
        <v>0</v>
      </c>
      <c r="I102" s="465">
        <f t="shared" si="3"/>
        <v>0</v>
      </c>
      <c r="J102" s="316"/>
      <c r="K102" s="442" t="s">
        <v>30</v>
      </c>
      <c r="L102" s="271"/>
      <c r="M102" s="273"/>
      <c r="N102" s="472">
        <f t="shared" si="4"/>
        <v>0</v>
      </c>
      <c r="O102" s="473"/>
      <c r="P102" s="263"/>
      <c r="Q102" s="263"/>
      <c r="R102" s="263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</row>
    <row r="103" spans="1:43" x14ac:dyDescent="0.3">
      <c r="A103" s="314"/>
      <c r="B103" s="442" t="s">
        <v>31</v>
      </c>
      <c r="C103" s="262"/>
      <c r="D103" s="260"/>
      <c r="E103" s="461">
        <f t="shared" si="5"/>
        <v>0</v>
      </c>
      <c r="F103" s="462">
        <f t="shared" si="2"/>
        <v>0</v>
      </c>
      <c r="G103" s="463">
        <f>D86</f>
        <v>0</v>
      </c>
      <c r="H103" s="464">
        <f>E86</f>
        <v>0</v>
      </c>
      <c r="I103" s="465">
        <f t="shared" si="3"/>
        <v>0</v>
      </c>
      <c r="J103" s="316"/>
      <c r="K103" s="442" t="s">
        <v>31</v>
      </c>
      <c r="L103" s="271"/>
      <c r="M103" s="273"/>
      <c r="N103" s="472">
        <f t="shared" si="4"/>
        <v>0</v>
      </c>
      <c r="O103" s="473"/>
      <c r="P103" s="263"/>
      <c r="Q103" s="263"/>
      <c r="R103" s="263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</row>
    <row r="104" spans="1:43" x14ac:dyDescent="0.3">
      <c r="A104" s="314"/>
      <c r="B104" s="442" t="s">
        <v>32</v>
      </c>
      <c r="C104" s="264"/>
      <c r="D104" s="260"/>
      <c r="E104" s="466">
        <f t="shared" si="5"/>
        <v>0</v>
      </c>
      <c r="F104" s="467">
        <f t="shared" si="2"/>
        <v>0</v>
      </c>
      <c r="G104" s="468">
        <f>D95</f>
        <v>0</v>
      </c>
      <c r="H104" s="469">
        <f>E95</f>
        <v>0</v>
      </c>
      <c r="I104" s="470">
        <f t="shared" si="3"/>
        <v>0</v>
      </c>
      <c r="J104" s="316"/>
      <c r="K104" s="442" t="s">
        <v>32</v>
      </c>
      <c r="L104" s="271"/>
      <c r="M104" s="274"/>
      <c r="N104" s="474">
        <f t="shared" si="4"/>
        <v>0</v>
      </c>
      <c r="O104" s="314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</row>
    <row r="105" spans="1:43" x14ac:dyDescent="0.3">
      <c r="A105" s="314"/>
      <c r="B105" s="443" t="s">
        <v>17</v>
      </c>
      <c r="C105" s="475">
        <f>SUM(C100:C104)</f>
        <v>0</v>
      </c>
      <c r="D105" s="476">
        <f>SUM(D100:D104)</f>
        <v>0</v>
      </c>
      <c r="E105" s="477">
        <f>SUM(E100:E104)</f>
        <v>0</v>
      </c>
      <c r="F105" s="478">
        <f>SUM(F100:F104)</f>
        <v>0</v>
      </c>
      <c r="G105" s="479">
        <f>SUM(G100:G104)</f>
        <v>0</v>
      </c>
      <c r="H105" s="480">
        <f>SUM(H100:H104)</f>
        <v>0</v>
      </c>
      <c r="I105" s="481">
        <f>SUM(I100:I104)</f>
        <v>0</v>
      </c>
      <c r="J105" s="316"/>
      <c r="K105" s="443" t="s">
        <v>17</v>
      </c>
      <c r="L105" s="457">
        <f>SUM(L100:L104)</f>
        <v>0</v>
      </c>
      <c r="M105" s="482">
        <f>SUM(M100:M104)</f>
        <v>0</v>
      </c>
      <c r="N105" s="483">
        <f>SUM(N100:N104)</f>
        <v>0</v>
      </c>
      <c r="O105" s="314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</row>
    <row r="106" spans="1:43" x14ac:dyDescent="0.3">
      <c r="A106" s="314"/>
      <c r="B106" s="442" t="s">
        <v>33</v>
      </c>
      <c r="C106" s="484"/>
      <c r="D106" s="485"/>
      <c r="E106" s="486">
        <f>SUM(E100:E103)*0.25</f>
        <v>0</v>
      </c>
      <c r="F106" s="462"/>
      <c r="G106" s="463"/>
      <c r="H106" s="464">
        <f>SUM(H100:H103)*0.25</f>
        <v>0</v>
      </c>
      <c r="I106" s="465">
        <f>SUM(I100:I103)*0.25</f>
        <v>0</v>
      </c>
      <c r="J106" s="316"/>
      <c r="K106" s="487" t="s">
        <v>45</v>
      </c>
      <c r="L106" s="468"/>
      <c r="M106" s="485"/>
      <c r="N106" s="488">
        <f>SUM(N100:N103)*0.25</f>
        <v>0</v>
      </c>
      <c r="O106" s="314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</row>
    <row r="107" spans="1:43" ht="14.4" thickBot="1" x14ac:dyDescent="0.35">
      <c r="A107" s="314"/>
      <c r="B107" s="421" t="s">
        <v>34</v>
      </c>
      <c r="C107" s="489"/>
      <c r="D107" s="490"/>
      <c r="E107" s="491">
        <f t="shared" ref="E107" si="6">SUM(E105:E106)</f>
        <v>0</v>
      </c>
      <c r="F107" s="492"/>
      <c r="G107" s="493"/>
      <c r="H107" s="494">
        <f>SUM(H105:H106)</f>
        <v>0</v>
      </c>
      <c r="I107" s="495">
        <f>SUM(I105:I106)</f>
        <v>0</v>
      </c>
      <c r="J107" s="316"/>
      <c r="K107" s="496" t="s">
        <v>34</v>
      </c>
      <c r="L107" s="497"/>
      <c r="M107" s="498"/>
      <c r="N107" s="499">
        <f>SUM(N105:N106)</f>
        <v>0</v>
      </c>
      <c r="O107" s="314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1:43" x14ac:dyDescent="0.3">
      <c r="A108" s="314"/>
      <c r="B108" s="335" t="s">
        <v>35</v>
      </c>
      <c r="C108" s="314"/>
      <c r="D108" s="314"/>
      <c r="E108" s="314"/>
      <c r="F108" s="314"/>
      <c r="G108" s="314"/>
      <c r="H108" s="314"/>
      <c r="I108" s="314"/>
      <c r="J108" s="314"/>
      <c r="K108" s="314"/>
      <c r="L108" s="314"/>
      <c r="M108" s="314"/>
      <c r="N108" s="314"/>
      <c r="O108" s="314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43" x14ac:dyDescent="0.3">
      <c r="A109" s="314"/>
      <c r="B109" s="335" t="s">
        <v>95</v>
      </c>
      <c r="C109" s="314"/>
      <c r="D109" s="314"/>
      <c r="E109" s="314"/>
      <c r="F109" s="314"/>
      <c r="G109" s="314"/>
      <c r="H109" s="314"/>
      <c r="I109" s="314"/>
      <c r="J109" s="314"/>
      <c r="K109" s="314"/>
      <c r="L109" s="314"/>
      <c r="M109" s="314"/>
      <c r="N109" s="314"/>
      <c r="O109" s="314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1:43" x14ac:dyDescent="0.3">
      <c r="A110" s="314"/>
      <c r="B110" s="335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14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1:43" x14ac:dyDescent="0.3">
      <c r="A111" s="314"/>
      <c r="B111" s="384" t="s">
        <v>67</v>
      </c>
      <c r="C111" s="384"/>
      <c r="D111" s="384"/>
      <c r="E111" s="384"/>
      <c r="F111" s="384"/>
      <c r="G111" s="314"/>
      <c r="H111" s="314"/>
      <c r="I111" s="314"/>
      <c r="J111" s="314"/>
      <c r="K111" s="314"/>
      <c r="L111" s="314"/>
      <c r="M111" s="314"/>
      <c r="N111" s="314"/>
      <c r="O111" s="314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1:43" x14ac:dyDescent="0.3">
      <c r="A112" s="314"/>
      <c r="B112" s="500"/>
      <c r="C112" s="501" t="s">
        <v>28</v>
      </c>
      <c r="D112" s="502" t="s">
        <v>79</v>
      </c>
      <c r="E112" s="503" t="s">
        <v>36</v>
      </c>
      <c r="F112" s="503" t="s">
        <v>37</v>
      </c>
      <c r="G112" s="503" t="s">
        <v>38</v>
      </c>
      <c r="H112" s="316"/>
      <c r="I112" s="314"/>
      <c r="J112" s="314"/>
      <c r="K112" s="314"/>
      <c r="L112" s="314"/>
      <c r="M112" s="314"/>
      <c r="N112" s="314"/>
      <c r="O112" s="314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1:39" x14ac:dyDescent="0.3">
      <c r="A113" s="314"/>
      <c r="B113" s="504"/>
      <c r="C113" s="505" t="s">
        <v>65</v>
      </c>
      <c r="D113" s="506" t="s">
        <v>65</v>
      </c>
      <c r="E113" s="507" t="s">
        <v>66</v>
      </c>
      <c r="F113" s="507" t="s">
        <v>66</v>
      </c>
      <c r="G113" s="507" t="s">
        <v>66</v>
      </c>
      <c r="H113" s="316"/>
      <c r="I113" s="314"/>
      <c r="J113" s="314"/>
      <c r="K113" s="314"/>
      <c r="L113" s="314"/>
      <c r="M113" s="314"/>
      <c r="N113" s="314"/>
      <c r="O113" s="314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1:39" x14ac:dyDescent="0.3">
      <c r="A114" s="314"/>
      <c r="B114" s="508" t="s">
        <v>39</v>
      </c>
      <c r="C114" s="265"/>
      <c r="D114" s="266"/>
      <c r="E114" s="267"/>
      <c r="F114" s="267"/>
      <c r="G114" s="267"/>
      <c r="H114" s="316"/>
      <c r="I114" s="314"/>
      <c r="J114" s="314"/>
      <c r="K114" s="314"/>
      <c r="L114" s="314"/>
      <c r="M114" s="314"/>
      <c r="N114" s="314"/>
      <c r="O114" s="314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</row>
    <row r="115" spans="1:39" x14ac:dyDescent="0.3">
      <c r="A115" s="314"/>
      <c r="B115" s="508" t="s">
        <v>40</v>
      </c>
      <c r="C115" s="265"/>
      <c r="D115" s="266"/>
      <c r="E115" s="267"/>
      <c r="F115" s="267"/>
      <c r="G115" s="267"/>
      <c r="H115" s="316"/>
      <c r="I115" s="314"/>
      <c r="J115" s="314"/>
      <c r="K115" s="314"/>
      <c r="L115" s="314"/>
      <c r="M115" s="314"/>
      <c r="N115" s="314"/>
      <c r="O115" s="314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1:39" x14ac:dyDescent="0.3">
      <c r="A116" s="314"/>
      <c r="B116" s="509" t="s">
        <v>41</v>
      </c>
      <c r="C116" s="268"/>
      <c r="D116" s="269"/>
      <c r="E116" s="270"/>
      <c r="F116" s="270"/>
      <c r="G116" s="270"/>
      <c r="H116" s="316"/>
      <c r="I116" s="314"/>
      <c r="J116" s="314"/>
      <c r="K116" s="314"/>
      <c r="L116" s="314"/>
      <c r="M116" s="314"/>
      <c r="N116" s="314"/>
      <c r="O116" s="314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1:39" x14ac:dyDescent="0.3">
      <c r="A117" s="314"/>
      <c r="B117" s="316"/>
      <c r="C117" s="510" t="s">
        <v>18</v>
      </c>
      <c r="D117" s="510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1:39" x14ac:dyDescent="0.3">
      <c r="A118" s="314"/>
      <c r="B118" s="38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ht="15" customHeight="1" x14ac:dyDescent="0.3">
      <c r="A119" s="21"/>
      <c r="B119" s="224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1:39" x14ac:dyDescent="0.3">
      <c r="A120" s="21"/>
      <c r="F120" s="21"/>
      <c r="G120" s="21"/>
      <c r="H120" s="21"/>
      <c r="I120" s="21"/>
      <c r="J120" s="21"/>
      <c r="K120" s="184"/>
      <c r="L120" s="184"/>
      <c r="M120" s="184"/>
      <c r="N120" s="184"/>
      <c r="O120" s="184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9" s="189" customFormat="1" ht="18" customHeight="1" x14ac:dyDescent="0.3">
      <c r="A121" s="184"/>
      <c r="F121" s="21"/>
      <c r="G121" s="21"/>
      <c r="H121" s="21"/>
      <c r="I121" s="184"/>
      <c r="J121" s="184"/>
      <c r="K121" s="21"/>
      <c r="L121" s="21"/>
      <c r="M121" s="21"/>
      <c r="N121" s="21"/>
      <c r="O121" s="21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</row>
    <row r="122" spans="1:39" x14ac:dyDescent="0.3">
      <c r="A122" s="21"/>
      <c r="F122" s="184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39" x14ac:dyDescent="0.3">
      <c r="A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39" x14ac:dyDescent="0.3">
      <c r="A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39" x14ac:dyDescent="0.3">
      <c r="A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39" x14ac:dyDescent="0.3">
      <c r="A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39" x14ac:dyDescent="0.3">
      <c r="A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39" x14ac:dyDescent="0.3">
      <c r="A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39" x14ac:dyDescent="0.3">
      <c r="A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39" x14ac:dyDescent="0.3">
      <c r="A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:39" x14ac:dyDescent="0.3">
      <c r="A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1:39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</row>
    <row r="133" spans="1:39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1:39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</row>
    <row r="135" spans="1:39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</row>
    <row r="136" spans="1:39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</row>
    <row r="137" spans="1:39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</row>
    <row r="138" spans="1:39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1:39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1:39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1:39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1:39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1:39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1:39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1:39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1:39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1:39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1:39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1:39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1:39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1:39" x14ac:dyDescent="0.3"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39" x14ac:dyDescent="0.3"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39" x14ac:dyDescent="0.3">
      <c r="B155" s="21"/>
      <c r="C155" s="21"/>
      <c r="D155" s="21"/>
      <c r="E155" s="21"/>
      <c r="F155" s="21"/>
      <c r="G155" s="21"/>
      <c r="H155" s="21"/>
      <c r="I155" s="21"/>
    </row>
    <row r="156" spans="1:39" x14ac:dyDescent="0.3">
      <c r="B156" s="21"/>
      <c r="C156" s="21"/>
      <c r="D156" s="21"/>
      <c r="E156" s="21"/>
      <c r="F156" s="21"/>
      <c r="G156" s="21"/>
      <c r="H156" s="21"/>
    </row>
  </sheetData>
  <sheetProtection algorithmName="SHA-512" hashValue="+WrQlw+ASfozNsutOM9OT13UpbPaoUBDqa8fPuZgP3n+newZd8ILVRQI8kV1L3YNnMVLMEnhZGBRDilrsjW7ew==" saltValue="o/w1aVwuyfgQ5GJ5sEFKkA==" spinCount="100000" sheet="1" objects="1" scenarios="1" insertRows="0" selectLockedCells="1"/>
  <mergeCells count="15">
    <mergeCell ref="F21:G21"/>
    <mergeCell ref="B3:I3"/>
    <mergeCell ref="B4:I4"/>
    <mergeCell ref="B5:I5"/>
    <mergeCell ref="H21:I21"/>
    <mergeCell ref="B17:I17"/>
    <mergeCell ref="F20:G20"/>
    <mergeCell ref="H20:I20"/>
    <mergeCell ref="C117:D117"/>
    <mergeCell ref="F97:H97"/>
    <mergeCell ref="F98:H98"/>
    <mergeCell ref="L97:N97"/>
    <mergeCell ref="L98:N98"/>
    <mergeCell ref="C97:E97"/>
    <mergeCell ref="C98:E98"/>
  </mergeCells>
  <phoneticPr fontId="1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&amp;C&amp;"-,Bold"&amp;KFF0000ICELANDIC RESEARCH FUND - ANNUAL REPORT - YEAR 1</oddFooter>
  </headerFooter>
  <rowBreaks count="2" manualBreakCount="2">
    <brk id="63" max="9" man="1"/>
    <brk id="94" max="9" man="1"/>
  </rowBreaks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EEA3-ABEB-41EE-BF97-F207B805E453}">
  <sheetPr>
    <tabColor rgb="FFFF0000"/>
  </sheetPr>
  <dimension ref="A1:AQ265"/>
  <sheetViews>
    <sheetView zoomScaleNormal="100" workbookViewId="0">
      <selection activeCell="B26" sqref="B26"/>
    </sheetView>
  </sheetViews>
  <sheetFormatPr defaultColWidth="9.109375" defaultRowHeight="13.8" x14ac:dyDescent="0.3"/>
  <cols>
    <col min="1" max="1" width="2.88671875" style="8" customWidth="1"/>
    <col min="2" max="2" width="41.109375" style="8" customWidth="1"/>
    <col min="3" max="9" width="13.88671875" style="8" customWidth="1"/>
    <col min="10" max="10" width="14.6640625" style="8" customWidth="1"/>
    <col min="11" max="11" width="6.109375" style="8" customWidth="1"/>
    <col min="12" max="12" width="40.5546875" style="8" bestFit="1" customWidth="1"/>
    <col min="13" max="15" width="13.44140625" style="8" customWidth="1"/>
    <col min="16" max="16384" width="9.109375" style="8"/>
  </cols>
  <sheetData>
    <row r="1" spans="1:42" x14ac:dyDescent="0.3">
      <c r="A1" s="511"/>
      <c r="B1" s="511"/>
      <c r="C1" s="511"/>
      <c r="D1" s="511"/>
      <c r="E1" s="511"/>
      <c r="F1" s="511"/>
      <c r="G1" s="511"/>
      <c r="H1" s="511"/>
      <c r="I1" s="512"/>
      <c r="J1" s="511"/>
      <c r="K1" s="511"/>
      <c r="L1" s="512"/>
      <c r="M1" s="511"/>
      <c r="N1" s="511"/>
      <c r="O1" s="511"/>
      <c r="P1" s="511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4.4" x14ac:dyDescent="0.3">
      <c r="A2" s="511"/>
      <c r="B2" s="513"/>
      <c r="C2" s="514"/>
      <c r="D2" s="514"/>
      <c r="E2" s="514"/>
      <c r="F2" s="514"/>
      <c r="G2" s="515"/>
      <c r="H2" s="514"/>
      <c r="I2" s="514"/>
      <c r="J2" s="516"/>
      <c r="K2" s="511"/>
      <c r="L2" s="511"/>
      <c r="M2" s="511"/>
      <c r="N2" s="511"/>
      <c r="O2" s="511"/>
      <c r="P2" s="511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2" ht="19.5" customHeight="1" x14ac:dyDescent="0.3">
      <c r="A3" s="511"/>
      <c r="B3" s="517" t="s">
        <v>74</v>
      </c>
      <c r="C3" s="518"/>
      <c r="D3" s="518"/>
      <c r="E3" s="518"/>
      <c r="F3" s="518"/>
      <c r="G3" s="518"/>
      <c r="H3" s="518"/>
      <c r="I3" s="518"/>
      <c r="J3" s="519"/>
      <c r="K3" s="511"/>
      <c r="L3" s="511"/>
      <c r="M3" s="511"/>
      <c r="N3" s="511"/>
      <c r="O3" s="511"/>
      <c r="P3" s="511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2" ht="15" customHeight="1" x14ac:dyDescent="0.3">
      <c r="A4" s="511"/>
      <c r="B4" s="520" t="s">
        <v>0</v>
      </c>
      <c r="C4" s="521"/>
      <c r="D4" s="521"/>
      <c r="E4" s="521"/>
      <c r="F4" s="521"/>
      <c r="G4" s="521"/>
      <c r="H4" s="521"/>
      <c r="I4" s="521"/>
      <c r="J4" s="519"/>
      <c r="K4" s="511"/>
      <c r="L4" s="511"/>
      <c r="M4" s="511"/>
      <c r="N4" s="511"/>
      <c r="O4" s="511"/>
      <c r="P4" s="511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2" ht="15" customHeight="1" x14ac:dyDescent="0.3">
      <c r="A5" s="511"/>
      <c r="B5" s="522" t="s">
        <v>42</v>
      </c>
      <c r="C5" s="523"/>
      <c r="D5" s="523"/>
      <c r="E5" s="523"/>
      <c r="F5" s="523"/>
      <c r="G5" s="523"/>
      <c r="H5" s="523"/>
      <c r="I5" s="523"/>
      <c r="J5" s="519"/>
      <c r="K5" s="511"/>
      <c r="L5" s="511"/>
      <c r="M5" s="511"/>
      <c r="N5" s="511"/>
      <c r="O5" s="511"/>
      <c r="P5" s="511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2" x14ac:dyDescent="0.3">
      <c r="A6" s="511"/>
      <c r="B6" s="524"/>
      <c r="C6" s="525"/>
      <c r="D6" s="525"/>
      <c r="E6" s="525"/>
      <c r="F6" s="525"/>
      <c r="G6" s="525"/>
      <c r="H6" s="525"/>
      <c r="I6" s="526"/>
      <c r="J6" s="527"/>
      <c r="K6" s="511"/>
      <c r="L6" s="511"/>
      <c r="M6" s="511"/>
      <c r="N6" s="511"/>
      <c r="O6" s="511"/>
      <c r="P6" s="51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s="34" customFormat="1" x14ac:dyDescent="0.3">
      <c r="A7" s="528"/>
      <c r="B7" s="528"/>
      <c r="C7" s="511"/>
      <c r="D7" s="511"/>
      <c r="E7" s="528"/>
      <c r="F7" s="528"/>
      <c r="G7" s="528"/>
      <c r="H7" s="528"/>
      <c r="I7" s="528"/>
      <c r="J7" s="529"/>
      <c r="K7" s="528"/>
      <c r="L7" s="528"/>
      <c r="M7" s="528"/>
      <c r="N7" s="528"/>
      <c r="O7" s="528"/>
      <c r="P7" s="528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2" s="34" customFormat="1" ht="14.4" x14ac:dyDescent="0.3">
      <c r="A8" s="528"/>
      <c r="B8" s="530" t="s">
        <v>2</v>
      </c>
      <c r="C8" s="531">
        <f>'Year 1'!C8</f>
        <v>0</v>
      </c>
      <c r="D8" s="528"/>
      <c r="E8" s="512"/>
      <c r="F8" s="511"/>
      <c r="G8" s="532"/>
      <c r="H8" s="528"/>
      <c r="I8" s="528"/>
      <c r="J8" s="529"/>
      <c r="K8" s="528"/>
      <c r="L8" s="528"/>
      <c r="M8" s="528"/>
      <c r="N8" s="528"/>
      <c r="O8" s="528"/>
      <c r="P8" s="528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2" s="34" customFormat="1" ht="14.4" x14ac:dyDescent="0.3">
      <c r="A9" s="528"/>
      <c r="B9" s="530" t="s">
        <v>3</v>
      </c>
      <c r="C9" s="531">
        <f>'Year 1'!C9</f>
        <v>0</v>
      </c>
      <c r="D9" s="528"/>
      <c r="E9" s="512"/>
      <c r="F9" s="528"/>
      <c r="G9" s="532"/>
      <c r="H9" s="528"/>
      <c r="I9" s="528"/>
      <c r="J9" s="529"/>
      <c r="K9" s="528"/>
      <c r="L9" s="528"/>
      <c r="M9" s="528"/>
      <c r="N9" s="528"/>
      <c r="O9" s="528"/>
      <c r="P9" s="528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2" s="34" customFormat="1" ht="14.4" x14ac:dyDescent="0.3">
      <c r="A10" s="528"/>
      <c r="B10" s="530" t="s">
        <v>4</v>
      </c>
      <c r="C10" s="531">
        <f>'Year 1'!C10</f>
        <v>0</v>
      </c>
      <c r="D10" s="528"/>
      <c r="E10" s="511"/>
      <c r="F10" s="528"/>
      <c r="G10" s="532"/>
      <c r="H10" s="528"/>
      <c r="I10" s="528"/>
      <c r="J10" s="529"/>
      <c r="K10" s="528"/>
      <c r="L10" s="528"/>
      <c r="M10" s="528"/>
      <c r="N10" s="528"/>
      <c r="O10" s="528"/>
      <c r="P10" s="528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2" s="34" customFormat="1" ht="14.4" x14ac:dyDescent="0.3">
      <c r="A11" s="528"/>
      <c r="B11" s="530" t="s">
        <v>5</v>
      </c>
      <c r="C11" s="298">
        <f>'Year 1'!C11</f>
        <v>0</v>
      </c>
      <c r="D11" s="528"/>
      <c r="E11" s="512"/>
      <c r="F11" s="528"/>
      <c r="G11" s="532"/>
      <c r="H11" s="528"/>
      <c r="I11" s="528"/>
      <c r="J11" s="529"/>
      <c r="K11" s="528"/>
      <c r="L11" s="528"/>
      <c r="M11" s="528"/>
      <c r="N11" s="528"/>
      <c r="O11" s="528"/>
      <c r="P11" s="528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2" ht="14.4" x14ac:dyDescent="0.3">
      <c r="A12" s="511"/>
      <c r="B12" s="530"/>
      <c r="C12" s="533"/>
      <c r="D12" s="511"/>
      <c r="E12" s="528"/>
      <c r="F12" s="511"/>
      <c r="G12" s="534"/>
      <c r="H12" s="511"/>
      <c r="I12" s="511"/>
      <c r="J12" s="512"/>
      <c r="K12" s="511"/>
      <c r="L12" s="511"/>
      <c r="M12" s="511"/>
      <c r="N12" s="511"/>
      <c r="O12" s="511"/>
      <c r="P12" s="511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4.4" x14ac:dyDescent="0.3">
      <c r="A13" s="535"/>
      <c r="B13" s="314" t="s">
        <v>76</v>
      </c>
      <c r="C13" s="533"/>
      <c r="D13" s="533"/>
      <c r="E13" s="533"/>
      <c r="F13" s="511"/>
      <c r="G13" s="512"/>
      <c r="H13" s="511"/>
      <c r="I13" s="511"/>
      <c r="J13" s="512"/>
      <c r="K13" s="511"/>
      <c r="L13" s="511"/>
      <c r="M13" s="511"/>
      <c r="N13" s="511"/>
      <c r="O13" s="511"/>
      <c r="P13" s="511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4.4" x14ac:dyDescent="0.3">
      <c r="A14" s="511"/>
      <c r="B14" s="341" t="s">
        <v>73</v>
      </c>
      <c r="C14" s="511"/>
      <c r="D14" s="535"/>
      <c r="E14" s="533"/>
      <c r="F14" s="533"/>
      <c r="G14" s="533"/>
      <c r="H14" s="511"/>
      <c r="I14" s="512"/>
      <c r="J14" s="511"/>
      <c r="K14" s="511"/>
      <c r="L14" s="512"/>
      <c r="M14" s="511"/>
      <c r="N14" s="511"/>
      <c r="O14" s="511"/>
      <c r="P14" s="511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x14ac:dyDescent="0.3">
      <c r="A15" s="511"/>
      <c r="B15" s="341"/>
      <c r="C15" s="511"/>
      <c r="D15" s="511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2" x14ac:dyDescent="0.3">
      <c r="A16" s="511"/>
      <c r="B16" s="536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36" customFormat="1" ht="14.4" x14ac:dyDescent="0.3">
      <c r="A17" s="537"/>
      <c r="B17" s="538" t="s">
        <v>6</v>
      </c>
      <c r="C17" s="538"/>
      <c r="D17" s="538"/>
      <c r="E17" s="538"/>
      <c r="F17" s="538"/>
      <c r="G17" s="538"/>
      <c r="H17" s="538"/>
      <c r="I17" s="538"/>
      <c r="J17" s="537"/>
      <c r="K17" s="537"/>
      <c r="L17" s="537"/>
      <c r="M17" s="537"/>
      <c r="N17" s="537"/>
      <c r="O17" s="537"/>
      <c r="P17" s="537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</row>
    <row r="18" spans="1:39" x14ac:dyDescent="0.3">
      <c r="A18" s="511"/>
      <c r="B18" s="511"/>
      <c r="C18" s="37"/>
      <c r="D18" s="37"/>
      <c r="E18" s="38"/>
      <c r="F18" s="38"/>
      <c r="G18" s="38"/>
      <c r="H18" s="37"/>
      <c r="I18" s="37"/>
      <c r="J18" s="37"/>
      <c r="K18" s="37"/>
      <c r="L18" s="511"/>
      <c r="M18" s="511"/>
      <c r="N18" s="511"/>
      <c r="O18" s="511"/>
      <c r="P18" s="511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4.4" thickBot="1" x14ac:dyDescent="0.35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15" customHeight="1" x14ac:dyDescent="0.3">
      <c r="A20" s="511"/>
      <c r="B20" s="37"/>
      <c r="C20" s="511"/>
      <c r="D20" s="511"/>
      <c r="E20" s="511"/>
      <c r="F20" s="539" t="s">
        <v>8</v>
      </c>
      <c r="G20" s="540"/>
      <c r="H20" s="541" t="s">
        <v>7</v>
      </c>
      <c r="I20" s="542"/>
      <c r="J20" s="543" t="s">
        <v>64</v>
      </c>
      <c r="K20" s="511"/>
      <c r="L20" s="511"/>
      <c r="M20" s="511"/>
      <c r="N20" s="511"/>
      <c r="O20" s="511"/>
      <c r="P20" s="511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x14ac:dyDescent="0.3">
      <c r="A21" s="511"/>
      <c r="B21" s="37" t="s">
        <v>9</v>
      </c>
      <c r="C21" s="511"/>
      <c r="D21" s="511"/>
      <c r="E21" s="511"/>
      <c r="F21" s="544" t="s">
        <v>10</v>
      </c>
      <c r="G21" s="545"/>
      <c r="H21" s="546" t="s">
        <v>83</v>
      </c>
      <c r="I21" s="547"/>
      <c r="J21" s="548" t="s">
        <v>84</v>
      </c>
      <c r="K21" s="511"/>
      <c r="L21" s="511"/>
      <c r="M21" s="511"/>
      <c r="N21" s="511"/>
      <c r="O21" s="511"/>
      <c r="P21" s="51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28.5" customHeight="1" x14ac:dyDescent="0.3">
      <c r="A22" s="549"/>
      <c r="B22" s="9" t="s">
        <v>11</v>
      </c>
      <c r="C22" s="13" t="s">
        <v>12</v>
      </c>
      <c r="D22" s="16" t="s">
        <v>13</v>
      </c>
      <c r="E22" s="14" t="s">
        <v>14</v>
      </c>
      <c r="F22" s="550" t="s">
        <v>16</v>
      </c>
      <c r="G22" s="551" t="s">
        <v>63</v>
      </c>
      <c r="H22" s="552" t="s">
        <v>85</v>
      </c>
      <c r="I22" s="553" t="s">
        <v>86</v>
      </c>
      <c r="J22" s="30" t="s">
        <v>44</v>
      </c>
      <c r="K22" s="549"/>
      <c r="L22" s="549"/>
      <c r="M22" s="549"/>
      <c r="N22" s="549"/>
      <c r="O22" s="549"/>
      <c r="P22" s="54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9" x14ac:dyDescent="0.3">
      <c r="A23" s="511"/>
      <c r="B23" s="39"/>
      <c r="C23" s="40"/>
      <c r="D23" s="39"/>
      <c r="E23" s="41"/>
      <c r="F23" s="42"/>
      <c r="G23" s="43">
        <f t="shared" ref="G23:G48" si="0">F23*E23</f>
        <v>0</v>
      </c>
      <c r="H23" s="44"/>
      <c r="I23" s="310">
        <f t="shared" ref="I23:I48" si="1">H23*E23</f>
        <v>0</v>
      </c>
      <c r="J23" s="45">
        <f>SUM(Table827[[#This Row],[Total own]]+Table827[[#This Row],[Total ERF]])</f>
        <v>0</v>
      </c>
      <c r="K23" s="511"/>
      <c r="L23" s="511"/>
      <c r="M23" s="511"/>
      <c r="N23" s="511"/>
      <c r="O23" s="511"/>
      <c r="P23" s="511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x14ac:dyDescent="0.3">
      <c r="A24" s="511"/>
      <c r="B24" s="46"/>
      <c r="C24" s="47"/>
      <c r="D24" s="46"/>
      <c r="E24" s="48"/>
      <c r="F24" s="49"/>
      <c r="G24" s="50">
        <f t="shared" si="0"/>
        <v>0</v>
      </c>
      <c r="H24" s="51"/>
      <c r="I24" s="311">
        <f t="shared" si="1"/>
        <v>0</v>
      </c>
      <c r="J24" s="45">
        <f>SUM(Table827[[#This Row],[Total own]]+Table827[[#This Row],[Total ERF]])</f>
        <v>0</v>
      </c>
      <c r="K24" s="511"/>
      <c r="L24" s="511"/>
      <c r="M24" s="536"/>
      <c r="N24" s="511"/>
      <c r="O24" s="511"/>
      <c r="P24" s="511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9" x14ac:dyDescent="0.3">
      <c r="A25" s="511"/>
      <c r="B25" s="46"/>
      <c r="C25" s="47"/>
      <c r="D25" s="46"/>
      <c r="E25" s="48"/>
      <c r="F25" s="49"/>
      <c r="G25" s="50">
        <f t="shared" si="0"/>
        <v>0</v>
      </c>
      <c r="H25" s="51"/>
      <c r="I25" s="311">
        <f t="shared" si="1"/>
        <v>0</v>
      </c>
      <c r="J25" s="45">
        <f>SUM(Table827[[#This Row],[Total own]]+Table827[[#This Row],[Total ERF]])</f>
        <v>0</v>
      </c>
      <c r="K25" s="511"/>
      <c r="L25" s="511"/>
      <c r="M25" s="511"/>
      <c r="N25" s="511"/>
      <c r="O25" s="511"/>
      <c r="P25" s="511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x14ac:dyDescent="0.3">
      <c r="A26" s="511"/>
      <c r="B26" s="46"/>
      <c r="C26" s="47"/>
      <c r="D26" s="46"/>
      <c r="E26" s="48"/>
      <c r="F26" s="49"/>
      <c r="G26" s="50">
        <f t="shared" si="0"/>
        <v>0</v>
      </c>
      <c r="H26" s="51"/>
      <c r="I26" s="311">
        <f t="shared" si="1"/>
        <v>0</v>
      </c>
      <c r="J26" s="45">
        <f>SUM(Table827[[#This Row],[Total own]]+Table827[[#This Row],[Total ERF]])</f>
        <v>0</v>
      </c>
      <c r="K26" s="511"/>
      <c r="L26" s="511"/>
      <c r="M26" s="511"/>
      <c r="N26" s="511"/>
      <c r="O26" s="511"/>
      <c r="P26" s="511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x14ac:dyDescent="0.3">
      <c r="A27" s="511"/>
      <c r="B27" s="46"/>
      <c r="C27" s="47"/>
      <c r="D27" s="46"/>
      <c r="E27" s="48"/>
      <c r="F27" s="49"/>
      <c r="G27" s="50">
        <f t="shared" si="0"/>
        <v>0</v>
      </c>
      <c r="H27" s="51"/>
      <c r="I27" s="311">
        <f t="shared" si="1"/>
        <v>0</v>
      </c>
      <c r="J27" s="45">
        <f>SUM(Table827[[#This Row],[Total own]]+Table827[[#This Row],[Total ERF]])</f>
        <v>0</v>
      </c>
      <c r="K27" s="511"/>
      <c r="L27" s="511"/>
      <c r="M27" s="511"/>
      <c r="N27" s="511"/>
      <c r="O27" s="511"/>
      <c r="P27" s="511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9" x14ac:dyDescent="0.3">
      <c r="A28" s="511"/>
      <c r="B28" s="46"/>
      <c r="C28" s="47"/>
      <c r="D28" s="46"/>
      <c r="E28" s="48"/>
      <c r="F28" s="49"/>
      <c r="G28" s="50">
        <f t="shared" si="0"/>
        <v>0</v>
      </c>
      <c r="H28" s="51"/>
      <c r="I28" s="311">
        <f t="shared" si="1"/>
        <v>0</v>
      </c>
      <c r="J28" s="45">
        <f>SUM(Table827[[#This Row],[Total own]]+Table827[[#This Row],[Total ERF]])</f>
        <v>0</v>
      </c>
      <c r="K28" s="511"/>
      <c r="L28" s="511"/>
      <c r="M28" s="511"/>
      <c r="N28" s="511"/>
      <c r="O28" s="511"/>
      <c r="P28" s="511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9" x14ac:dyDescent="0.3">
      <c r="A29" s="511"/>
      <c r="B29" s="46"/>
      <c r="C29" s="47"/>
      <c r="D29" s="46"/>
      <c r="E29" s="48"/>
      <c r="F29" s="49"/>
      <c r="G29" s="50">
        <f t="shared" si="0"/>
        <v>0</v>
      </c>
      <c r="H29" s="51"/>
      <c r="I29" s="311">
        <f t="shared" si="1"/>
        <v>0</v>
      </c>
      <c r="J29" s="45">
        <f>SUM(Table827[[#This Row],[Total own]]+Table827[[#This Row],[Total ERF]])</f>
        <v>0</v>
      </c>
      <c r="K29" s="511"/>
      <c r="L29" s="511"/>
      <c r="M29" s="511"/>
      <c r="N29" s="511"/>
      <c r="O29" s="511"/>
      <c r="P29" s="511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9" x14ac:dyDescent="0.3">
      <c r="A30" s="511"/>
      <c r="B30" s="52"/>
      <c r="C30" s="47"/>
      <c r="D30" s="53"/>
      <c r="E30" s="54"/>
      <c r="F30" s="49"/>
      <c r="G30" s="50">
        <f t="shared" si="0"/>
        <v>0</v>
      </c>
      <c r="H30" s="51"/>
      <c r="I30" s="311">
        <f t="shared" si="1"/>
        <v>0</v>
      </c>
      <c r="J30" s="45">
        <f>SUM(Table827[[#This Row],[Total own]]+Table827[[#This Row],[Total ERF]])</f>
        <v>0</v>
      </c>
      <c r="K30" s="511"/>
      <c r="L30" s="511"/>
      <c r="M30" s="511"/>
      <c r="N30" s="511"/>
      <c r="O30" s="511"/>
      <c r="P30" s="511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9" x14ac:dyDescent="0.3">
      <c r="A31" s="511"/>
      <c r="B31" s="52"/>
      <c r="C31" s="47"/>
      <c r="D31" s="53"/>
      <c r="E31" s="54"/>
      <c r="F31" s="49"/>
      <c r="G31" s="50">
        <f t="shared" si="0"/>
        <v>0</v>
      </c>
      <c r="H31" s="51"/>
      <c r="I31" s="311">
        <f t="shared" si="1"/>
        <v>0</v>
      </c>
      <c r="J31" s="45">
        <f>SUM(Table827[[#This Row],[Total own]]+Table827[[#This Row],[Total ERF]])</f>
        <v>0</v>
      </c>
      <c r="K31" s="511"/>
      <c r="L31" s="511"/>
      <c r="M31" s="511"/>
      <c r="N31" s="511"/>
      <c r="O31" s="511"/>
      <c r="P31" s="51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9" x14ac:dyDescent="0.3">
      <c r="A32" s="511"/>
      <c r="B32" s="52"/>
      <c r="C32" s="47"/>
      <c r="D32" s="53"/>
      <c r="E32" s="54"/>
      <c r="F32" s="49"/>
      <c r="G32" s="50">
        <f t="shared" si="0"/>
        <v>0</v>
      </c>
      <c r="H32" s="51"/>
      <c r="I32" s="311">
        <f t="shared" si="1"/>
        <v>0</v>
      </c>
      <c r="J32" s="45">
        <f>SUM(Table827[[#This Row],[Total own]]+Table827[[#This Row],[Total ERF]])</f>
        <v>0</v>
      </c>
      <c r="K32" s="511"/>
      <c r="L32" s="511"/>
      <c r="M32" s="511"/>
      <c r="N32" s="511"/>
      <c r="O32" s="511"/>
      <c r="P32" s="51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9" x14ac:dyDescent="0.3">
      <c r="A33" s="511"/>
      <c r="B33" s="55"/>
      <c r="C33" s="47"/>
      <c r="D33" s="53"/>
      <c r="E33" s="54"/>
      <c r="F33" s="49"/>
      <c r="G33" s="43">
        <f t="shared" si="0"/>
        <v>0</v>
      </c>
      <c r="H33" s="51"/>
      <c r="I33" s="311">
        <f t="shared" si="1"/>
        <v>0</v>
      </c>
      <c r="J33" s="45">
        <f>SUM(Table827[[#This Row],[Total own]]+Table827[[#This Row],[Total ERF]])</f>
        <v>0</v>
      </c>
      <c r="K33" s="511"/>
      <c r="L33" s="511"/>
      <c r="M33" s="511"/>
      <c r="N33" s="511"/>
      <c r="O33" s="511"/>
      <c r="P33" s="51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9" x14ac:dyDescent="0.3">
      <c r="A34" s="511"/>
      <c r="B34" s="52"/>
      <c r="C34" s="47"/>
      <c r="D34" s="53"/>
      <c r="E34" s="54"/>
      <c r="F34" s="49"/>
      <c r="G34" s="50">
        <f t="shared" si="0"/>
        <v>0</v>
      </c>
      <c r="H34" s="51"/>
      <c r="I34" s="311">
        <f t="shared" si="1"/>
        <v>0</v>
      </c>
      <c r="J34" s="45">
        <f>SUM(Table827[[#This Row],[Total own]]+Table827[[#This Row],[Total ERF]])</f>
        <v>0</v>
      </c>
      <c r="K34" s="511"/>
      <c r="L34" s="511"/>
      <c r="M34" s="511"/>
      <c r="N34" s="511"/>
      <c r="O34" s="511"/>
      <c r="P34" s="51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9" x14ac:dyDescent="0.3">
      <c r="A35" s="511"/>
      <c r="B35" s="52"/>
      <c r="C35" s="47"/>
      <c r="D35" s="53"/>
      <c r="E35" s="54"/>
      <c r="F35" s="49"/>
      <c r="G35" s="50">
        <f t="shared" si="0"/>
        <v>0</v>
      </c>
      <c r="H35" s="51"/>
      <c r="I35" s="311">
        <f t="shared" si="1"/>
        <v>0</v>
      </c>
      <c r="J35" s="45">
        <f>SUM(Table827[[#This Row],[Total own]]+Table827[[#This Row],[Total ERF]])</f>
        <v>0</v>
      </c>
      <c r="K35" s="511"/>
      <c r="L35" s="511"/>
      <c r="M35" s="511"/>
      <c r="N35" s="511"/>
      <c r="O35" s="511"/>
      <c r="P35" s="51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9" x14ac:dyDescent="0.3">
      <c r="A36" s="511"/>
      <c r="B36" s="52"/>
      <c r="C36" s="47"/>
      <c r="D36" s="53"/>
      <c r="E36" s="54"/>
      <c r="F36" s="49"/>
      <c r="G36" s="50">
        <f t="shared" si="0"/>
        <v>0</v>
      </c>
      <c r="H36" s="51"/>
      <c r="I36" s="311">
        <f t="shared" si="1"/>
        <v>0</v>
      </c>
      <c r="J36" s="45">
        <f>SUM(Table827[[#This Row],[Total own]]+Table827[[#This Row],[Total ERF]])</f>
        <v>0</v>
      </c>
      <c r="K36" s="511"/>
      <c r="L36" s="511"/>
      <c r="M36" s="511"/>
      <c r="N36" s="511"/>
      <c r="O36" s="511"/>
      <c r="P36" s="511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9" x14ac:dyDescent="0.3">
      <c r="A37" s="511"/>
      <c r="B37" s="46"/>
      <c r="C37" s="47"/>
      <c r="D37" s="53"/>
      <c r="E37" s="54"/>
      <c r="F37" s="49"/>
      <c r="G37" s="43">
        <f t="shared" si="0"/>
        <v>0</v>
      </c>
      <c r="H37" s="51"/>
      <c r="I37" s="311">
        <f t="shared" si="1"/>
        <v>0</v>
      </c>
      <c r="J37" s="45">
        <f>SUM(Table827[[#This Row],[Total own]]+Table827[[#This Row],[Total ERF]])</f>
        <v>0</v>
      </c>
      <c r="K37" s="511"/>
      <c r="L37" s="511"/>
      <c r="M37" s="511"/>
      <c r="N37" s="511"/>
      <c r="O37" s="511"/>
      <c r="P37" s="511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9" x14ac:dyDescent="0.3">
      <c r="A38" s="511"/>
      <c r="B38" s="46"/>
      <c r="C38" s="47"/>
      <c r="D38" s="56"/>
      <c r="E38" s="54"/>
      <c r="F38" s="49"/>
      <c r="G38" s="43">
        <f t="shared" si="0"/>
        <v>0</v>
      </c>
      <c r="H38" s="51"/>
      <c r="I38" s="311">
        <f t="shared" si="1"/>
        <v>0</v>
      </c>
      <c r="J38" s="45">
        <f>SUM(Table827[[#This Row],[Total own]]+Table827[[#This Row],[Total ERF]])</f>
        <v>0</v>
      </c>
      <c r="K38" s="511"/>
      <c r="L38" s="511"/>
      <c r="M38" s="511"/>
      <c r="N38" s="511"/>
      <c r="O38" s="511"/>
      <c r="P38" s="511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9" x14ac:dyDescent="0.3">
      <c r="A39" s="511"/>
      <c r="B39" s="46"/>
      <c r="C39" s="47"/>
      <c r="D39" s="56"/>
      <c r="E39" s="54"/>
      <c r="F39" s="49"/>
      <c r="G39" s="43">
        <f t="shared" si="0"/>
        <v>0</v>
      </c>
      <c r="H39" s="51"/>
      <c r="I39" s="311">
        <f t="shared" si="1"/>
        <v>0</v>
      </c>
      <c r="J39" s="45">
        <f>SUM(Table827[[#This Row],[Total own]]+Table827[[#This Row],[Total ERF]])</f>
        <v>0</v>
      </c>
      <c r="K39" s="511"/>
      <c r="L39" s="511"/>
      <c r="M39" s="511"/>
      <c r="N39" s="511"/>
      <c r="O39" s="511"/>
      <c r="P39" s="511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9" x14ac:dyDescent="0.3">
      <c r="A40" s="511"/>
      <c r="B40" s="46"/>
      <c r="C40" s="47"/>
      <c r="D40" s="56"/>
      <c r="E40" s="54"/>
      <c r="F40" s="49"/>
      <c r="G40" s="43">
        <f t="shared" si="0"/>
        <v>0</v>
      </c>
      <c r="H40" s="51"/>
      <c r="I40" s="311">
        <f t="shared" si="1"/>
        <v>0</v>
      </c>
      <c r="J40" s="45">
        <f>SUM(Table827[[#This Row],[Total own]]+Table827[[#This Row],[Total ERF]])</f>
        <v>0</v>
      </c>
      <c r="K40" s="511"/>
      <c r="L40" s="511"/>
      <c r="M40" s="511"/>
      <c r="N40" s="511"/>
      <c r="O40" s="511"/>
      <c r="P40" s="511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9" x14ac:dyDescent="0.3">
      <c r="A41" s="511"/>
      <c r="B41" s="46"/>
      <c r="C41" s="47"/>
      <c r="D41" s="56"/>
      <c r="E41" s="54"/>
      <c r="F41" s="49"/>
      <c r="G41" s="43">
        <f t="shared" si="0"/>
        <v>0</v>
      </c>
      <c r="H41" s="51"/>
      <c r="I41" s="311">
        <f t="shared" si="1"/>
        <v>0</v>
      </c>
      <c r="J41" s="45">
        <f>SUM(Table827[[#This Row],[Total own]]+Table827[[#This Row],[Total ERF]])</f>
        <v>0</v>
      </c>
      <c r="K41" s="511"/>
      <c r="L41" s="511"/>
      <c r="M41" s="511"/>
      <c r="N41" s="511"/>
      <c r="O41" s="511"/>
      <c r="P41" s="511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9" x14ac:dyDescent="0.3">
      <c r="A42" s="511"/>
      <c r="B42" s="46"/>
      <c r="C42" s="47"/>
      <c r="D42" s="56"/>
      <c r="E42" s="54"/>
      <c r="F42" s="49"/>
      <c r="G42" s="43">
        <f t="shared" si="0"/>
        <v>0</v>
      </c>
      <c r="H42" s="51"/>
      <c r="I42" s="311">
        <f t="shared" si="1"/>
        <v>0</v>
      </c>
      <c r="J42" s="45">
        <f>SUM(Table827[[#This Row],[Total own]]+Table827[[#This Row],[Total ERF]])</f>
        <v>0</v>
      </c>
      <c r="K42" s="511"/>
      <c r="L42" s="511"/>
      <c r="M42" s="511"/>
      <c r="N42" s="511"/>
      <c r="O42" s="511"/>
      <c r="P42" s="511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9" x14ac:dyDescent="0.3">
      <c r="A43" s="511"/>
      <c r="B43" s="46"/>
      <c r="C43" s="47"/>
      <c r="D43" s="56"/>
      <c r="E43" s="54"/>
      <c r="F43" s="57"/>
      <c r="G43" s="43">
        <f t="shared" si="0"/>
        <v>0</v>
      </c>
      <c r="H43" s="51"/>
      <c r="I43" s="311">
        <f t="shared" si="1"/>
        <v>0</v>
      </c>
      <c r="J43" s="45">
        <f>SUM(Table827[[#This Row],[Total own]]+Table827[[#This Row],[Total ERF]])</f>
        <v>0</v>
      </c>
      <c r="K43" s="511"/>
      <c r="L43" s="511"/>
      <c r="M43" s="511"/>
      <c r="N43" s="511"/>
      <c r="O43" s="511"/>
      <c r="P43" s="51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9" x14ac:dyDescent="0.3">
      <c r="A44" s="511"/>
      <c r="B44" s="52"/>
      <c r="C44" s="47"/>
      <c r="D44" s="58"/>
      <c r="E44" s="54"/>
      <c r="F44" s="49"/>
      <c r="G44" s="43">
        <f t="shared" si="0"/>
        <v>0</v>
      </c>
      <c r="H44" s="51"/>
      <c r="I44" s="311">
        <f t="shared" si="1"/>
        <v>0</v>
      </c>
      <c r="J44" s="45">
        <f>SUM(Table827[[#This Row],[Total own]]+Table827[[#This Row],[Total ERF]])</f>
        <v>0</v>
      </c>
      <c r="K44" s="511"/>
      <c r="L44" s="511"/>
      <c r="M44" s="511"/>
      <c r="N44" s="511"/>
      <c r="O44" s="511"/>
      <c r="P44" s="51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9" x14ac:dyDescent="0.3">
      <c r="A45" s="511"/>
      <c r="B45" s="52"/>
      <c r="C45" s="47"/>
      <c r="D45" s="58"/>
      <c r="E45" s="54"/>
      <c r="F45" s="49"/>
      <c r="G45" s="43">
        <f t="shared" si="0"/>
        <v>0</v>
      </c>
      <c r="H45" s="51"/>
      <c r="I45" s="311">
        <f t="shared" si="1"/>
        <v>0</v>
      </c>
      <c r="J45" s="45">
        <f>SUM(Table827[[#This Row],[Total own]]+Table827[[#This Row],[Total ERF]])</f>
        <v>0</v>
      </c>
      <c r="K45" s="511"/>
      <c r="L45" s="511"/>
      <c r="M45" s="511"/>
      <c r="N45" s="511"/>
      <c r="O45" s="511"/>
      <c r="P45" s="51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9" x14ac:dyDescent="0.3">
      <c r="A46" s="511"/>
      <c r="B46" s="52"/>
      <c r="C46" s="47"/>
      <c r="D46" s="58"/>
      <c r="E46" s="54"/>
      <c r="F46" s="49"/>
      <c r="G46" s="43">
        <f t="shared" si="0"/>
        <v>0</v>
      </c>
      <c r="H46" s="51"/>
      <c r="I46" s="311">
        <f t="shared" si="1"/>
        <v>0</v>
      </c>
      <c r="J46" s="45">
        <f>SUM(Table827[[#This Row],[Total own]]+Table827[[#This Row],[Total ERF]])</f>
        <v>0</v>
      </c>
      <c r="K46" s="511"/>
      <c r="L46" s="511"/>
      <c r="M46" s="511"/>
      <c r="N46" s="511"/>
      <c r="O46" s="511"/>
      <c r="P46" s="51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9" x14ac:dyDescent="0.3">
      <c r="A47" s="511"/>
      <c r="B47" s="52"/>
      <c r="C47" s="47"/>
      <c r="D47" s="58"/>
      <c r="E47" s="54"/>
      <c r="F47" s="49"/>
      <c r="G47" s="43">
        <f t="shared" si="0"/>
        <v>0</v>
      </c>
      <c r="H47" s="51"/>
      <c r="I47" s="311">
        <f t="shared" si="1"/>
        <v>0</v>
      </c>
      <c r="J47" s="45">
        <f>SUM(Table827[[#This Row],[Total own]]+Table827[[#This Row],[Total ERF]])</f>
        <v>0</v>
      </c>
      <c r="K47" s="511"/>
      <c r="L47" s="511"/>
      <c r="M47" s="511"/>
      <c r="N47" s="511"/>
      <c r="O47" s="511"/>
      <c r="P47" s="511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9" x14ac:dyDescent="0.3">
      <c r="A48" s="511"/>
      <c r="B48" s="59"/>
      <c r="C48" s="47"/>
      <c r="D48" s="60"/>
      <c r="E48" s="54"/>
      <c r="F48" s="49"/>
      <c r="G48" s="43">
        <f t="shared" si="0"/>
        <v>0</v>
      </c>
      <c r="H48" s="51"/>
      <c r="I48" s="311">
        <f t="shared" si="1"/>
        <v>0</v>
      </c>
      <c r="J48" s="45">
        <f>SUM(Table827[[#This Row],[Total own]]+Table827[[#This Row],[Total ERF]])</f>
        <v>0</v>
      </c>
      <c r="K48" s="511"/>
      <c r="L48" s="511"/>
      <c r="M48" s="511"/>
      <c r="N48" s="511"/>
      <c r="O48" s="511"/>
      <c r="P48" s="511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ht="14.4" thickBot="1" x14ac:dyDescent="0.35">
      <c r="A49" s="511"/>
      <c r="B49" s="560" t="s">
        <v>17</v>
      </c>
      <c r="C49" s="561"/>
      <c r="D49" s="562"/>
      <c r="E49" s="563"/>
      <c r="F49" s="564">
        <f>SUM(F23:F48)</f>
        <v>0</v>
      </c>
      <c r="G49" s="565">
        <f>SUM(G23:G48)</f>
        <v>0</v>
      </c>
      <c r="H49" s="566">
        <f>SUM(H23:H48)</f>
        <v>0</v>
      </c>
      <c r="I49" s="558">
        <f>SUM(I23:I48)</f>
        <v>0</v>
      </c>
      <c r="J49" s="559">
        <f>SUBTOTAL(109,Table827[Column1])</f>
        <v>0</v>
      </c>
      <c r="K49" s="511"/>
      <c r="L49" s="511"/>
      <c r="M49" s="511"/>
      <c r="N49" s="511"/>
      <c r="O49" s="511"/>
      <c r="P49" s="511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s="62" customFormat="1" x14ac:dyDescent="0.3">
      <c r="A50" s="554"/>
      <c r="B50" s="537"/>
      <c r="C50" s="537"/>
      <c r="D50" s="556"/>
      <c r="E50" s="567"/>
      <c r="F50" s="568" t="s">
        <v>18</v>
      </c>
      <c r="G50" s="569"/>
      <c r="H50" s="570"/>
      <c r="I50" s="571"/>
      <c r="J50" s="511"/>
      <c r="K50" s="572"/>
      <c r="L50" s="554"/>
      <c r="M50" s="554"/>
      <c r="N50" s="554"/>
      <c r="O50" s="554"/>
      <c r="P50" s="554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</row>
    <row r="51" spans="1:39" s="62" customFormat="1" x14ac:dyDescent="0.3">
      <c r="A51" s="554"/>
      <c r="B51" s="511"/>
      <c r="C51" s="511"/>
      <c r="D51" s="511"/>
      <c r="E51" s="528"/>
      <c r="F51" s="511"/>
      <c r="G51" s="511"/>
      <c r="H51" s="511"/>
      <c r="I51" s="511"/>
      <c r="J51" s="511"/>
      <c r="K51" s="554"/>
      <c r="L51" s="554"/>
      <c r="M51" s="554"/>
      <c r="N51" s="554"/>
      <c r="O51" s="554"/>
      <c r="P51" s="554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</row>
    <row r="52" spans="1:39" s="62" customFormat="1" x14ac:dyDescent="0.3">
      <c r="A52" s="554"/>
      <c r="B52" s="537" t="s">
        <v>19</v>
      </c>
      <c r="C52" s="511"/>
      <c r="D52" s="511"/>
      <c r="E52" s="511"/>
      <c r="F52" s="511"/>
      <c r="G52" s="511"/>
      <c r="H52" s="511"/>
      <c r="I52" s="511"/>
      <c r="J52" s="573"/>
      <c r="K52" s="554"/>
      <c r="L52" s="554"/>
      <c r="M52" s="554"/>
      <c r="N52" s="554"/>
      <c r="O52" s="554"/>
      <c r="P52" s="554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</row>
    <row r="53" spans="1:39" s="62" customFormat="1" ht="27.6" x14ac:dyDescent="0.3">
      <c r="A53" s="554"/>
      <c r="B53" s="574" t="s">
        <v>13</v>
      </c>
      <c r="C53" s="575" t="s">
        <v>15</v>
      </c>
      <c r="D53" s="576" t="s">
        <v>10</v>
      </c>
      <c r="E53" s="577" t="s">
        <v>83</v>
      </c>
      <c r="F53" s="578" t="s">
        <v>20</v>
      </c>
      <c r="G53" s="579"/>
      <c r="H53" s="579"/>
      <c r="I53" s="579"/>
      <c r="J53" s="580"/>
      <c r="K53" s="554"/>
      <c r="L53" s="554"/>
      <c r="M53" s="554"/>
      <c r="N53" s="554"/>
      <c r="O53" s="554"/>
      <c r="P53" s="554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</row>
    <row r="54" spans="1:39" s="62" customFormat="1" x14ac:dyDescent="0.3">
      <c r="A54" s="554"/>
      <c r="B54" s="63"/>
      <c r="C54" s="276"/>
      <c r="D54" s="64"/>
      <c r="E54" s="581">
        <f>Table322[[#This Row],[Total ]]-Table322[[#This Row],[Own/other financing]]</f>
        <v>0</v>
      </c>
      <c r="F54" s="65"/>
      <c r="G54" s="65"/>
      <c r="H54" s="65"/>
      <c r="I54" s="65"/>
      <c r="J54" s="66"/>
      <c r="K54" s="554"/>
      <c r="L54" s="554"/>
      <c r="M54" s="554"/>
      <c r="N54" s="554"/>
      <c r="O54" s="554"/>
      <c r="P54" s="554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</row>
    <row r="55" spans="1:39" s="62" customFormat="1" x14ac:dyDescent="0.3">
      <c r="A55" s="554"/>
      <c r="B55" s="67"/>
      <c r="C55" s="277"/>
      <c r="D55" s="64"/>
      <c r="E55" s="582">
        <f>Table322[[#This Row],[Total ]]-Table322[[#This Row],[Own/other financing]]</f>
        <v>0</v>
      </c>
      <c r="F55" s="3"/>
      <c r="G55" s="3"/>
      <c r="H55" s="3"/>
      <c r="I55" s="3"/>
      <c r="J55" s="68"/>
      <c r="K55" s="554"/>
      <c r="L55" s="554"/>
      <c r="M55" s="554"/>
      <c r="N55" s="554"/>
      <c r="O55" s="554"/>
      <c r="P55" s="554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</row>
    <row r="56" spans="1:39" s="62" customFormat="1" x14ac:dyDescent="0.3">
      <c r="A56" s="554"/>
      <c r="B56" s="67"/>
      <c r="C56" s="277"/>
      <c r="D56" s="64"/>
      <c r="E56" s="582">
        <f>Table322[[#This Row],[Total ]]-Table322[[#This Row],[Own/other financing]]</f>
        <v>0</v>
      </c>
      <c r="F56" s="3"/>
      <c r="G56" s="3"/>
      <c r="H56" s="3"/>
      <c r="I56" s="3"/>
      <c r="J56" s="68"/>
      <c r="K56" s="554"/>
      <c r="L56" s="554"/>
      <c r="M56" s="554"/>
      <c r="N56" s="554"/>
      <c r="O56" s="554"/>
      <c r="P56" s="554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</row>
    <row r="57" spans="1:39" s="62" customFormat="1" x14ac:dyDescent="0.3">
      <c r="A57" s="554"/>
      <c r="B57" s="67"/>
      <c r="C57" s="277"/>
      <c r="D57" s="64"/>
      <c r="E57" s="582">
        <f>Table322[[#This Row],[Total ]]-Table322[[#This Row],[Own/other financing]]</f>
        <v>0</v>
      </c>
      <c r="F57" s="3"/>
      <c r="G57" s="3"/>
      <c r="H57" s="3"/>
      <c r="I57" s="3"/>
      <c r="J57" s="68"/>
      <c r="K57" s="554"/>
      <c r="L57" s="554"/>
      <c r="M57" s="554"/>
      <c r="N57" s="554"/>
      <c r="O57" s="554"/>
      <c r="P57" s="554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</row>
    <row r="58" spans="1:39" s="62" customFormat="1" x14ac:dyDescent="0.3">
      <c r="A58" s="554"/>
      <c r="B58" s="67"/>
      <c r="C58" s="277"/>
      <c r="D58" s="64"/>
      <c r="E58" s="582">
        <f>Table322[[#This Row],[Total ]]-Table322[[#This Row],[Own/other financing]]</f>
        <v>0</v>
      </c>
      <c r="F58" s="3"/>
      <c r="G58" s="3"/>
      <c r="H58" s="3"/>
      <c r="I58" s="3"/>
      <c r="J58" s="68"/>
      <c r="K58" s="554"/>
      <c r="L58" s="554"/>
      <c r="M58" s="554"/>
      <c r="N58" s="554"/>
      <c r="O58" s="554"/>
      <c r="P58" s="554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</row>
    <row r="59" spans="1:39" s="62" customFormat="1" x14ac:dyDescent="0.3">
      <c r="A59" s="554"/>
      <c r="B59" s="69"/>
      <c r="C59" s="278"/>
      <c r="D59" s="64"/>
      <c r="E59" s="582">
        <f>Table322[[#This Row],[Total ]]-Table322[[#This Row],[Own/other financing]]</f>
        <v>0</v>
      </c>
      <c r="F59" s="3"/>
      <c r="G59" s="3"/>
      <c r="H59" s="3"/>
      <c r="I59" s="3"/>
      <c r="J59" s="68"/>
      <c r="K59" s="554"/>
      <c r="L59" s="554"/>
      <c r="M59" s="554"/>
      <c r="N59" s="554"/>
      <c r="O59" s="554"/>
      <c r="P59" s="554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</row>
    <row r="60" spans="1:39" s="73" customFormat="1" x14ac:dyDescent="0.3">
      <c r="A60" s="555"/>
      <c r="B60" s="71"/>
      <c r="C60" s="277"/>
      <c r="D60" s="64"/>
      <c r="E60" s="582">
        <f>Table322[[#This Row],[Total ]]-Table322[[#This Row],[Own/other financing]]</f>
        <v>0</v>
      </c>
      <c r="F60" s="61"/>
      <c r="G60" s="61"/>
      <c r="H60" s="61"/>
      <c r="I60" s="61"/>
      <c r="J60" s="68"/>
      <c r="K60" s="555"/>
      <c r="L60" s="555"/>
      <c r="M60" s="555"/>
      <c r="N60" s="555"/>
      <c r="O60" s="555"/>
      <c r="P60" s="555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9" x14ac:dyDescent="0.3">
      <c r="A61" s="511"/>
      <c r="B61" s="71"/>
      <c r="C61" s="277"/>
      <c r="D61" s="64"/>
      <c r="E61" s="582">
        <f>Table322[[#This Row],[Total ]]-Table322[[#This Row],[Own/other financing]]</f>
        <v>0</v>
      </c>
      <c r="F61" s="61"/>
      <c r="G61" s="61"/>
      <c r="H61" s="61"/>
      <c r="I61" s="61"/>
      <c r="J61" s="74"/>
      <c r="K61" s="511"/>
      <c r="L61" s="511"/>
      <c r="M61" s="511"/>
      <c r="N61" s="511"/>
      <c r="O61" s="511"/>
      <c r="P61" s="511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9" x14ac:dyDescent="0.3">
      <c r="A62" s="511"/>
      <c r="B62" s="71"/>
      <c r="C62" s="277"/>
      <c r="D62" s="64"/>
      <c r="E62" s="582">
        <f>Table322[[#This Row],[Total ]]-Table322[[#This Row],[Own/other financing]]</f>
        <v>0</v>
      </c>
      <c r="F62" s="61"/>
      <c r="G62" s="61"/>
      <c r="H62" s="61"/>
      <c r="I62" s="61"/>
      <c r="J62" s="68"/>
      <c r="K62" s="511"/>
      <c r="L62" s="511"/>
      <c r="M62" s="511"/>
      <c r="N62" s="511"/>
      <c r="O62" s="511"/>
      <c r="P62" s="511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9" s="4" customFormat="1" ht="15" customHeight="1" x14ac:dyDescent="0.3">
      <c r="A63" s="549"/>
      <c r="B63" s="75"/>
      <c r="C63" s="279"/>
      <c r="D63" s="64"/>
      <c r="E63" s="583">
        <f>Table322[[#This Row],[Total ]]-Table322[[#This Row],[Own/other financing]]</f>
        <v>0</v>
      </c>
      <c r="F63" s="77"/>
      <c r="G63" s="77"/>
      <c r="H63" s="77"/>
      <c r="I63" s="77"/>
      <c r="J63" s="78"/>
      <c r="K63" s="549"/>
      <c r="L63" s="549"/>
      <c r="M63" s="549"/>
      <c r="N63" s="549"/>
      <c r="O63" s="549"/>
      <c r="P63" s="549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9" s="62" customFormat="1" x14ac:dyDescent="0.3">
      <c r="A64" s="554"/>
      <c r="B64" s="584" t="s">
        <v>17</v>
      </c>
      <c r="C64" s="585">
        <f>SUBTOTAL(109,Table322[[Total ]])</f>
        <v>0</v>
      </c>
      <c r="D64" s="586">
        <f>SUBTOTAL(109,Table322[Own/other financing])</f>
        <v>0</v>
      </c>
      <c r="E64" s="587">
        <f>SUBTOTAL(109,Table322[Funded by ERF])</f>
        <v>0</v>
      </c>
      <c r="F64" s="588"/>
      <c r="G64" s="589"/>
      <c r="H64" s="589"/>
      <c r="I64" s="589"/>
      <c r="J64" s="590"/>
      <c r="K64" s="554"/>
      <c r="L64" s="554"/>
      <c r="M64" s="554"/>
      <c r="N64" s="554"/>
      <c r="O64" s="554"/>
      <c r="P64" s="554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</row>
    <row r="65" spans="1:38" s="62" customFormat="1" x14ac:dyDescent="0.3">
      <c r="A65" s="554"/>
      <c r="B65" s="511"/>
      <c r="C65" s="511"/>
      <c r="D65" s="511"/>
      <c r="E65" s="511"/>
      <c r="F65" s="511"/>
      <c r="G65" s="511"/>
      <c r="H65" s="511"/>
      <c r="I65" s="511"/>
      <c r="J65" s="572"/>
      <c r="K65" s="554"/>
      <c r="L65" s="554"/>
      <c r="M65" s="554"/>
      <c r="N65" s="554"/>
      <c r="O65" s="554"/>
      <c r="P65" s="554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</row>
    <row r="66" spans="1:38" s="62" customFormat="1" x14ac:dyDescent="0.3">
      <c r="A66" s="554"/>
      <c r="B66" s="537" t="s">
        <v>21</v>
      </c>
      <c r="C66" s="537"/>
      <c r="D66" s="591"/>
      <c r="E66" s="592"/>
      <c r="F66" s="556"/>
      <c r="G66" s="556"/>
      <c r="H66" s="593"/>
      <c r="I66" s="594"/>
      <c r="J66" s="573"/>
      <c r="K66" s="554"/>
      <c r="L66" s="554"/>
      <c r="M66" s="554"/>
      <c r="N66" s="554"/>
      <c r="O66" s="554"/>
      <c r="P66" s="554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</row>
    <row r="67" spans="1:38" s="62" customFormat="1" ht="27.6" x14ac:dyDescent="0.3">
      <c r="A67" s="554"/>
      <c r="B67" s="595" t="s">
        <v>13</v>
      </c>
      <c r="C67" s="575" t="s">
        <v>15</v>
      </c>
      <c r="D67" s="576" t="s">
        <v>10</v>
      </c>
      <c r="E67" s="596" t="s">
        <v>83</v>
      </c>
      <c r="F67" s="574" t="s">
        <v>20</v>
      </c>
      <c r="G67" s="597"/>
      <c r="H67" s="597"/>
      <c r="I67" s="597"/>
      <c r="J67" s="598"/>
      <c r="K67" s="554"/>
      <c r="L67" s="554"/>
      <c r="M67" s="554"/>
      <c r="N67" s="554"/>
      <c r="O67" s="554"/>
      <c r="P67" s="554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</row>
    <row r="68" spans="1:38" s="62" customFormat="1" x14ac:dyDescent="0.3">
      <c r="A68" s="554"/>
      <c r="B68" s="69"/>
      <c r="C68" s="79"/>
      <c r="D68" s="80"/>
      <c r="E68" s="599">
        <f>Table423[[#This Row],[Total ]]-Table423[[#This Row],[Own/other financing]]</f>
        <v>0</v>
      </c>
      <c r="F68" s="81"/>
      <c r="G68" s="65"/>
      <c r="H68" s="65"/>
      <c r="I68" s="65"/>
      <c r="J68" s="66"/>
      <c r="K68" s="554"/>
      <c r="L68" s="554"/>
      <c r="M68" s="554"/>
      <c r="N68" s="554"/>
      <c r="O68" s="554"/>
      <c r="P68" s="554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</row>
    <row r="69" spans="1:38" s="62" customFormat="1" x14ac:dyDescent="0.3">
      <c r="A69" s="554"/>
      <c r="B69" s="69"/>
      <c r="C69" s="82"/>
      <c r="D69" s="83"/>
      <c r="E69" s="599">
        <f>Table423[[#This Row],[Total ]]-Table423[[#This Row],[Own/other financing]]</f>
        <v>0</v>
      </c>
      <c r="F69" s="84"/>
      <c r="G69" s="3"/>
      <c r="H69" s="3"/>
      <c r="I69" s="3"/>
      <c r="J69" s="68"/>
      <c r="K69" s="554"/>
      <c r="L69" s="554"/>
      <c r="M69" s="554"/>
      <c r="N69" s="554"/>
      <c r="O69" s="554"/>
      <c r="P69" s="554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</row>
    <row r="70" spans="1:38" s="62" customFormat="1" x14ac:dyDescent="0.3">
      <c r="A70" s="554"/>
      <c r="B70" s="69"/>
      <c r="C70" s="82"/>
      <c r="D70" s="83"/>
      <c r="E70" s="599">
        <f>Table423[[#This Row],[Total ]]-Table423[[#This Row],[Own/other financing]]</f>
        <v>0</v>
      </c>
      <c r="F70" s="84"/>
      <c r="G70" s="3"/>
      <c r="H70" s="3"/>
      <c r="I70" s="3"/>
      <c r="J70" s="68"/>
      <c r="K70" s="554"/>
      <c r="L70" s="554"/>
      <c r="M70" s="554"/>
      <c r="N70" s="554"/>
      <c r="O70" s="554"/>
      <c r="P70" s="554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</row>
    <row r="71" spans="1:38" s="62" customFormat="1" x14ac:dyDescent="0.3">
      <c r="A71" s="554"/>
      <c r="B71" s="69"/>
      <c r="C71" s="82"/>
      <c r="D71" s="83"/>
      <c r="E71" s="599">
        <f>Table423[[#This Row],[Total ]]-Table423[[#This Row],[Own/other financing]]</f>
        <v>0</v>
      </c>
      <c r="F71" s="84"/>
      <c r="G71" s="3"/>
      <c r="H71" s="3"/>
      <c r="I71" s="3"/>
      <c r="J71" s="68"/>
      <c r="K71" s="554"/>
      <c r="L71" s="554"/>
      <c r="M71" s="554"/>
      <c r="N71" s="554"/>
      <c r="O71" s="554"/>
      <c r="P71" s="554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</row>
    <row r="72" spans="1:38" s="62" customFormat="1" x14ac:dyDescent="0.3">
      <c r="A72" s="554"/>
      <c r="B72" s="69"/>
      <c r="C72" s="82"/>
      <c r="D72" s="83"/>
      <c r="E72" s="599">
        <f>Table423[[#This Row],[Total ]]-Table423[[#This Row],[Own/other financing]]</f>
        <v>0</v>
      </c>
      <c r="F72" s="84"/>
      <c r="G72" s="3"/>
      <c r="H72" s="3"/>
      <c r="I72" s="3"/>
      <c r="J72" s="68"/>
      <c r="K72" s="554"/>
      <c r="L72" s="554"/>
      <c r="M72" s="554"/>
      <c r="N72" s="554"/>
      <c r="O72" s="554"/>
      <c r="P72" s="554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</row>
    <row r="73" spans="1:38" s="62" customFormat="1" x14ac:dyDescent="0.3">
      <c r="A73" s="554"/>
      <c r="B73" s="69"/>
      <c r="C73" s="82"/>
      <c r="D73" s="83"/>
      <c r="E73" s="599">
        <f>Table423[[#This Row],[Total ]]-Table423[[#This Row],[Own/other financing]]</f>
        <v>0</v>
      </c>
      <c r="F73" s="84"/>
      <c r="G73" s="3"/>
      <c r="H73" s="3"/>
      <c r="I73" s="3"/>
      <c r="J73" s="68"/>
      <c r="K73" s="554"/>
      <c r="L73" s="554"/>
      <c r="M73" s="554"/>
      <c r="N73" s="554"/>
      <c r="O73" s="554"/>
      <c r="P73" s="554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</row>
    <row r="74" spans="1:38" s="36" customFormat="1" x14ac:dyDescent="0.3">
      <c r="A74" s="537"/>
      <c r="B74" s="71"/>
      <c r="C74" s="85"/>
      <c r="D74" s="83"/>
      <c r="E74" s="599">
        <f>Table423[[#This Row],[Total ]]-Table423[[#This Row],[Own/other financing]]</f>
        <v>0</v>
      </c>
      <c r="F74" s="86"/>
      <c r="G74" s="61"/>
      <c r="H74" s="61"/>
      <c r="I74" s="61"/>
      <c r="J74" s="68"/>
      <c r="K74" s="537"/>
      <c r="L74" s="537"/>
      <c r="M74" s="537"/>
      <c r="N74" s="537"/>
      <c r="O74" s="537"/>
      <c r="P74" s="537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</row>
    <row r="75" spans="1:38" x14ac:dyDescent="0.3">
      <c r="A75" s="511"/>
      <c r="B75" s="71"/>
      <c r="C75" s="85"/>
      <c r="D75" s="83"/>
      <c r="E75" s="599">
        <f>Table423[[#This Row],[Total ]]-Table423[[#This Row],[Own/other financing]]</f>
        <v>0</v>
      </c>
      <c r="F75" s="86"/>
      <c r="G75" s="61"/>
      <c r="H75" s="61"/>
      <c r="I75" s="61"/>
      <c r="J75" s="74"/>
      <c r="K75" s="511"/>
      <c r="L75" s="511"/>
      <c r="M75" s="511"/>
      <c r="N75" s="511"/>
      <c r="O75" s="511"/>
      <c r="P75" s="511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3">
      <c r="A76" s="511"/>
      <c r="B76" s="71"/>
      <c r="C76" s="85"/>
      <c r="D76" s="83"/>
      <c r="E76" s="599">
        <f>Table423[[#This Row],[Total ]]-Table423[[#This Row],[Own/other financing]]</f>
        <v>0</v>
      </c>
      <c r="F76" s="86"/>
      <c r="G76" s="61"/>
      <c r="H76" s="61"/>
      <c r="I76" s="61"/>
      <c r="J76" s="68"/>
      <c r="K76" s="511"/>
      <c r="L76" s="511"/>
      <c r="M76" s="511"/>
      <c r="N76" s="511"/>
      <c r="O76" s="511"/>
      <c r="P76" s="511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s="6" customFormat="1" ht="15" customHeight="1" x14ac:dyDescent="0.3">
      <c r="A77" s="512"/>
      <c r="B77" s="71"/>
      <c r="C77" s="85"/>
      <c r="D77" s="83"/>
      <c r="E77" s="599">
        <f>Table423[[#This Row],[Total ]]-Table423[[#This Row],[Own/other financing]]</f>
        <v>0</v>
      </c>
      <c r="F77" s="86"/>
      <c r="G77" s="61"/>
      <c r="H77" s="61"/>
      <c r="I77" s="61"/>
      <c r="J77" s="87"/>
      <c r="K77" s="512"/>
      <c r="L77" s="512"/>
      <c r="M77" s="512"/>
      <c r="N77" s="512"/>
      <c r="O77" s="512"/>
      <c r="P77" s="512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x14ac:dyDescent="0.3">
      <c r="A78" s="511"/>
      <c r="B78" s="11"/>
      <c r="C78" s="29"/>
      <c r="D78" s="88"/>
      <c r="E78" s="599">
        <f>Table423[[#This Row],[Total ]]-Table423[[#This Row],[Own/other financing]]</f>
        <v>0</v>
      </c>
      <c r="F78" s="89"/>
      <c r="G78" s="90"/>
      <c r="H78" s="90"/>
      <c r="I78" s="90"/>
      <c r="J78" s="12"/>
      <c r="K78" s="511"/>
      <c r="L78" s="511"/>
      <c r="M78" s="511"/>
      <c r="N78" s="511"/>
      <c r="O78" s="511"/>
      <c r="P78" s="511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3">
      <c r="A79" s="511"/>
      <c r="B79" s="600" t="s">
        <v>17</v>
      </c>
      <c r="C79" s="585">
        <f>SUBTOTAL(109,Table423[[Total ]])</f>
        <v>0</v>
      </c>
      <c r="D79" s="586">
        <f>SUBTOTAL(109,Table423[Own/other financing])</f>
        <v>0</v>
      </c>
      <c r="E79" s="601">
        <f>SUBTOTAL(109,Table423[Funded by ERF])</f>
        <v>0</v>
      </c>
      <c r="F79" s="578"/>
      <c r="G79" s="602"/>
      <c r="H79" s="602"/>
      <c r="I79" s="602"/>
      <c r="J79" s="603"/>
      <c r="K79" s="511"/>
      <c r="L79" s="511"/>
      <c r="M79" s="511"/>
      <c r="N79" s="511"/>
      <c r="O79" s="511"/>
      <c r="P79" s="511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3">
      <c r="A80" s="511"/>
      <c r="B80" s="604"/>
      <c r="C80" s="605"/>
      <c r="D80" s="606"/>
      <c r="E80" s="607"/>
      <c r="F80" s="608"/>
      <c r="G80" s="609"/>
      <c r="H80" s="609"/>
      <c r="I80" s="609"/>
      <c r="J80" s="610"/>
      <c r="K80" s="511"/>
      <c r="L80" s="511"/>
      <c r="M80" s="511"/>
      <c r="N80" s="511"/>
      <c r="O80" s="511"/>
      <c r="P80" s="511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40" x14ac:dyDescent="0.3">
      <c r="A81" s="511"/>
      <c r="B81" s="537" t="s">
        <v>22</v>
      </c>
      <c r="C81" s="592"/>
      <c r="D81" s="592"/>
      <c r="E81" s="592"/>
      <c r="F81" s="556"/>
      <c r="G81" s="556"/>
      <c r="H81" s="593"/>
      <c r="I81" s="594"/>
      <c r="J81" s="511"/>
      <c r="K81" s="511"/>
      <c r="L81" s="511"/>
      <c r="M81" s="511"/>
      <c r="N81" s="511"/>
      <c r="O81" s="511"/>
      <c r="P81" s="511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40" ht="27.6" x14ac:dyDescent="0.3">
      <c r="A82" s="511"/>
      <c r="B82" s="611" t="s">
        <v>13</v>
      </c>
      <c r="C82" s="575" t="s">
        <v>15</v>
      </c>
      <c r="D82" s="576" t="s">
        <v>10</v>
      </c>
      <c r="E82" s="596" t="s">
        <v>83</v>
      </c>
      <c r="F82" s="611" t="s">
        <v>20</v>
      </c>
      <c r="G82" s="612"/>
      <c r="H82" s="612"/>
      <c r="I82" s="612"/>
      <c r="J82" s="613"/>
      <c r="K82" s="511"/>
      <c r="L82" s="511"/>
      <c r="M82" s="511"/>
      <c r="N82" s="511"/>
      <c r="O82" s="511"/>
      <c r="P82" s="511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40" s="36" customFormat="1" x14ac:dyDescent="0.3">
      <c r="A83" s="537"/>
      <c r="B83" s="91"/>
      <c r="C83" s="79"/>
      <c r="D83" s="92"/>
      <c r="E83" s="599">
        <f>Table624[[#This Row],[Total ]]-Table624[[#This Row],[Own/other financing]]</f>
        <v>0</v>
      </c>
      <c r="F83" s="93"/>
      <c r="G83" s="94"/>
      <c r="H83" s="94"/>
      <c r="I83" s="94"/>
      <c r="J83" s="95"/>
      <c r="K83" s="537"/>
      <c r="L83" s="537"/>
      <c r="M83" s="537"/>
      <c r="N83" s="537"/>
      <c r="O83" s="537"/>
      <c r="P83" s="537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</row>
    <row r="84" spans="1:40" s="36" customFormat="1" x14ac:dyDescent="0.3">
      <c r="A84" s="537"/>
      <c r="B84" s="96"/>
      <c r="C84" s="72"/>
      <c r="D84" s="92"/>
      <c r="E84" s="599">
        <f>Table624[[#This Row],[Total ]]-Table624[[#This Row],[Own/other financing]]</f>
        <v>0</v>
      </c>
      <c r="F84" s="96"/>
      <c r="G84" s="7"/>
      <c r="H84" s="7"/>
      <c r="I84" s="7"/>
      <c r="J84" s="97"/>
      <c r="K84" s="537"/>
      <c r="L84" s="537"/>
      <c r="M84" s="537"/>
      <c r="N84" s="537"/>
      <c r="O84" s="537"/>
      <c r="P84" s="537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</row>
    <row r="85" spans="1:40" s="2" customFormat="1" x14ac:dyDescent="0.3">
      <c r="A85" s="556"/>
      <c r="B85" s="96"/>
      <c r="C85" s="76"/>
      <c r="D85" s="98"/>
      <c r="E85" s="599">
        <f>Table624[[#This Row],[Total ]]-Table624[[#This Row],[Own/other financing]]</f>
        <v>0</v>
      </c>
      <c r="F85" s="99"/>
      <c r="G85" s="100"/>
      <c r="H85" s="100"/>
      <c r="I85" s="100"/>
      <c r="J85" s="101"/>
      <c r="K85" s="556"/>
      <c r="L85" s="556"/>
      <c r="M85" s="556"/>
      <c r="N85" s="556"/>
      <c r="O85" s="556"/>
      <c r="P85" s="556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40" x14ac:dyDescent="0.3">
      <c r="A86" s="511"/>
      <c r="B86" s="614" t="s">
        <v>17</v>
      </c>
      <c r="C86" s="585">
        <f>SUBTOTAL(109,Table624[[Total ]])</f>
        <v>0</v>
      </c>
      <c r="D86" s="615">
        <f>SUBTOTAL(109,Table624[Own/other financing])</f>
        <v>0</v>
      </c>
      <c r="E86" s="601">
        <f>SUBTOTAL(109,Table624[Funded by ERF])</f>
        <v>0</v>
      </c>
      <c r="F86" s="614"/>
      <c r="G86" s="616"/>
      <c r="H86" s="616"/>
      <c r="I86" s="616"/>
      <c r="J86" s="617"/>
      <c r="K86" s="511"/>
      <c r="L86" s="511"/>
      <c r="M86" s="511"/>
      <c r="N86" s="511"/>
      <c r="O86" s="511"/>
      <c r="P86" s="511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40" x14ac:dyDescent="0.3">
      <c r="A87" s="511"/>
      <c r="B87" s="537"/>
      <c r="C87" s="618"/>
      <c r="D87" s="619"/>
      <c r="E87" s="620"/>
      <c r="F87" s="537"/>
      <c r="G87" s="537"/>
      <c r="H87" s="537"/>
      <c r="I87" s="537"/>
      <c r="J87" s="511"/>
      <c r="K87" s="511"/>
      <c r="L87" s="511"/>
      <c r="M87" s="511"/>
      <c r="N87" s="511"/>
      <c r="O87" s="511"/>
      <c r="P87" s="511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40" x14ac:dyDescent="0.3">
      <c r="A88" s="511"/>
      <c r="B88" s="537" t="s">
        <v>23</v>
      </c>
      <c r="C88" s="511"/>
      <c r="D88" s="511"/>
      <c r="E88" s="511"/>
      <c r="F88" s="511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40" ht="27.6" x14ac:dyDescent="0.3">
      <c r="A89" s="511"/>
      <c r="B89" s="621" t="s">
        <v>13</v>
      </c>
      <c r="C89" s="575" t="s">
        <v>15</v>
      </c>
      <c r="D89" s="622" t="s">
        <v>10</v>
      </c>
      <c r="E89" s="623" t="s">
        <v>83</v>
      </c>
      <c r="F89" s="611" t="s">
        <v>20</v>
      </c>
      <c r="G89" s="612"/>
      <c r="H89" s="612"/>
      <c r="I89" s="612"/>
      <c r="J89" s="613"/>
      <c r="K89" s="511"/>
      <c r="L89" s="511"/>
      <c r="M89" s="511"/>
      <c r="N89" s="511"/>
      <c r="O89" s="511"/>
      <c r="P89" s="511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40" s="36" customFormat="1" x14ac:dyDescent="0.3">
      <c r="A90" s="537"/>
      <c r="B90" s="96"/>
      <c r="C90" s="102"/>
      <c r="D90" s="103"/>
      <c r="E90" s="581">
        <f>Table725[[#This Row],[Total ]]-Table725[[#This Row],[Own/other financing]]</f>
        <v>0</v>
      </c>
      <c r="F90" s="93"/>
      <c r="G90" s="94"/>
      <c r="H90" s="94"/>
      <c r="I90" s="94"/>
      <c r="J90" s="95"/>
      <c r="K90" s="537"/>
      <c r="L90" s="537"/>
      <c r="M90" s="537"/>
      <c r="N90" s="537"/>
      <c r="O90" s="537"/>
      <c r="P90" s="537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1:40" x14ac:dyDescent="0.3">
      <c r="A91" s="511"/>
      <c r="B91" s="96"/>
      <c r="C91" s="72"/>
      <c r="D91" s="104"/>
      <c r="E91" s="582">
        <f>Table725[[#This Row],[Total ]]-Table725[[#This Row],[Own/other financing]]</f>
        <v>0</v>
      </c>
      <c r="F91" s="96"/>
      <c r="G91" s="7"/>
      <c r="H91" s="7"/>
      <c r="I91" s="7"/>
      <c r="J91" s="97"/>
      <c r="K91" s="511"/>
      <c r="L91" s="511"/>
      <c r="M91" s="511"/>
      <c r="N91" s="511"/>
      <c r="O91" s="511"/>
      <c r="P91" s="511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40" x14ac:dyDescent="0.3">
      <c r="A92" s="511"/>
      <c r="B92" s="96"/>
      <c r="C92" s="72"/>
      <c r="D92" s="104"/>
      <c r="E92" s="582">
        <f>Table725[[#This Row],[Total ]]-Table725[[#This Row],[Own/other financing]]</f>
        <v>0</v>
      </c>
      <c r="F92" s="96"/>
      <c r="G92" s="7"/>
      <c r="H92" s="7"/>
      <c r="I92" s="7"/>
      <c r="J92" s="97"/>
      <c r="K92" s="511"/>
      <c r="L92" s="511"/>
      <c r="M92" s="511"/>
      <c r="N92" s="511"/>
      <c r="O92" s="511"/>
      <c r="P92" s="511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40" x14ac:dyDescent="0.3">
      <c r="A93" s="511"/>
      <c r="B93" s="96"/>
      <c r="C93" s="72"/>
      <c r="D93" s="104"/>
      <c r="E93" s="582">
        <f>Table725[[#This Row],[Total ]]-Table725[[#This Row],[Own/other financing]]</f>
        <v>0</v>
      </c>
      <c r="F93" s="105"/>
      <c r="G93" s="35"/>
      <c r="H93" s="35"/>
      <c r="I93" s="35"/>
      <c r="J93" s="10"/>
      <c r="K93" s="511"/>
      <c r="L93" s="511"/>
      <c r="M93" s="511"/>
      <c r="N93" s="511"/>
      <c r="O93" s="511"/>
      <c r="P93" s="511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40" x14ac:dyDescent="0.3">
      <c r="A94" s="511"/>
      <c r="B94" s="96"/>
      <c r="C94" s="76"/>
      <c r="D94" s="104"/>
      <c r="E94" s="583">
        <f>Table725[[#This Row],[Total ]]-Table725[[#This Row],[Own/other financing]]</f>
        <v>0</v>
      </c>
      <c r="F94" s="99"/>
      <c r="G94" s="100"/>
      <c r="H94" s="100"/>
      <c r="I94" s="100"/>
      <c r="J94" s="106"/>
      <c r="K94" s="511"/>
      <c r="L94" s="511"/>
      <c r="M94" s="511"/>
      <c r="N94" s="511"/>
      <c r="O94" s="511"/>
      <c r="P94" s="511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40" x14ac:dyDescent="0.3">
      <c r="A95" s="511"/>
      <c r="B95" s="614" t="s">
        <v>17</v>
      </c>
      <c r="C95" s="585">
        <f>SUBTOTAL(109,Table725[[Total ]])</f>
        <v>0</v>
      </c>
      <c r="D95" s="624">
        <f>SUBTOTAL(109,Table725[Own/other financing])</f>
        <v>0</v>
      </c>
      <c r="E95" s="625">
        <f>SUBTOTAL(109,Table725[Funded by ERF])</f>
        <v>0</v>
      </c>
      <c r="F95" s="614"/>
      <c r="G95" s="616"/>
      <c r="H95" s="616"/>
      <c r="I95" s="616"/>
      <c r="J95" s="613"/>
      <c r="K95" s="511"/>
      <c r="L95" s="511"/>
      <c r="M95" s="511"/>
      <c r="N95" s="511"/>
      <c r="O95" s="511"/>
      <c r="P95" s="511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spans="1:40" ht="15" customHeight="1" thickBot="1" x14ac:dyDescent="0.35">
      <c r="A96" s="511"/>
      <c r="B96" s="511"/>
      <c r="C96" s="511"/>
      <c r="D96" s="511"/>
      <c r="E96" s="511"/>
      <c r="F96" s="511"/>
      <c r="G96" s="511"/>
      <c r="H96" s="511"/>
      <c r="I96" s="511"/>
      <c r="J96" s="511"/>
      <c r="K96" s="511"/>
      <c r="L96" s="555"/>
      <c r="M96" s="511"/>
      <c r="N96" s="511"/>
      <c r="O96" s="511"/>
      <c r="P96" s="511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1:43" s="120" customFormat="1" ht="15" customHeight="1" x14ac:dyDescent="0.3">
      <c r="A97" s="557"/>
      <c r="B97" s="557"/>
      <c r="C97" s="626" t="s">
        <v>42</v>
      </c>
      <c r="D97" s="627"/>
      <c r="E97" s="628"/>
      <c r="F97" s="557"/>
      <c r="G97" s="626" t="s">
        <v>42</v>
      </c>
      <c r="H97" s="627"/>
      <c r="I97" s="628"/>
      <c r="J97" s="557"/>
      <c r="K97" s="557"/>
      <c r="L97" s="629"/>
      <c r="M97" s="692" t="s">
        <v>46</v>
      </c>
      <c r="N97" s="693"/>
      <c r="O97" s="694"/>
      <c r="P97" s="557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</row>
    <row r="98" spans="1:43" ht="16.5" customHeight="1" x14ac:dyDescent="0.3">
      <c r="A98" s="511"/>
      <c r="B98" s="511"/>
      <c r="C98" s="630" t="s">
        <v>24</v>
      </c>
      <c r="D98" s="631"/>
      <c r="E98" s="632"/>
      <c r="F98" s="511"/>
      <c r="G98" s="630" t="s">
        <v>25</v>
      </c>
      <c r="H98" s="631"/>
      <c r="I98" s="632"/>
      <c r="J98" s="511"/>
      <c r="K98" s="511"/>
      <c r="L98" s="633" t="s">
        <v>47</v>
      </c>
      <c r="M98" s="695" t="s">
        <v>24</v>
      </c>
      <c r="N98" s="696"/>
      <c r="O98" s="697"/>
      <c r="P98" s="511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ht="40.5" customHeight="1" x14ac:dyDescent="0.3">
      <c r="A99" s="511"/>
      <c r="B99" s="614" t="s">
        <v>26</v>
      </c>
      <c r="C99" s="634" t="s">
        <v>62</v>
      </c>
      <c r="D99" s="635" t="s">
        <v>27</v>
      </c>
      <c r="E99" s="636" t="s">
        <v>79</v>
      </c>
      <c r="F99" s="637" t="s">
        <v>91</v>
      </c>
      <c r="G99" s="638" t="s">
        <v>17</v>
      </c>
      <c r="H99" s="639" t="s">
        <v>28</v>
      </c>
      <c r="I99" s="640" t="s">
        <v>88</v>
      </c>
      <c r="J99" s="641" t="s">
        <v>92</v>
      </c>
      <c r="K99" s="511"/>
      <c r="L99" s="642" t="s">
        <v>44</v>
      </c>
      <c r="M99" s="698" t="s">
        <v>62</v>
      </c>
      <c r="N99" s="699" t="s">
        <v>27</v>
      </c>
      <c r="O99" s="577" t="s">
        <v>79</v>
      </c>
      <c r="P99" s="555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 x14ac:dyDescent="0.3">
      <c r="A100" s="511"/>
      <c r="B100" s="643" t="s">
        <v>7</v>
      </c>
      <c r="C100" s="644">
        <f>'Year 1'!L100</f>
        <v>0</v>
      </c>
      <c r="D100" s="645">
        <f>'Year 1'!M100</f>
        <v>0</v>
      </c>
      <c r="E100" s="646">
        <f>'Year 1'!N100</f>
        <v>0</v>
      </c>
      <c r="F100" s="647">
        <f>'Year 1'!I100</f>
        <v>0</v>
      </c>
      <c r="G100" s="644">
        <f t="shared" ref="G100:G104" si="2">I100+H100</f>
        <v>0</v>
      </c>
      <c r="H100" s="648">
        <f>Table827[[#Totals],[Total own]]</f>
        <v>0</v>
      </c>
      <c r="I100" s="649">
        <f>Table827[[#Totals],[Total ERF]]</f>
        <v>0</v>
      </c>
      <c r="J100" s="650">
        <f t="shared" ref="J100:J104" si="3">E100-I100</f>
        <v>0</v>
      </c>
      <c r="K100" s="511"/>
      <c r="L100" s="651" t="s">
        <v>7</v>
      </c>
      <c r="M100" s="115"/>
      <c r="N100" s="116"/>
      <c r="O100" s="700">
        <f>M100-N100</f>
        <v>0</v>
      </c>
      <c r="P100" s="591"/>
      <c r="Q100" s="107"/>
      <c r="R100" s="10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 x14ac:dyDescent="0.3">
      <c r="A101" s="511"/>
      <c r="B101" s="643" t="s">
        <v>29</v>
      </c>
      <c r="C101" s="652">
        <f>'Year 1'!L101</f>
        <v>0</v>
      </c>
      <c r="D101" s="645">
        <f>'Year 1'!M101</f>
        <v>0</v>
      </c>
      <c r="E101" s="653">
        <f>'Year 1'!N101</f>
        <v>0</v>
      </c>
      <c r="F101" s="647">
        <f>'Year 1'!I101</f>
        <v>0</v>
      </c>
      <c r="G101" s="652">
        <f t="shared" si="2"/>
        <v>0</v>
      </c>
      <c r="H101" s="654">
        <f>Table322[[#Totals],[Own/other financing]]</f>
        <v>0</v>
      </c>
      <c r="I101" s="655">
        <f>Table322[[#Totals],[Funded by ERF]]</f>
        <v>0</v>
      </c>
      <c r="J101" s="656">
        <f t="shared" si="3"/>
        <v>0</v>
      </c>
      <c r="K101" s="511"/>
      <c r="L101" s="643" t="s">
        <v>29</v>
      </c>
      <c r="M101" s="115"/>
      <c r="N101" s="117"/>
      <c r="O101" s="701">
        <f>M101-N101</f>
        <v>0</v>
      </c>
      <c r="P101" s="702"/>
      <c r="Q101" s="108"/>
      <c r="R101" s="108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 x14ac:dyDescent="0.3">
      <c r="A102" s="511"/>
      <c r="B102" s="643" t="s">
        <v>30</v>
      </c>
      <c r="C102" s="652">
        <f>'Year 1'!L102</f>
        <v>0</v>
      </c>
      <c r="D102" s="645">
        <f>'Year 1'!M102</f>
        <v>0</v>
      </c>
      <c r="E102" s="653">
        <f>'Year 1'!N102</f>
        <v>0</v>
      </c>
      <c r="F102" s="647">
        <f>'Year 1'!I102</f>
        <v>0</v>
      </c>
      <c r="G102" s="652">
        <f t="shared" si="2"/>
        <v>0</v>
      </c>
      <c r="H102" s="654">
        <f>Table423[[#Totals],[Own/other financing]]</f>
        <v>0</v>
      </c>
      <c r="I102" s="655">
        <f>Table423[[#Totals],[Funded by ERF]]</f>
        <v>0</v>
      </c>
      <c r="J102" s="656">
        <f t="shared" si="3"/>
        <v>0</v>
      </c>
      <c r="K102" s="511"/>
      <c r="L102" s="643" t="s">
        <v>30</v>
      </c>
      <c r="M102" s="115"/>
      <c r="N102" s="117"/>
      <c r="O102" s="701">
        <f t="shared" ref="O102:O104" si="4">M102-N102</f>
        <v>0</v>
      </c>
      <c r="P102" s="702"/>
      <c r="Q102" s="108"/>
      <c r="R102" s="108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 x14ac:dyDescent="0.3">
      <c r="A103" s="511"/>
      <c r="B103" s="643" t="s">
        <v>31</v>
      </c>
      <c r="C103" s="652">
        <f>'Year 1'!L103</f>
        <v>0</v>
      </c>
      <c r="D103" s="645">
        <f>'Year 1'!M103</f>
        <v>0</v>
      </c>
      <c r="E103" s="653">
        <f>'Year 1'!N103</f>
        <v>0</v>
      </c>
      <c r="F103" s="647">
        <f>'Year 1'!I103</f>
        <v>0</v>
      </c>
      <c r="G103" s="652">
        <f t="shared" si="2"/>
        <v>0</v>
      </c>
      <c r="H103" s="654">
        <f>Table624[[#Totals],[Own/other financing]]</f>
        <v>0</v>
      </c>
      <c r="I103" s="655">
        <f>Table624[[#Totals],[Funded by ERF]]</f>
        <v>0</v>
      </c>
      <c r="J103" s="656">
        <f t="shared" si="3"/>
        <v>0</v>
      </c>
      <c r="K103" s="511"/>
      <c r="L103" s="643" t="s">
        <v>31</v>
      </c>
      <c r="M103" s="115"/>
      <c r="N103" s="117"/>
      <c r="O103" s="701">
        <f t="shared" si="4"/>
        <v>0</v>
      </c>
      <c r="P103" s="702"/>
      <c r="Q103" s="108"/>
      <c r="R103" s="108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1:43" x14ac:dyDescent="0.3">
      <c r="A104" s="511"/>
      <c r="B104" s="643" t="s">
        <v>32</v>
      </c>
      <c r="C104" s="657">
        <f>'Year 1'!L104</f>
        <v>0</v>
      </c>
      <c r="D104" s="645">
        <f>'Year 1'!M104</f>
        <v>0</v>
      </c>
      <c r="E104" s="658">
        <f>'Year 1'!N104</f>
        <v>0</v>
      </c>
      <c r="F104" s="647">
        <f>'Year 1'!I104</f>
        <v>0</v>
      </c>
      <c r="G104" s="657">
        <f t="shared" si="2"/>
        <v>0</v>
      </c>
      <c r="H104" s="659">
        <f>Table725[[#Totals],[Own/other financing]]</f>
        <v>0</v>
      </c>
      <c r="I104" s="660">
        <f>Table725[[#Totals],[Funded by ERF]]</f>
        <v>0</v>
      </c>
      <c r="J104" s="661">
        <f t="shared" si="3"/>
        <v>0</v>
      </c>
      <c r="K104" s="511"/>
      <c r="L104" s="643" t="s">
        <v>32</v>
      </c>
      <c r="M104" s="115"/>
      <c r="N104" s="118"/>
      <c r="O104" s="703">
        <f t="shared" si="4"/>
        <v>0</v>
      </c>
      <c r="P104" s="511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 x14ac:dyDescent="0.3">
      <c r="A105" s="511"/>
      <c r="B105" s="662" t="s">
        <v>17</v>
      </c>
      <c r="C105" s="663">
        <f>SUM(C100:C104)</f>
        <v>0</v>
      </c>
      <c r="D105" s="664">
        <f>SUM(D100:D104)</f>
        <v>0</v>
      </c>
      <c r="E105" s="665">
        <f>SUM(E100:E104)</f>
        <v>0</v>
      </c>
      <c r="F105" s="666">
        <f>SUM(F100:F104)</f>
        <v>0</v>
      </c>
      <c r="G105" s="667">
        <f>SUM(G100:G104)</f>
        <v>0</v>
      </c>
      <c r="H105" s="668">
        <f>SUM(H100:H104)</f>
        <v>0</v>
      </c>
      <c r="I105" s="669">
        <f>SUM(I100:I104)</f>
        <v>0</v>
      </c>
      <c r="J105" s="670">
        <f>SUM(J100:J104)</f>
        <v>0</v>
      </c>
      <c r="K105" s="511"/>
      <c r="L105" s="662" t="s">
        <v>17</v>
      </c>
      <c r="M105" s="648">
        <f>SUM(M100:M104)</f>
        <v>0</v>
      </c>
      <c r="N105" s="707">
        <f>SUM(N100:N104)</f>
        <v>0</v>
      </c>
      <c r="O105" s="704">
        <f>SUM(O100:O104)</f>
        <v>0</v>
      </c>
      <c r="P105" s="511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x14ac:dyDescent="0.3">
      <c r="A106" s="511"/>
      <c r="B106" s="643" t="s">
        <v>33</v>
      </c>
      <c r="C106" s="671"/>
      <c r="D106" s="672"/>
      <c r="E106" s="673">
        <f>SUM(E100:E103)*0.25</f>
        <v>0</v>
      </c>
      <c r="F106" s="674">
        <f>'Year 1'!I106</f>
        <v>0</v>
      </c>
      <c r="G106" s="652"/>
      <c r="H106" s="654"/>
      <c r="I106" s="655">
        <f>SUM(I100:I103)*0.25</f>
        <v>0</v>
      </c>
      <c r="J106" s="656">
        <f>SUM(J100:J103)*0.25</f>
        <v>0</v>
      </c>
      <c r="K106" s="511"/>
      <c r="L106" s="675" t="s">
        <v>45</v>
      </c>
      <c r="M106" s="659"/>
      <c r="N106" s="672"/>
      <c r="O106" s="705">
        <f>SUM(O100:O103)*0.25</f>
        <v>0</v>
      </c>
      <c r="P106" s="511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1:43" ht="14.4" thickBot="1" x14ac:dyDescent="0.35">
      <c r="A107" s="511"/>
      <c r="B107" s="614" t="s">
        <v>34</v>
      </c>
      <c r="C107" s="676"/>
      <c r="D107" s="677"/>
      <c r="E107" s="678">
        <f>SUM(E105:E106)</f>
        <v>0</v>
      </c>
      <c r="F107" s="679">
        <f>SUM(F105:F106)</f>
        <v>0</v>
      </c>
      <c r="G107" s="680"/>
      <c r="H107" s="681"/>
      <c r="I107" s="682">
        <f>SUM(I105:I106)</f>
        <v>0</v>
      </c>
      <c r="J107" s="683">
        <f>SUM(J105:J106)</f>
        <v>0</v>
      </c>
      <c r="K107" s="511"/>
      <c r="L107" s="684" t="s">
        <v>34</v>
      </c>
      <c r="M107" s="708"/>
      <c r="N107" s="709"/>
      <c r="O107" s="706">
        <f>SUM(O105:O106)</f>
        <v>0</v>
      </c>
      <c r="P107" s="511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1:43" x14ac:dyDescent="0.3">
      <c r="A108" s="511"/>
      <c r="B108" s="528" t="s">
        <v>35</v>
      </c>
      <c r="C108" s="511"/>
      <c r="D108" s="511"/>
      <c r="E108" s="511"/>
      <c r="F108" s="511"/>
      <c r="G108" s="511"/>
      <c r="H108" s="511"/>
      <c r="I108" s="511"/>
      <c r="J108" s="535"/>
      <c r="K108" s="511"/>
      <c r="L108" s="511"/>
      <c r="M108" s="511"/>
      <c r="N108" s="511"/>
      <c r="O108" s="511"/>
      <c r="P108" s="511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43" x14ac:dyDescent="0.3">
      <c r="A109" s="511"/>
      <c r="B109" s="528" t="s">
        <v>93</v>
      </c>
      <c r="C109" s="511"/>
      <c r="D109" s="511"/>
      <c r="E109" s="511"/>
      <c r="F109" s="511"/>
      <c r="G109" s="511"/>
      <c r="H109" s="511"/>
      <c r="I109" s="511"/>
      <c r="J109" s="511"/>
      <c r="K109" s="511"/>
      <c r="L109" s="511"/>
      <c r="M109" s="511"/>
      <c r="N109" s="511"/>
      <c r="O109" s="511"/>
      <c r="P109" s="511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1:43" x14ac:dyDescent="0.3">
      <c r="A110" s="511"/>
      <c r="B110" s="528"/>
      <c r="C110" s="511"/>
      <c r="D110" s="511"/>
      <c r="E110" s="511"/>
      <c r="F110" s="511"/>
      <c r="G110" s="511"/>
      <c r="H110" s="511"/>
      <c r="I110" s="511"/>
      <c r="J110" s="511"/>
      <c r="K110" s="511"/>
      <c r="L110" s="511"/>
      <c r="M110" s="511"/>
      <c r="N110" s="511"/>
      <c r="O110" s="511"/>
      <c r="P110" s="511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1:43" x14ac:dyDescent="0.3">
      <c r="A111" s="511"/>
      <c r="B111" s="555" t="s">
        <v>68</v>
      </c>
      <c r="C111" s="555"/>
      <c r="D111" s="555"/>
      <c r="E111" s="555"/>
      <c r="F111" s="555"/>
      <c r="G111" s="511"/>
      <c r="H111" s="511"/>
      <c r="I111" s="511"/>
      <c r="J111" s="511"/>
      <c r="K111" s="511"/>
      <c r="L111" s="511"/>
      <c r="M111" s="511"/>
      <c r="N111" s="511"/>
      <c r="O111" s="511"/>
      <c r="P111" s="511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1:43" x14ac:dyDescent="0.3">
      <c r="A112" s="511"/>
      <c r="B112" s="685"/>
      <c r="C112" s="686" t="s">
        <v>28</v>
      </c>
      <c r="D112" s="687" t="s">
        <v>79</v>
      </c>
      <c r="E112" s="688" t="s">
        <v>36</v>
      </c>
      <c r="F112" s="688" t="s">
        <v>37</v>
      </c>
      <c r="G112" s="688" t="s">
        <v>38</v>
      </c>
      <c r="H112" s="511"/>
      <c r="I112" s="511"/>
      <c r="J112" s="511"/>
      <c r="K112" s="511"/>
      <c r="L112" s="511"/>
      <c r="M112" s="511"/>
      <c r="N112" s="511"/>
      <c r="O112" s="511"/>
      <c r="P112" s="511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1:39" x14ac:dyDescent="0.3">
      <c r="A113" s="511"/>
      <c r="B113" s="689"/>
      <c r="C113" s="690" t="s">
        <v>65</v>
      </c>
      <c r="D113" s="691" t="s">
        <v>65</v>
      </c>
      <c r="E113" s="639" t="s">
        <v>66</v>
      </c>
      <c r="F113" s="639" t="s">
        <v>66</v>
      </c>
      <c r="G113" s="639" t="s">
        <v>66</v>
      </c>
      <c r="H113" s="511"/>
      <c r="I113" s="511"/>
      <c r="J113" s="511"/>
      <c r="K113" s="511"/>
      <c r="L113" s="511"/>
      <c r="M113" s="511"/>
      <c r="N113" s="511"/>
      <c r="O113" s="511"/>
      <c r="P113" s="511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1:39" x14ac:dyDescent="0.3">
      <c r="A114" s="511"/>
      <c r="B114" s="711" t="s">
        <v>39</v>
      </c>
      <c r="C114" s="109"/>
      <c r="D114" s="110"/>
      <c r="E114" s="111"/>
      <c r="F114" s="111"/>
      <c r="G114" s="111"/>
      <c r="H114" s="511"/>
      <c r="I114" s="511"/>
      <c r="J114" s="511"/>
      <c r="K114" s="511"/>
      <c r="L114" s="511"/>
      <c r="M114" s="511"/>
      <c r="N114" s="511"/>
      <c r="O114" s="511"/>
      <c r="P114" s="511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1:39" x14ac:dyDescent="0.3">
      <c r="A115" s="511"/>
      <c r="B115" s="711" t="s">
        <v>40</v>
      </c>
      <c r="C115" s="109"/>
      <c r="D115" s="110"/>
      <c r="E115" s="111"/>
      <c r="F115" s="111"/>
      <c r="G115" s="111"/>
      <c r="H115" s="511"/>
      <c r="I115" s="511"/>
      <c r="J115" s="511"/>
      <c r="K115" s="511"/>
      <c r="L115" s="511"/>
      <c r="M115" s="511"/>
      <c r="N115" s="511"/>
      <c r="O115" s="511"/>
      <c r="P115" s="511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1:39" x14ac:dyDescent="0.3">
      <c r="A116" s="511"/>
      <c r="B116" s="712" t="s">
        <v>41</v>
      </c>
      <c r="C116" s="112"/>
      <c r="D116" s="113"/>
      <c r="E116" s="114"/>
      <c r="F116" s="114"/>
      <c r="G116" s="114"/>
      <c r="H116" s="511"/>
      <c r="I116" s="511"/>
      <c r="J116" s="511"/>
      <c r="K116" s="511"/>
      <c r="L116" s="511"/>
      <c r="M116" s="511"/>
      <c r="N116" s="511"/>
      <c r="O116" s="511"/>
      <c r="P116" s="511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1:39" x14ac:dyDescent="0.3">
      <c r="A117" s="511"/>
      <c r="B117" s="535"/>
      <c r="C117" s="710" t="s">
        <v>18</v>
      </c>
      <c r="D117" s="710"/>
      <c r="E117" s="511"/>
      <c r="F117" s="511"/>
      <c r="G117" s="511"/>
      <c r="H117" s="511"/>
      <c r="I117" s="511"/>
      <c r="J117" s="511"/>
      <c r="K117" s="511"/>
      <c r="L117" s="511"/>
      <c r="M117" s="511"/>
      <c r="N117" s="511"/>
      <c r="O117" s="511"/>
      <c r="P117" s="511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1:39" x14ac:dyDescent="0.3">
      <c r="A118" s="511"/>
      <c r="B118" s="555"/>
      <c r="C118" s="511"/>
      <c r="D118" s="511"/>
      <c r="E118" s="511"/>
      <c r="F118" s="511"/>
      <c r="G118" s="511"/>
      <c r="H118" s="511"/>
      <c r="I118" s="511"/>
      <c r="J118" s="511"/>
      <c r="K118" s="511"/>
      <c r="L118" s="511"/>
      <c r="M118" s="511"/>
      <c r="N118" s="511"/>
      <c r="O118" s="511"/>
      <c r="P118" s="511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1:39" ht="1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1:39" s="120" customFormat="1" x14ac:dyDescent="0.3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5"/>
      <c r="L120" s="15"/>
      <c r="M120" s="15"/>
      <c r="N120" s="15"/>
      <c r="O120" s="15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</row>
    <row r="121" spans="1:39" s="2" customFormat="1" ht="18" customHeight="1" x14ac:dyDescent="0.3">
      <c r="A121" s="1"/>
      <c r="B121" s="1"/>
      <c r="C121" s="1"/>
      <c r="D121" s="1"/>
      <c r="E121" s="1"/>
      <c r="F121" s="7"/>
      <c r="G121" s="7"/>
      <c r="H121" s="7"/>
      <c r="I121" s="1"/>
      <c r="J121" s="1"/>
      <c r="K121" s="7"/>
      <c r="L121" s="7"/>
      <c r="M121" s="7"/>
      <c r="N121" s="7"/>
      <c r="O121" s="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9" x14ac:dyDescent="0.3">
      <c r="A122" s="7"/>
      <c r="B122" s="7"/>
      <c r="C122" s="7"/>
      <c r="D122" s="7"/>
      <c r="E122" s="7"/>
      <c r="F122" s="1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39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39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39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39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39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39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39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39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39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</row>
    <row r="132" spans="1:39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1:39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</row>
    <row r="134" spans="1:39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</row>
    <row r="135" spans="1:39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</row>
    <row r="136" spans="1:39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1:39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1:39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</row>
    <row r="139" spans="1:39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</row>
    <row r="140" spans="1:39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</row>
    <row r="141" spans="1:39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1:39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1:39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1:39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1:39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1:39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1:39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1:39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1:39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1:39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1:39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1:39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  <row r="153" spans="1:39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9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 spans="1:39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 spans="1:39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9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 spans="1:39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 spans="1:39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9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 spans="1:38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 spans="1:38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8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8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8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8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8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8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8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</sheetData>
  <sheetProtection algorithmName="SHA-512" hashValue="Qhq60rQeCs270x0Z2qFYllUZi9ce94HrjohryPQwGXSMDUZv6O9+Rxi0RQT3BOxfJNvo/QIBvo4g40gcVY1cuw==" saltValue="NjQB1DW68FkTwb3VYTGMoQ==" spinCount="100000" sheet="1" objects="1" scenarios="1" insertRows="0" selectLockedCells="1"/>
  <mergeCells count="15">
    <mergeCell ref="C117:D117"/>
    <mergeCell ref="M97:O97"/>
    <mergeCell ref="M98:O98"/>
    <mergeCell ref="G97:I97"/>
    <mergeCell ref="G98:I98"/>
    <mergeCell ref="F21:G21"/>
    <mergeCell ref="H21:I21"/>
    <mergeCell ref="C97:E97"/>
    <mergeCell ref="C98:E98"/>
    <mergeCell ref="B3:I3"/>
    <mergeCell ref="B4:I4"/>
    <mergeCell ref="B5:I5"/>
    <mergeCell ref="B17:I17"/>
    <mergeCell ref="F20:G20"/>
    <mergeCell ref="H20:I20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31F3-62C4-4057-8A8C-8369AD555A41}">
  <sheetPr>
    <tabColor rgb="FFFF0000"/>
  </sheetPr>
  <dimension ref="A1:AQ264"/>
  <sheetViews>
    <sheetView zoomScaleNormal="100" workbookViewId="0">
      <selection activeCell="N28" sqref="N28"/>
    </sheetView>
  </sheetViews>
  <sheetFormatPr defaultColWidth="9.109375" defaultRowHeight="13.8" x14ac:dyDescent="0.3"/>
  <cols>
    <col min="1" max="1" width="2.88671875" style="122" customWidth="1"/>
    <col min="2" max="2" width="41.109375" style="122" customWidth="1"/>
    <col min="3" max="9" width="13.88671875" style="122" customWidth="1"/>
    <col min="10" max="10" width="14.6640625" style="122" customWidth="1"/>
    <col min="11" max="12" width="14.5546875" style="122" customWidth="1"/>
    <col min="13" max="15" width="13.44140625" style="122" customWidth="1"/>
    <col min="16" max="16384" width="9.109375" style="122"/>
  </cols>
  <sheetData>
    <row r="1" spans="1:42" x14ac:dyDescent="0.3">
      <c r="A1" s="387"/>
      <c r="B1" s="387"/>
      <c r="C1" s="387"/>
      <c r="D1" s="387"/>
      <c r="E1" s="387"/>
      <c r="F1" s="387"/>
      <c r="G1" s="387"/>
      <c r="H1" s="387"/>
      <c r="I1" s="385"/>
      <c r="J1" s="387"/>
      <c r="K1" s="387"/>
      <c r="L1" s="121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 ht="14.4" x14ac:dyDescent="0.3">
      <c r="A2" s="387"/>
      <c r="B2" s="713"/>
      <c r="C2" s="714"/>
      <c r="D2" s="714"/>
      <c r="E2" s="714"/>
      <c r="F2" s="714"/>
      <c r="G2" s="715"/>
      <c r="H2" s="714"/>
      <c r="I2" s="714"/>
      <c r="J2" s="716"/>
      <c r="K2" s="38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</row>
    <row r="3" spans="1:42" ht="19.5" customHeight="1" x14ac:dyDescent="0.3">
      <c r="A3" s="387"/>
      <c r="B3" s="717" t="s">
        <v>74</v>
      </c>
      <c r="C3" s="718"/>
      <c r="D3" s="718"/>
      <c r="E3" s="718"/>
      <c r="F3" s="718"/>
      <c r="G3" s="718"/>
      <c r="H3" s="718"/>
      <c r="I3" s="718"/>
      <c r="J3" s="719"/>
      <c r="K3" s="38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</row>
    <row r="4" spans="1:42" ht="15" customHeight="1" x14ac:dyDescent="0.3">
      <c r="A4" s="387"/>
      <c r="B4" s="720" t="s">
        <v>0</v>
      </c>
      <c r="C4" s="721"/>
      <c r="D4" s="721"/>
      <c r="E4" s="721"/>
      <c r="F4" s="721"/>
      <c r="G4" s="721"/>
      <c r="H4" s="721"/>
      <c r="I4" s="721"/>
      <c r="J4" s="719"/>
      <c r="K4" s="38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42" ht="15" customHeight="1" x14ac:dyDescent="0.3">
      <c r="A5" s="387"/>
      <c r="B5" s="722" t="s">
        <v>46</v>
      </c>
      <c r="C5" s="723"/>
      <c r="D5" s="723"/>
      <c r="E5" s="723"/>
      <c r="F5" s="723"/>
      <c r="G5" s="723"/>
      <c r="H5" s="723"/>
      <c r="I5" s="723"/>
      <c r="J5" s="719"/>
      <c r="K5" s="38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</row>
    <row r="6" spans="1:42" x14ac:dyDescent="0.3">
      <c r="A6" s="387"/>
      <c r="B6" s="724"/>
      <c r="C6" s="725"/>
      <c r="D6" s="725"/>
      <c r="E6" s="725"/>
      <c r="F6" s="725"/>
      <c r="G6" s="725"/>
      <c r="H6" s="725"/>
      <c r="I6" s="726"/>
      <c r="J6" s="727"/>
      <c r="K6" s="38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</row>
    <row r="7" spans="1:42" s="124" customFormat="1" x14ac:dyDescent="0.3">
      <c r="A7" s="728"/>
      <c r="B7" s="728"/>
      <c r="C7" s="387"/>
      <c r="D7" s="387"/>
      <c r="E7" s="728"/>
      <c r="F7" s="728"/>
      <c r="G7" s="728"/>
      <c r="H7" s="728"/>
      <c r="I7" s="728"/>
      <c r="J7" s="729"/>
      <c r="K7" s="728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</row>
    <row r="8" spans="1:42" s="124" customFormat="1" ht="14.4" x14ac:dyDescent="0.3">
      <c r="A8" s="728"/>
      <c r="B8" s="730" t="s">
        <v>2</v>
      </c>
      <c r="C8" s="731">
        <f>'Year 1'!C8</f>
        <v>0</v>
      </c>
      <c r="D8" s="728"/>
      <c r="E8" s="385"/>
      <c r="F8" s="387"/>
      <c r="G8" s="732"/>
      <c r="H8" s="728"/>
      <c r="I8" s="728"/>
      <c r="J8" s="729"/>
      <c r="K8" s="728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</row>
    <row r="9" spans="1:42" s="124" customFormat="1" ht="14.4" x14ac:dyDescent="0.3">
      <c r="A9" s="728"/>
      <c r="B9" s="730" t="s">
        <v>3</v>
      </c>
      <c r="C9" s="731">
        <f>'Year 1'!C9</f>
        <v>0</v>
      </c>
      <c r="D9" s="728"/>
      <c r="E9" s="385"/>
      <c r="F9" s="728"/>
      <c r="G9" s="732"/>
      <c r="H9" s="728"/>
      <c r="I9" s="728"/>
      <c r="J9" s="729"/>
      <c r="K9" s="728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</row>
    <row r="10" spans="1:42" s="124" customFormat="1" ht="14.4" x14ac:dyDescent="0.3">
      <c r="A10" s="728"/>
      <c r="B10" s="730" t="s">
        <v>4</v>
      </c>
      <c r="C10" s="731">
        <f>'Year 1'!C10</f>
        <v>0</v>
      </c>
      <c r="D10" s="728"/>
      <c r="E10" s="387"/>
      <c r="F10" s="728"/>
      <c r="G10" s="732"/>
      <c r="H10" s="728"/>
      <c r="I10" s="728"/>
      <c r="J10" s="729"/>
      <c r="K10" s="728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</row>
    <row r="11" spans="1:42" s="124" customFormat="1" ht="14.4" x14ac:dyDescent="0.3">
      <c r="A11" s="728"/>
      <c r="B11" s="730" t="s">
        <v>5</v>
      </c>
      <c r="C11" s="299">
        <f>'Year 1'!C11</f>
        <v>0</v>
      </c>
      <c r="D11" s="728"/>
      <c r="E11" s="385"/>
      <c r="F11" s="728"/>
      <c r="G11" s="732"/>
      <c r="H11" s="728"/>
      <c r="I11" s="728"/>
      <c r="J11" s="729"/>
      <c r="K11" s="728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</row>
    <row r="12" spans="1:42" ht="14.4" x14ac:dyDescent="0.3">
      <c r="A12" s="387"/>
      <c r="B12" s="730"/>
      <c r="C12" s="733"/>
      <c r="D12" s="387"/>
      <c r="E12" s="728"/>
      <c r="F12" s="387"/>
      <c r="G12" s="731"/>
      <c r="H12" s="387"/>
      <c r="I12" s="387"/>
      <c r="J12" s="385"/>
      <c r="K12" s="38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</row>
    <row r="13" spans="1:42" ht="14.4" x14ac:dyDescent="0.3">
      <c r="A13" s="451"/>
      <c r="B13" s="314" t="s">
        <v>77</v>
      </c>
      <c r="C13" s="733"/>
      <c r="D13" s="733"/>
      <c r="E13" s="733"/>
      <c r="F13" s="387"/>
      <c r="G13" s="385"/>
      <c r="H13" s="387"/>
      <c r="I13" s="387"/>
      <c r="J13" s="385"/>
      <c r="K13" s="38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</row>
    <row r="14" spans="1:42" ht="14.4" x14ac:dyDescent="0.3">
      <c r="A14" s="387"/>
      <c r="B14" s="341" t="s">
        <v>73</v>
      </c>
      <c r="C14" s="387"/>
      <c r="D14" s="451"/>
      <c r="E14" s="733"/>
      <c r="F14" s="733"/>
      <c r="G14" s="733"/>
      <c r="H14" s="387"/>
      <c r="I14" s="385"/>
      <c r="J14" s="387"/>
      <c r="K14" s="387"/>
      <c r="L14" s="121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</row>
    <row r="15" spans="1:42" x14ac:dyDescent="0.3">
      <c r="A15" s="387"/>
      <c r="B15" s="734"/>
      <c r="C15" s="387"/>
      <c r="D15" s="387"/>
      <c r="E15" s="387"/>
      <c r="F15" s="387"/>
      <c r="G15" s="387"/>
      <c r="H15" s="387"/>
      <c r="I15" s="387"/>
      <c r="J15" s="387"/>
      <c r="K15" s="38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</row>
    <row r="16" spans="1:42" s="126" customFormat="1" ht="14.4" x14ac:dyDescent="0.3">
      <c r="A16" s="735"/>
      <c r="B16" s="736" t="s">
        <v>6</v>
      </c>
      <c r="C16" s="736"/>
      <c r="D16" s="736"/>
      <c r="E16" s="736"/>
      <c r="F16" s="736"/>
      <c r="G16" s="736"/>
      <c r="H16" s="736"/>
      <c r="I16" s="736"/>
      <c r="J16" s="735"/>
      <c r="K16" s="73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</row>
    <row r="17" spans="1:39" x14ac:dyDescent="0.3">
      <c r="A17" s="387"/>
      <c r="B17" s="387"/>
      <c r="C17" s="127"/>
      <c r="D17" s="127"/>
      <c r="E17" s="128"/>
      <c r="F17" s="128"/>
      <c r="G17" s="128"/>
      <c r="H17" s="127"/>
      <c r="I17" s="127"/>
      <c r="J17" s="127"/>
      <c r="K17" s="12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ht="14.4" thickBot="1" x14ac:dyDescent="0.35">
      <c r="A18" s="387"/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ht="15" customHeight="1" x14ac:dyDescent="0.3">
      <c r="A19" s="387"/>
      <c r="B19" s="127"/>
      <c r="C19" s="387"/>
      <c r="D19" s="387"/>
      <c r="E19" s="387"/>
      <c r="F19" s="737" t="s">
        <v>8</v>
      </c>
      <c r="G19" s="738"/>
      <c r="H19" s="739" t="s">
        <v>7</v>
      </c>
      <c r="I19" s="740"/>
      <c r="J19" s="741" t="s">
        <v>64</v>
      </c>
      <c r="K19" s="38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x14ac:dyDescent="0.3">
      <c r="A20" s="387"/>
      <c r="B20" s="127" t="s">
        <v>9</v>
      </c>
      <c r="C20" s="387"/>
      <c r="D20" s="387"/>
      <c r="E20" s="387"/>
      <c r="F20" s="742" t="s">
        <v>10</v>
      </c>
      <c r="G20" s="743"/>
      <c r="H20" s="744" t="s">
        <v>83</v>
      </c>
      <c r="I20" s="745"/>
      <c r="J20" s="746" t="s">
        <v>84</v>
      </c>
      <c r="K20" s="38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s="135" customFormat="1" ht="28.5" customHeight="1" x14ac:dyDescent="0.3">
      <c r="A21" s="358"/>
      <c r="B21" s="130" t="s">
        <v>11</v>
      </c>
      <c r="C21" s="131" t="s">
        <v>12</v>
      </c>
      <c r="D21" s="132" t="s">
        <v>13</v>
      </c>
      <c r="E21" s="133" t="s">
        <v>14</v>
      </c>
      <c r="F21" s="353" t="s">
        <v>16</v>
      </c>
      <c r="G21" s="354" t="s">
        <v>63</v>
      </c>
      <c r="H21" s="355" t="s">
        <v>85</v>
      </c>
      <c r="I21" s="356" t="s">
        <v>86</v>
      </c>
      <c r="J21" s="134" t="s">
        <v>44</v>
      </c>
      <c r="K21" s="358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39" x14ac:dyDescent="0.3">
      <c r="A22" s="387"/>
      <c r="B22" s="39"/>
      <c r="C22" s="40"/>
      <c r="D22" s="39"/>
      <c r="E22" s="41"/>
      <c r="F22" s="136"/>
      <c r="G22" s="137">
        <f t="shared" ref="G22:G47" si="0">F22*E22</f>
        <v>0</v>
      </c>
      <c r="H22" s="138"/>
      <c r="I22" s="139">
        <f t="shared" ref="I22:I47" si="1">H22*E22</f>
        <v>0</v>
      </c>
      <c r="J22" s="140">
        <f>SUM(Table82734[[#This Row],[Total own]]+Table82734[[#This Row],[Total ERF]])</f>
        <v>0</v>
      </c>
      <c r="K22" s="38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</row>
    <row r="23" spans="1:39" x14ac:dyDescent="0.3">
      <c r="A23" s="387"/>
      <c r="B23" s="46"/>
      <c r="C23" s="47"/>
      <c r="D23" s="46"/>
      <c r="E23" s="48"/>
      <c r="F23" s="141"/>
      <c r="G23" s="142">
        <f t="shared" si="0"/>
        <v>0</v>
      </c>
      <c r="H23" s="143"/>
      <c r="I23" s="144">
        <f t="shared" si="1"/>
        <v>0</v>
      </c>
      <c r="J23" s="140">
        <f>SUM(Table82734[[#This Row],[Total own]]+Table82734[[#This Row],[Total ERF]])</f>
        <v>0</v>
      </c>
      <c r="K23" s="387"/>
      <c r="L23" s="47"/>
      <c r="M23" s="300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</row>
    <row r="24" spans="1:39" x14ac:dyDescent="0.3">
      <c r="A24" s="387"/>
      <c r="B24" s="46"/>
      <c r="C24" s="47"/>
      <c r="D24" s="46"/>
      <c r="E24" s="48"/>
      <c r="F24" s="141"/>
      <c r="G24" s="142">
        <f t="shared" si="0"/>
        <v>0</v>
      </c>
      <c r="H24" s="143"/>
      <c r="I24" s="144">
        <f t="shared" si="1"/>
        <v>0</v>
      </c>
      <c r="J24" s="140">
        <f>SUM(Table82734[[#This Row],[Total own]]+Table82734[[#This Row],[Total ERF]])</f>
        <v>0</v>
      </c>
      <c r="K24" s="38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</row>
    <row r="25" spans="1:39" x14ac:dyDescent="0.3">
      <c r="A25" s="387"/>
      <c r="B25" s="46"/>
      <c r="C25" s="47"/>
      <c r="D25" s="46"/>
      <c r="E25" s="48"/>
      <c r="F25" s="141"/>
      <c r="G25" s="142">
        <f t="shared" si="0"/>
        <v>0</v>
      </c>
      <c r="H25" s="143"/>
      <c r="I25" s="144">
        <f t="shared" si="1"/>
        <v>0</v>
      </c>
      <c r="J25" s="140">
        <f>SUM(Table82734[[#This Row],[Total own]]+Table82734[[#This Row],[Total ERF]])</f>
        <v>0</v>
      </c>
      <c r="K25" s="38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1:39" x14ac:dyDescent="0.3">
      <c r="A26" s="387"/>
      <c r="B26" s="46"/>
      <c r="C26" s="47"/>
      <c r="D26" s="46"/>
      <c r="E26" s="48"/>
      <c r="F26" s="141"/>
      <c r="G26" s="142">
        <f t="shared" si="0"/>
        <v>0</v>
      </c>
      <c r="H26" s="143"/>
      <c r="I26" s="144">
        <f t="shared" si="1"/>
        <v>0</v>
      </c>
      <c r="J26" s="140">
        <f>SUM(Table82734[[#This Row],[Total own]]+Table82734[[#This Row],[Total ERF]])</f>
        <v>0</v>
      </c>
      <c r="K26" s="38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1:39" x14ac:dyDescent="0.3">
      <c r="A27" s="387"/>
      <c r="B27" s="46"/>
      <c r="C27" s="47"/>
      <c r="D27" s="46"/>
      <c r="E27" s="48"/>
      <c r="F27" s="141"/>
      <c r="G27" s="142">
        <f t="shared" si="0"/>
        <v>0</v>
      </c>
      <c r="H27" s="143"/>
      <c r="I27" s="144">
        <f t="shared" si="1"/>
        <v>0</v>
      </c>
      <c r="J27" s="140">
        <f>SUM(Table82734[[#This Row],[Total own]]+Table82734[[#This Row],[Total ERF]])</f>
        <v>0</v>
      </c>
      <c r="K27" s="38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</row>
    <row r="28" spans="1:39" x14ac:dyDescent="0.3">
      <c r="A28" s="387"/>
      <c r="B28" s="46"/>
      <c r="C28" s="47"/>
      <c r="D28" s="46"/>
      <c r="E28" s="48"/>
      <c r="F28" s="141"/>
      <c r="G28" s="142">
        <f t="shared" si="0"/>
        <v>0</v>
      </c>
      <c r="H28" s="143"/>
      <c r="I28" s="144">
        <f t="shared" si="1"/>
        <v>0</v>
      </c>
      <c r="J28" s="140">
        <f>SUM(Table82734[[#This Row],[Total own]]+Table82734[[#This Row],[Total ERF]])</f>
        <v>0</v>
      </c>
      <c r="K28" s="38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</row>
    <row r="29" spans="1:39" x14ac:dyDescent="0.3">
      <c r="A29" s="387"/>
      <c r="B29" s="52"/>
      <c r="C29" s="47"/>
      <c r="D29" s="53"/>
      <c r="E29" s="54"/>
      <c r="F29" s="141"/>
      <c r="G29" s="142">
        <f t="shared" si="0"/>
        <v>0</v>
      </c>
      <c r="H29" s="143"/>
      <c r="I29" s="144">
        <f t="shared" si="1"/>
        <v>0</v>
      </c>
      <c r="J29" s="140">
        <f>SUM(Table82734[[#This Row],[Total own]]+Table82734[[#This Row],[Total ERF]])</f>
        <v>0</v>
      </c>
      <c r="K29" s="38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9" x14ac:dyDescent="0.3">
      <c r="A30" s="387"/>
      <c r="B30" s="52"/>
      <c r="C30" s="47"/>
      <c r="D30" s="53"/>
      <c r="E30" s="54"/>
      <c r="F30" s="141"/>
      <c r="G30" s="142">
        <f t="shared" si="0"/>
        <v>0</v>
      </c>
      <c r="H30" s="143"/>
      <c r="I30" s="144">
        <f t="shared" si="1"/>
        <v>0</v>
      </c>
      <c r="J30" s="140">
        <f>SUM(Table82734[[#This Row],[Total own]]+Table82734[[#This Row],[Total ERF]])</f>
        <v>0</v>
      </c>
      <c r="K30" s="38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</row>
    <row r="31" spans="1:39" x14ac:dyDescent="0.3">
      <c r="A31" s="387"/>
      <c r="B31" s="52"/>
      <c r="C31" s="47"/>
      <c r="D31" s="53"/>
      <c r="E31" s="54"/>
      <c r="F31" s="141"/>
      <c r="G31" s="142">
        <f t="shared" si="0"/>
        <v>0</v>
      </c>
      <c r="H31" s="143"/>
      <c r="I31" s="144">
        <f t="shared" si="1"/>
        <v>0</v>
      </c>
      <c r="J31" s="140">
        <f>SUM(Table82734[[#This Row],[Total own]]+Table82734[[#This Row],[Total ERF]])</f>
        <v>0</v>
      </c>
      <c r="K31" s="38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39" x14ac:dyDescent="0.3">
      <c r="A32" s="387"/>
      <c r="B32" s="55"/>
      <c r="C32" s="47"/>
      <c r="D32" s="53"/>
      <c r="E32" s="54"/>
      <c r="F32" s="141"/>
      <c r="G32" s="137">
        <f t="shared" si="0"/>
        <v>0</v>
      </c>
      <c r="H32" s="143"/>
      <c r="I32" s="144">
        <f t="shared" si="1"/>
        <v>0</v>
      </c>
      <c r="J32" s="140">
        <f>SUM(Table82734[[#This Row],[Total own]]+Table82734[[#This Row],[Total ERF]])</f>
        <v>0</v>
      </c>
      <c r="K32" s="38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1:39" x14ac:dyDescent="0.3">
      <c r="A33" s="387"/>
      <c r="B33" s="52"/>
      <c r="C33" s="47"/>
      <c r="D33" s="53"/>
      <c r="E33" s="54"/>
      <c r="F33" s="141"/>
      <c r="G33" s="142">
        <f t="shared" si="0"/>
        <v>0</v>
      </c>
      <c r="H33" s="143"/>
      <c r="I33" s="144">
        <f t="shared" si="1"/>
        <v>0</v>
      </c>
      <c r="J33" s="140">
        <f>SUM(Table82734[[#This Row],[Total own]]+Table82734[[#This Row],[Total ERF]])</f>
        <v>0</v>
      </c>
      <c r="K33" s="38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</row>
    <row r="34" spans="1:39" x14ac:dyDescent="0.3">
      <c r="A34" s="387"/>
      <c r="B34" s="52"/>
      <c r="C34" s="47"/>
      <c r="D34" s="53"/>
      <c r="E34" s="54"/>
      <c r="F34" s="141"/>
      <c r="G34" s="142">
        <f t="shared" si="0"/>
        <v>0</v>
      </c>
      <c r="H34" s="143"/>
      <c r="I34" s="144">
        <f t="shared" si="1"/>
        <v>0</v>
      </c>
      <c r="J34" s="140">
        <f>SUM(Table82734[[#This Row],[Total own]]+Table82734[[#This Row],[Total ERF]])</f>
        <v>0</v>
      </c>
      <c r="K34" s="38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</row>
    <row r="35" spans="1:39" x14ac:dyDescent="0.3">
      <c r="A35" s="387"/>
      <c r="B35" s="52"/>
      <c r="C35" s="47"/>
      <c r="D35" s="53"/>
      <c r="E35" s="54"/>
      <c r="F35" s="141"/>
      <c r="G35" s="142">
        <f t="shared" si="0"/>
        <v>0</v>
      </c>
      <c r="H35" s="143"/>
      <c r="I35" s="144">
        <f t="shared" si="1"/>
        <v>0</v>
      </c>
      <c r="J35" s="140">
        <f>SUM(Table82734[[#This Row],[Total own]]+Table82734[[#This Row],[Total ERF]])</f>
        <v>0</v>
      </c>
      <c r="K35" s="38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</row>
    <row r="36" spans="1:39" x14ac:dyDescent="0.3">
      <c r="A36" s="387"/>
      <c r="B36" s="46"/>
      <c r="C36" s="47"/>
      <c r="D36" s="53"/>
      <c r="E36" s="54"/>
      <c r="F36" s="141"/>
      <c r="G36" s="137">
        <f t="shared" si="0"/>
        <v>0</v>
      </c>
      <c r="H36" s="143"/>
      <c r="I36" s="144">
        <f t="shared" si="1"/>
        <v>0</v>
      </c>
      <c r="J36" s="140">
        <f>SUM(Table82734[[#This Row],[Total own]]+Table82734[[#This Row],[Total ERF]])</f>
        <v>0</v>
      </c>
      <c r="K36" s="38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</row>
    <row r="37" spans="1:39" x14ac:dyDescent="0.3">
      <c r="A37" s="387"/>
      <c r="B37" s="46"/>
      <c r="C37" s="47"/>
      <c r="D37" s="56"/>
      <c r="E37" s="54"/>
      <c r="F37" s="141"/>
      <c r="G37" s="137">
        <f t="shared" si="0"/>
        <v>0</v>
      </c>
      <c r="H37" s="143"/>
      <c r="I37" s="144">
        <f t="shared" si="1"/>
        <v>0</v>
      </c>
      <c r="J37" s="140">
        <f>SUM(Table82734[[#This Row],[Total own]]+Table82734[[#This Row],[Total ERF]])</f>
        <v>0</v>
      </c>
      <c r="K37" s="38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  <row r="38" spans="1:39" x14ac:dyDescent="0.3">
      <c r="A38" s="387"/>
      <c r="B38" s="46"/>
      <c r="C38" s="47"/>
      <c r="D38" s="56"/>
      <c r="E38" s="54"/>
      <c r="F38" s="141"/>
      <c r="G38" s="137">
        <f t="shared" si="0"/>
        <v>0</v>
      </c>
      <c r="H38" s="143"/>
      <c r="I38" s="144">
        <f t="shared" si="1"/>
        <v>0</v>
      </c>
      <c r="J38" s="140">
        <f>SUM(Table82734[[#This Row],[Total own]]+Table82734[[#This Row],[Total ERF]])</f>
        <v>0</v>
      </c>
      <c r="K38" s="38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1:39" x14ac:dyDescent="0.3">
      <c r="A39" s="387"/>
      <c r="B39" s="46"/>
      <c r="C39" s="47"/>
      <c r="D39" s="56"/>
      <c r="E39" s="54"/>
      <c r="F39" s="141"/>
      <c r="G39" s="137">
        <f t="shared" si="0"/>
        <v>0</v>
      </c>
      <c r="H39" s="143"/>
      <c r="I39" s="144">
        <f t="shared" si="1"/>
        <v>0</v>
      </c>
      <c r="J39" s="140">
        <f>SUM(Table82734[[#This Row],[Total own]]+Table82734[[#This Row],[Total ERF]])</f>
        <v>0</v>
      </c>
      <c r="K39" s="38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</row>
    <row r="40" spans="1:39" x14ac:dyDescent="0.3">
      <c r="A40" s="387"/>
      <c r="B40" s="46"/>
      <c r="C40" s="47"/>
      <c r="D40" s="56"/>
      <c r="E40" s="54"/>
      <c r="F40" s="141"/>
      <c r="G40" s="137">
        <f t="shared" si="0"/>
        <v>0</v>
      </c>
      <c r="H40" s="143"/>
      <c r="I40" s="144">
        <f t="shared" si="1"/>
        <v>0</v>
      </c>
      <c r="J40" s="140">
        <f>SUM(Table82734[[#This Row],[Total own]]+Table82734[[#This Row],[Total ERF]])</f>
        <v>0</v>
      </c>
      <c r="K40" s="38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</row>
    <row r="41" spans="1:39" x14ac:dyDescent="0.3">
      <c r="A41" s="387"/>
      <c r="B41" s="46"/>
      <c r="C41" s="47"/>
      <c r="D41" s="56"/>
      <c r="E41" s="54"/>
      <c r="F41" s="141"/>
      <c r="G41" s="137">
        <f t="shared" si="0"/>
        <v>0</v>
      </c>
      <c r="H41" s="143"/>
      <c r="I41" s="144">
        <f t="shared" si="1"/>
        <v>0</v>
      </c>
      <c r="J41" s="140">
        <f>SUM(Table82734[[#This Row],[Total own]]+Table82734[[#This Row],[Total ERF]])</f>
        <v>0</v>
      </c>
      <c r="K41" s="38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</row>
    <row r="42" spans="1:39" x14ac:dyDescent="0.3">
      <c r="A42" s="387"/>
      <c r="B42" s="46"/>
      <c r="C42" s="47"/>
      <c r="D42" s="56"/>
      <c r="E42" s="54"/>
      <c r="F42" s="145"/>
      <c r="G42" s="137">
        <f t="shared" si="0"/>
        <v>0</v>
      </c>
      <c r="H42" s="143"/>
      <c r="I42" s="144">
        <f t="shared" si="1"/>
        <v>0</v>
      </c>
      <c r="J42" s="140">
        <f>SUM(Table82734[[#This Row],[Total own]]+Table82734[[#This Row],[Total ERF]])</f>
        <v>0</v>
      </c>
      <c r="K42" s="38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39" x14ac:dyDescent="0.3">
      <c r="A43" s="387"/>
      <c r="B43" s="52"/>
      <c r="C43" s="47"/>
      <c r="D43" s="58"/>
      <c r="E43" s="54"/>
      <c r="F43" s="141"/>
      <c r="G43" s="137">
        <f t="shared" si="0"/>
        <v>0</v>
      </c>
      <c r="H43" s="143"/>
      <c r="I43" s="144">
        <f t="shared" si="1"/>
        <v>0</v>
      </c>
      <c r="J43" s="140">
        <f>SUM(Table82734[[#This Row],[Total own]]+Table82734[[#This Row],[Total ERF]])</f>
        <v>0</v>
      </c>
      <c r="K43" s="38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</row>
    <row r="44" spans="1:39" x14ac:dyDescent="0.3">
      <c r="A44" s="387"/>
      <c r="B44" s="52"/>
      <c r="C44" s="47"/>
      <c r="D44" s="58"/>
      <c r="E44" s="54"/>
      <c r="F44" s="141"/>
      <c r="G44" s="137">
        <f t="shared" si="0"/>
        <v>0</v>
      </c>
      <c r="H44" s="143"/>
      <c r="I44" s="144">
        <f t="shared" si="1"/>
        <v>0</v>
      </c>
      <c r="J44" s="140">
        <f>SUM(Table82734[[#This Row],[Total own]]+Table82734[[#This Row],[Total ERF]])</f>
        <v>0</v>
      </c>
      <c r="K44" s="38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</row>
    <row r="45" spans="1:39" x14ac:dyDescent="0.3">
      <c r="A45" s="387"/>
      <c r="B45" s="52"/>
      <c r="C45" s="47"/>
      <c r="D45" s="58"/>
      <c r="E45" s="54"/>
      <c r="F45" s="141"/>
      <c r="G45" s="137">
        <f t="shared" si="0"/>
        <v>0</v>
      </c>
      <c r="H45" s="143"/>
      <c r="I45" s="144">
        <f t="shared" si="1"/>
        <v>0</v>
      </c>
      <c r="J45" s="140">
        <f>SUM(Table82734[[#This Row],[Total own]]+Table82734[[#This Row],[Total ERF]])</f>
        <v>0</v>
      </c>
      <c r="K45" s="38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</row>
    <row r="46" spans="1:39" x14ac:dyDescent="0.3">
      <c r="A46" s="387"/>
      <c r="B46" s="52"/>
      <c r="C46" s="47"/>
      <c r="D46" s="58"/>
      <c r="E46" s="54"/>
      <c r="F46" s="141"/>
      <c r="G46" s="137">
        <f t="shared" si="0"/>
        <v>0</v>
      </c>
      <c r="H46" s="143"/>
      <c r="I46" s="144">
        <f t="shared" si="1"/>
        <v>0</v>
      </c>
      <c r="J46" s="140">
        <f>SUM(Table82734[[#This Row],[Total own]]+Table82734[[#This Row],[Total ERF]])</f>
        <v>0</v>
      </c>
      <c r="K46" s="38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1:39" x14ac:dyDescent="0.3">
      <c r="A47" s="387"/>
      <c r="B47" s="59"/>
      <c r="C47" s="47"/>
      <c r="D47" s="60"/>
      <c r="E47" s="54"/>
      <c r="F47" s="141"/>
      <c r="G47" s="137">
        <f t="shared" si="0"/>
        <v>0</v>
      </c>
      <c r="H47" s="143"/>
      <c r="I47" s="144">
        <f t="shared" si="1"/>
        <v>0</v>
      </c>
      <c r="J47" s="140">
        <f>SUM(Table82734[[#This Row],[Total own]]+Table82734[[#This Row],[Total ERF]])</f>
        <v>0</v>
      </c>
      <c r="K47" s="38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</row>
    <row r="48" spans="1:39" ht="14.4" thickBot="1" x14ac:dyDescent="0.35">
      <c r="A48" s="387"/>
      <c r="B48" s="560" t="s">
        <v>17</v>
      </c>
      <c r="C48" s="561"/>
      <c r="D48" s="562"/>
      <c r="E48" s="563"/>
      <c r="F48" s="750">
        <f>SUM(F22:F47)</f>
        <v>0</v>
      </c>
      <c r="G48" s="751">
        <f>SUM(G22:G47)</f>
        <v>0</v>
      </c>
      <c r="H48" s="752">
        <f>SUM(H22:H47)</f>
        <v>0</v>
      </c>
      <c r="I48" s="753">
        <f>SUM(I22:I47)</f>
        <v>0</v>
      </c>
      <c r="J48" s="754">
        <f>SUBTOTAL(109,Table82734[Column1])</f>
        <v>0</v>
      </c>
      <c r="K48" s="38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</row>
    <row r="49" spans="1:39" s="147" customFormat="1" x14ac:dyDescent="0.3">
      <c r="A49" s="747"/>
      <c r="B49" s="735"/>
      <c r="C49" s="735"/>
      <c r="D49" s="386"/>
      <c r="E49" s="755"/>
      <c r="F49" s="756" t="s">
        <v>18</v>
      </c>
      <c r="G49" s="757"/>
      <c r="H49" s="758"/>
      <c r="I49" s="759"/>
      <c r="J49" s="387"/>
      <c r="K49" s="749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</row>
    <row r="50" spans="1:39" s="147" customFormat="1" x14ac:dyDescent="0.3">
      <c r="A50" s="747"/>
      <c r="B50" s="387"/>
      <c r="C50" s="387"/>
      <c r="D50" s="387"/>
      <c r="E50" s="728"/>
      <c r="F50" s="387"/>
      <c r="G50" s="387"/>
      <c r="H50" s="387"/>
      <c r="I50" s="387"/>
      <c r="J50" s="387"/>
      <c r="K50" s="747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</row>
    <row r="51" spans="1:39" s="147" customFormat="1" x14ac:dyDescent="0.3">
      <c r="A51" s="747"/>
      <c r="B51" s="735" t="s">
        <v>19</v>
      </c>
      <c r="C51" s="387"/>
      <c r="D51" s="387"/>
      <c r="E51" s="387"/>
      <c r="F51" s="387"/>
      <c r="G51" s="387"/>
      <c r="H51" s="387"/>
      <c r="I51" s="387"/>
      <c r="J51" s="760"/>
      <c r="K51" s="747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</row>
    <row r="52" spans="1:39" s="147" customFormat="1" ht="27.6" x14ac:dyDescent="0.3">
      <c r="A52" s="747"/>
      <c r="B52" s="377" t="s">
        <v>13</v>
      </c>
      <c r="C52" s="378" t="s">
        <v>15</v>
      </c>
      <c r="D52" s="379" t="s">
        <v>10</v>
      </c>
      <c r="E52" s="380" t="s">
        <v>83</v>
      </c>
      <c r="F52" s="381" t="s">
        <v>20</v>
      </c>
      <c r="G52" s="382"/>
      <c r="H52" s="382"/>
      <c r="I52" s="382"/>
      <c r="J52" s="761"/>
      <c r="K52" s="747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</row>
    <row r="53" spans="1:39" s="147" customFormat="1" x14ac:dyDescent="0.3">
      <c r="A53" s="747"/>
      <c r="B53" s="148"/>
      <c r="C53" s="276"/>
      <c r="D53" s="149"/>
      <c r="E53" s="762">
        <f>Table32229[[#This Row],[Total ]]-Table32229[[#This Row],[Own/other financing]]</f>
        <v>0</v>
      </c>
      <c r="F53" s="150"/>
      <c r="G53" s="150"/>
      <c r="H53" s="150"/>
      <c r="I53" s="150"/>
      <c r="J53" s="151"/>
      <c r="K53" s="747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</row>
    <row r="54" spans="1:39" s="147" customFormat="1" x14ac:dyDescent="0.3">
      <c r="A54" s="747"/>
      <c r="B54" s="46"/>
      <c r="C54" s="277"/>
      <c r="D54" s="149"/>
      <c r="E54" s="763">
        <f>Table32229[[#This Row],[Total ]]-Table32229[[#This Row],[Own/other financing]]</f>
        <v>0</v>
      </c>
      <c r="F54" s="129"/>
      <c r="G54" s="129"/>
      <c r="H54" s="129"/>
      <c r="I54" s="129"/>
      <c r="J54" s="152"/>
      <c r="K54" s="747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</row>
    <row r="55" spans="1:39" s="147" customFormat="1" x14ac:dyDescent="0.3">
      <c r="A55" s="747"/>
      <c r="B55" s="46"/>
      <c r="C55" s="277"/>
      <c r="D55" s="149"/>
      <c r="E55" s="763">
        <f>Table32229[[#This Row],[Total ]]-Table32229[[#This Row],[Own/other financing]]</f>
        <v>0</v>
      </c>
      <c r="F55" s="129"/>
      <c r="G55" s="129"/>
      <c r="H55" s="129"/>
      <c r="I55" s="129"/>
      <c r="J55" s="152"/>
      <c r="K55" s="747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</row>
    <row r="56" spans="1:39" s="147" customFormat="1" x14ac:dyDescent="0.3">
      <c r="A56" s="747"/>
      <c r="B56" s="46"/>
      <c r="C56" s="277"/>
      <c r="D56" s="149"/>
      <c r="E56" s="763">
        <f>Table32229[[#This Row],[Total ]]-Table32229[[#This Row],[Own/other financing]]</f>
        <v>0</v>
      </c>
      <c r="F56" s="129"/>
      <c r="G56" s="129"/>
      <c r="H56" s="129"/>
      <c r="I56" s="129"/>
      <c r="J56" s="152"/>
      <c r="K56" s="747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</row>
    <row r="57" spans="1:39" s="147" customFormat="1" x14ac:dyDescent="0.3">
      <c r="A57" s="747"/>
      <c r="B57" s="46"/>
      <c r="C57" s="277"/>
      <c r="D57" s="149"/>
      <c r="E57" s="763">
        <f>Table32229[[#This Row],[Total ]]-Table32229[[#This Row],[Own/other financing]]</f>
        <v>0</v>
      </c>
      <c r="F57" s="129"/>
      <c r="G57" s="129"/>
      <c r="H57" s="129"/>
      <c r="I57" s="129"/>
      <c r="J57" s="152"/>
      <c r="K57" s="747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</row>
    <row r="58" spans="1:39" s="147" customFormat="1" x14ac:dyDescent="0.3">
      <c r="A58" s="747"/>
      <c r="B58" s="153"/>
      <c r="C58" s="278"/>
      <c r="D58" s="149"/>
      <c r="E58" s="763">
        <f>Table32229[[#This Row],[Total ]]-Table32229[[#This Row],[Own/other financing]]</f>
        <v>0</v>
      </c>
      <c r="F58" s="129"/>
      <c r="G58" s="129"/>
      <c r="H58" s="129"/>
      <c r="I58" s="129"/>
      <c r="J58" s="152"/>
      <c r="K58" s="747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</row>
    <row r="59" spans="1:39" s="155" customFormat="1" x14ac:dyDescent="0.3">
      <c r="A59" s="748"/>
      <c r="B59" s="46"/>
      <c r="C59" s="277"/>
      <c r="D59" s="149"/>
      <c r="E59" s="763">
        <f>Table32229[[#This Row],[Total ]]-Table32229[[#This Row],[Own/other financing]]</f>
        <v>0</v>
      </c>
      <c r="F59" s="146"/>
      <c r="G59" s="146"/>
      <c r="H59" s="146"/>
      <c r="I59" s="146"/>
      <c r="J59" s="152"/>
      <c r="K59" s="748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</row>
    <row r="60" spans="1:39" x14ac:dyDescent="0.3">
      <c r="A60" s="387"/>
      <c r="B60" s="46"/>
      <c r="C60" s="277"/>
      <c r="D60" s="149"/>
      <c r="E60" s="763">
        <f>Table32229[[#This Row],[Total ]]-Table32229[[#This Row],[Own/other financing]]</f>
        <v>0</v>
      </c>
      <c r="F60" s="146"/>
      <c r="G60" s="146"/>
      <c r="H60" s="146"/>
      <c r="I60" s="146"/>
      <c r="J60" s="156"/>
      <c r="K60" s="38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9" x14ac:dyDescent="0.3">
      <c r="A61" s="387"/>
      <c r="B61" s="46"/>
      <c r="C61" s="277"/>
      <c r="D61" s="149"/>
      <c r="E61" s="763">
        <f>Table32229[[#This Row],[Total ]]-Table32229[[#This Row],[Own/other financing]]</f>
        <v>0</v>
      </c>
      <c r="F61" s="146"/>
      <c r="G61" s="146"/>
      <c r="H61" s="146"/>
      <c r="I61" s="146"/>
      <c r="J61" s="152"/>
      <c r="K61" s="38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9" s="135" customFormat="1" ht="15" customHeight="1" x14ac:dyDescent="0.3">
      <c r="A62" s="358"/>
      <c r="B62" s="157"/>
      <c r="C62" s="279"/>
      <c r="D62" s="149"/>
      <c r="E62" s="764">
        <f>Table32229[[#This Row],[Total ]]-Table32229[[#This Row],[Own/other financing]]</f>
        <v>0</v>
      </c>
      <c r="F62" s="159"/>
      <c r="G62" s="159"/>
      <c r="H62" s="159"/>
      <c r="I62" s="159"/>
      <c r="J62" s="160"/>
      <c r="K62" s="358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</row>
    <row r="63" spans="1:39" s="147" customFormat="1" x14ac:dyDescent="0.3">
      <c r="A63" s="747"/>
      <c r="B63" s="765" t="s">
        <v>17</v>
      </c>
      <c r="C63" s="766">
        <f>SUBTOTAL(109,Table32229[[Total ]])</f>
        <v>0</v>
      </c>
      <c r="D63" s="767">
        <f>SUBTOTAL(109,Table32229[Own/other financing])</f>
        <v>0</v>
      </c>
      <c r="E63" s="768">
        <f>SUBTOTAL(109,Table32229[Funded by ERF])</f>
        <v>0</v>
      </c>
      <c r="F63" s="769"/>
      <c r="G63" s="770"/>
      <c r="H63" s="770"/>
      <c r="I63" s="770"/>
      <c r="J63" s="397"/>
      <c r="K63" s="747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</row>
    <row r="64" spans="1:39" s="147" customFormat="1" x14ac:dyDescent="0.3">
      <c r="A64" s="747"/>
      <c r="B64" s="387"/>
      <c r="C64" s="387"/>
      <c r="D64" s="387"/>
      <c r="E64" s="387"/>
      <c r="F64" s="387"/>
      <c r="G64" s="387"/>
      <c r="H64" s="387"/>
      <c r="I64" s="387"/>
      <c r="J64" s="749"/>
      <c r="K64" s="747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</row>
    <row r="65" spans="1:38" s="147" customFormat="1" x14ac:dyDescent="0.3">
      <c r="A65" s="747"/>
      <c r="B65" s="735" t="s">
        <v>21</v>
      </c>
      <c r="C65" s="735"/>
      <c r="D65" s="771"/>
      <c r="E65" s="772"/>
      <c r="F65" s="386"/>
      <c r="G65" s="386"/>
      <c r="H65" s="773"/>
      <c r="I65" s="774"/>
      <c r="J65" s="760"/>
      <c r="K65" s="747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</row>
    <row r="66" spans="1:38" s="147" customFormat="1" ht="27.6" x14ac:dyDescent="0.3">
      <c r="A66" s="747"/>
      <c r="B66" s="402" t="s">
        <v>13</v>
      </c>
      <c r="C66" s="378" t="s">
        <v>15</v>
      </c>
      <c r="D66" s="379" t="s">
        <v>10</v>
      </c>
      <c r="E66" s="403" t="s">
        <v>83</v>
      </c>
      <c r="F66" s="377" t="s">
        <v>20</v>
      </c>
      <c r="G66" s="404"/>
      <c r="H66" s="404"/>
      <c r="I66" s="404"/>
      <c r="J66" s="775"/>
      <c r="K66" s="747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</row>
    <row r="67" spans="1:38" s="147" customFormat="1" x14ac:dyDescent="0.3">
      <c r="A67" s="747"/>
      <c r="B67" s="153"/>
      <c r="C67" s="161"/>
      <c r="D67" s="162"/>
      <c r="E67" s="776">
        <f>Table42330[[#This Row],[Total ]]-Table42330[[#This Row],[Own/other financing]]</f>
        <v>0</v>
      </c>
      <c r="F67" s="163"/>
      <c r="G67" s="150"/>
      <c r="H67" s="150"/>
      <c r="I67" s="150"/>
      <c r="J67" s="151"/>
      <c r="K67" s="747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</row>
    <row r="68" spans="1:38" s="147" customFormat="1" x14ac:dyDescent="0.3">
      <c r="A68" s="747"/>
      <c r="B68" s="153"/>
      <c r="C68" s="164"/>
      <c r="D68" s="165"/>
      <c r="E68" s="776">
        <f>Table42330[[#This Row],[Total ]]-Table42330[[#This Row],[Own/other financing]]</f>
        <v>0</v>
      </c>
      <c r="F68" s="166"/>
      <c r="G68" s="129"/>
      <c r="H68" s="129"/>
      <c r="I68" s="129"/>
      <c r="J68" s="152"/>
      <c r="K68" s="747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</row>
    <row r="69" spans="1:38" s="147" customFormat="1" x14ac:dyDescent="0.3">
      <c r="A69" s="747"/>
      <c r="B69" s="153"/>
      <c r="C69" s="164"/>
      <c r="D69" s="165"/>
      <c r="E69" s="776">
        <f>Table42330[[#This Row],[Total ]]-Table42330[[#This Row],[Own/other financing]]</f>
        <v>0</v>
      </c>
      <c r="F69" s="166"/>
      <c r="G69" s="129"/>
      <c r="H69" s="129"/>
      <c r="I69" s="129"/>
      <c r="J69" s="152"/>
      <c r="K69" s="747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</row>
    <row r="70" spans="1:38" s="147" customFormat="1" x14ac:dyDescent="0.3">
      <c r="A70" s="747"/>
      <c r="B70" s="153"/>
      <c r="C70" s="164"/>
      <c r="D70" s="165"/>
      <c r="E70" s="776">
        <f>Table42330[[#This Row],[Total ]]-Table42330[[#This Row],[Own/other financing]]</f>
        <v>0</v>
      </c>
      <c r="F70" s="166"/>
      <c r="G70" s="129"/>
      <c r="H70" s="129"/>
      <c r="I70" s="129"/>
      <c r="J70" s="152"/>
      <c r="K70" s="747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</row>
    <row r="71" spans="1:38" s="147" customFormat="1" x14ac:dyDescent="0.3">
      <c r="A71" s="747"/>
      <c r="B71" s="153"/>
      <c r="C71" s="164"/>
      <c r="D71" s="165"/>
      <c r="E71" s="776">
        <f>Table42330[[#This Row],[Total ]]-Table42330[[#This Row],[Own/other financing]]</f>
        <v>0</v>
      </c>
      <c r="F71" s="166"/>
      <c r="G71" s="129"/>
      <c r="H71" s="129"/>
      <c r="I71" s="129"/>
      <c r="J71" s="152"/>
      <c r="K71" s="747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</row>
    <row r="72" spans="1:38" s="147" customFormat="1" x14ac:dyDescent="0.3">
      <c r="A72" s="747"/>
      <c r="B72" s="153"/>
      <c r="C72" s="164"/>
      <c r="D72" s="165"/>
      <c r="E72" s="776">
        <f>Table42330[[#This Row],[Total ]]-Table42330[[#This Row],[Own/other financing]]</f>
        <v>0</v>
      </c>
      <c r="F72" s="166"/>
      <c r="G72" s="129"/>
      <c r="H72" s="129"/>
      <c r="I72" s="129"/>
      <c r="J72" s="152"/>
      <c r="K72" s="747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</row>
    <row r="73" spans="1:38" s="126" customFormat="1" x14ac:dyDescent="0.3">
      <c r="A73" s="735"/>
      <c r="B73" s="46"/>
      <c r="C73" s="167"/>
      <c r="D73" s="165"/>
      <c r="E73" s="776">
        <f>Table42330[[#This Row],[Total ]]-Table42330[[#This Row],[Own/other financing]]</f>
        <v>0</v>
      </c>
      <c r="F73" s="168"/>
      <c r="G73" s="146"/>
      <c r="H73" s="146"/>
      <c r="I73" s="146"/>
      <c r="J73" s="152"/>
      <c r="K73" s="73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</row>
    <row r="74" spans="1:38" x14ac:dyDescent="0.3">
      <c r="A74" s="387"/>
      <c r="B74" s="46"/>
      <c r="C74" s="167"/>
      <c r="D74" s="165"/>
      <c r="E74" s="776">
        <f>Table42330[[#This Row],[Total ]]-Table42330[[#This Row],[Own/other financing]]</f>
        <v>0</v>
      </c>
      <c r="F74" s="168"/>
      <c r="G74" s="146"/>
      <c r="H74" s="146"/>
      <c r="I74" s="146"/>
      <c r="J74" s="156"/>
      <c r="K74" s="38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</row>
    <row r="75" spans="1:38" x14ac:dyDescent="0.3">
      <c r="A75" s="387"/>
      <c r="B75" s="46"/>
      <c r="C75" s="167"/>
      <c r="D75" s="165"/>
      <c r="E75" s="776">
        <f>Table42330[[#This Row],[Total ]]-Table42330[[#This Row],[Own/other financing]]</f>
        <v>0</v>
      </c>
      <c r="F75" s="168"/>
      <c r="G75" s="146"/>
      <c r="H75" s="146"/>
      <c r="I75" s="146"/>
      <c r="J75" s="152"/>
      <c r="K75" s="38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</row>
    <row r="76" spans="1:38" s="170" customFormat="1" ht="15" customHeight="1" x14ac:dyDescent="0.3">
      <c r="A76" s="385"/>
      <c r="B76" s="46"/>
      <c r="C76" s="167"/>
      <c r="D76" s="165"/>
      <c r="E76" s="776">
        <f>Table42330[[#This Row],[Total ]]-Table42330[[#This Row],[Own/other financing]]</f>
        <v>0</v>
      </c>
      <c r="F76" s="168"/>
      <c r="G76" s="146"/>
      <c r="H76" s="146"/>
      <c r="I76" s="146"/>
      <c r="J76" s="169"/>
      <c r="K76" s="385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</row>
    <row r="77" spans="1:38" x14ac:dyDescent="0.3">
      <c r="A77" s="387"/>
      <c r="B77" s="171"/>
      <c r="C77" s="172"/>
      <c r="D77" s="173"/>
      <c r="E77" s="776">
        <f>Table42330[[#This Row],[Total ]]-Table42330[[#This Row],[Own/other financing]]</f>
        <v>0</v>
      </c>
      <c r="F77" s="174"/>
      <c r="G77" s="175"/>
      <c r="H77" s="175"/>
      <c r="I77" s="175"/>
      <c r="J77" s="176"/>
      <c r="K77" s="38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</row>
    <row r="78" spans="1:38" x14ac:dyDescent="0.3">
      <c r="A78" s="387"/>
      <c r="B78" s="777" t="s">
        <v>17</v>
      </c>
      <c r="C78" s="766">
        <f>SUBTOTAL(109,Table42330[[Total ]])</f>
        <v>0</v>
      </c>
      <c r="D78" s="767">
        <f>SUBTOTAL(109,Table42330[Own/other financing])</f>
        <v>0</v>
      </c>
      <c r="E78" s="778">
        <f>SUBTOTAL(109,Table42330[Funded by ERF])</f>
        <v>0</v>
      </c>
      <c r="F78" s="381"/>
      <c r="G78" s="779"/>
      <c r="H78" s="779"/>
      <c r="I78" s="779"/>
      <c r="J78" s="780"/>
      <c r="K78" s="38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</row>
    <row r="79" spans="1:38" x14ac:dyDescent="0.3">
      <c r="A79" s="387"/>
      <c r="B79" s="781"/>
      <c r="C79" s="782"/>
      <c r="D79" s="783"/>
      <c r="E79" s="784"/>
      <c r="F79" s="785"/>
      <c r="G79" s="786"/>
      <c r="H79" s="786"/>
      <c r="I79" s="786"/>
      <c r="J79" s="787"/>
      <c r="K79" s="38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</row>
    <row r="80" spans="1:38" x14ac:dyDescent="0.3">
      <c r="A80" s="387"/>
      <c r="B80" s="735" t="s">
        <v>22</v>
      </c>
      <c r="C80" s="772"/>
      <c r="D80" s="772"/>
      <c r="E80" s="772"/>
      <c r="F80" s="386"/>
      <c r="G80" s="386"/>
      <c r="H80" s="773"/>
      <c r="I80" s="774"/>
      <c r="J80" s="387"/>
      <c r="K80" s="38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</row>
    <row r="81" spans="1:42" ht="27.6" x14ac:dyDescent="0.3">
      <c r="A81" s="387"/>
      <c r="B81" s="418" t="s">
        <v>13</v>
      </c>
      <c r="C81" s="378" t="s">
        <v>15</v>
      </c>
      <c r="D81" s="379" t="s">
        <v>10</v>
      </c>
      <c r="E81" s="403" t="s">
        <v>83</v>
      </c>
      <c r="F81" s="418" t="s">
        <v>20</v>
      </c>
      <c r="G81" s="419"/>
      <c r="H81" s="419"/>
      <c r="I81" s="419"/>
      <c r="J81" s="788"/>
      <c r="K81" s="38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</row>
    <row r="82" spans="1:42" s="126" customFormat="1" x14ac:dyDescent="0.3">
      <c r="A82" s="735"/>
      <c r="B82" s="177"/>
      <c r="C82" s="161"/>
      <c r="D82" s="178"/>
      <c r="E82" s="776">
        <f>Table62431[[#This Row],[Total ]]-Table62431[[#This Row],[Own/other financing]]</f>
        <v>0</v>
      </c>
      <c r="F82" s="179"/>
      <c r="G82" s="180"/>
      <c r="H82" s="180"/>
      <c r="I82" s="180"/>
      <c r="J82" s="181"/>
      <c r="K82" s="73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42" s="126" customFormat="1" x14ac:dyDescent="0.3">
      <c r="A83" s="735"/>
      <c r="B83" s="182"/>
      <c r="C83" s="56"/>
      <c r="D83" s="178"/>
      <c r="E83" s="776">
        <f>Table62431[[#This Row],[Total ]]-Table62431[[#This Row],[Own/other financing]]</f>
        <v>0</v>
      </c>
      <c r="F83" s="182"/>
      <c r="G83" s="47"/>
      <c r="H83" s="47"/>
      <c r="I83" s="47"/>
      <c r="J83" s="183"/>
      <c r="K83" s="73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</row>
    <row r="84" spans="1:42" s="189" customFormat="1" x14ac:dyDescent="0.3">
      <c r="A84" s="386"/>
      <c r="B84" s="182"/>
      <c r="C84" s="158"/>
      <c r="D84" s="185"/>
      <c r="E84" s="776">
        <f>Table62431[[#This Row],[Total ]]-Table62431[[#This Row],[Own/other financing]]</f>
        <v>0</v>
      </c>
      <c r="F84" s="186"/>
      <c r="G84" s="187"/>
      <c r="H84" s="187"/>
      <c r="I84" s="187"/>
      <c r="J84" s="188"/>
      <c r="K84" s="386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</row>
    <row r="85" spans="1:42" x14ac:dyDescent="0.3">
      <c r="A85" s="387"/>
      <c r="B85" s="441" t="s">
        <v>17</v>
      </c>
      <c r="C85" s="766">
        <f>SUBTOTAL(109,Table62431[[Total ]])</f>
        <v>0</v>
      </c>
      <c r="D85" s="789">
        <f>SUBTOTAL(109,Table62431[Own/other financing])</f>
        <v>0</v>
      </c>
      <c r="E85" s="778">
        <f>SUBTOTAL(109,Table62431[Funded by ERF])</f>
        <v>0</v>
      </c>
      <c r="F85" s="441"/>
      <c r="G85" s="790"/>
      <c r="H85" s="790"/>
      <c r="I85" s="790"/>
      <c r="J85" s="424"/>
      <c r="K85" s="38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</row>
    <row r="86" spans="1:42" x14ac:dyDescent="0.3">
      <c r="A86" s="387"/>
      <c r="B86" s="735"/>
      <c r="C86" s="791"/>
      <c r="D86" s="792"/>
      <c r="E86" s="793"/>
      <c r="F86" s="735"/>
      <c r="G86" s="735"/>
      <c r="H86" s="735"/>
      <c r="I86" s="735"/>
      <c r="J86" s="387"/>
      <c r="K86" s="38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</row>
    <row r="87" spans="1:42" x14ac:dyDescent="0.3">
      <c r="A87" s="387"/>
      <c r="B87" s="735" t="s">
        <v>23</v>
      </c>
      <c r="C87" s="387"/>
      <c r="D87" s="387"/>
      <c r="E87" s="387"/>
      <c r="F87" s="387"/>
      <c r="G87" s="387"/>
      <c r="H87" s="387"/>
      <c r="I87" s="387"/>
      <c r="J87" s="387"/>
      <c r="K87" s="38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</row>
    <row r="88" spans="1:42" ht="27.6" x14ac:dyDescent="0.3">
      <c r="A88" s="387"/>
      <c r="B88" s="425" t="s">
        <v>13</v>
      </c>
      <c r="C88" s="378" t="s">
        <v>15</v>
      </c>
      <c r="D88" s="794" t="s">
        <v>10</v>
      </c>
      <c r="E88" s="795" t="s">
        <v>83</v>
      </c>
      <c r="F88" s="418" t="s">
        <v>20</v>
      </c>
      <c r="G88" s="419"/>
      <c r="H88" s="419"/>
      <c r="I88" s="419"/>
      <c r="J88" s="788"/>
      <c r="K88" s="38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</row>
    <row r="89" spans="1:42" s="126" customFormat="1" x14ac:dyDescent="0.3">
      <c r="A89" s="735"/>
      <c r="B89" s="182"/>
      <c r="C89" s="190"/>
      <c r="D89" s="191"/>
      <c r="E89" s="762">
        <f>Table72532[[#This Row],[Total ]]-Table72532[[#This Row],[Own/other financing]]</f>
        <v>0</v>
      </c>
      <c r="F89" s="179"/>
      <c r="G89" s="180"/>
      <c r="H89" s="180"/>
      <c r="I89" s="180"/>
      <c r="J89" s="181"/>
      <c r="K89" s="73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</row>
    <row r="90" spans="1:42" x14ac:dyDescent="0.3">
      <c r="A90" s="387"/>
      <c r="B90" s="182"/>
      <c r="C90" s="56"/>
      <c r="D90" s="192"/>
      <c r="E90" s="763">
        <f>Table72532[[#This Row],[Total ]]-Table72532[[#This Row],[Own/other financing]]</f>
        <v>0</v>
      </c>
      <c r="F90" s="182"/>
      <c r="G90" s="47"/>
      <c r="H90" s="47"/>
      <c r="I90" s="47"/>
      <c r="J90" s="183"/>
      <c r="K90" s="38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</row>
    <row r="91" spans="1:42" x14ac:dyDescent="0.3">
      <c r="A91" s="387"/>
      <c r="B91" s="182"/>
      <c r="C91" s="56"/>
      <c r="D91" s="192"/>
      <c r="E91" s="763">
        <f>Table72532[[#This Row],[Total ]]-Table72532[[#This Row],[Own/other financing]]</f>
        <v>0</v>
      </c>
      <c r="F91" s="182"/>
      <c r="G91" s="47"/>
      <c r="H91" s="47"/>
      <c r="I91" s="47"/>
      <c r="J91" s="183"/>
      <c r="K91" s="38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</row>
    <row r="92" spans="1:42" x14ac:dyDescent="0.3">
      <c r="A92" s="387"/>
      <c r="B92" s="182"/>
      <c r="C92" s="56"/>
      <c r="D92" s="192"/>
      <c r="E92" s="763">
        <f>Table72532[[#This Row],[Total ]]-Table72532[[#This Row],[Own/other financing]]</f>
        <v>0</v>
      </c>
      <c r="F92" s="193"/>
      <c r="G92" s="125"/>
      <c r="H92" s="125"/>
      <c r="I92" s="125"/>
      <c r="J92" s="194"/>
      <c r="K92" s="38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</row>
    <row r="93" spans="1:42" x14ac:dyDescent="0.3">
      <c r="A93" s="387"/>
      <c r="B93" s="182"/>
      <c r="C93" s="158"/>
      <c r="D93" s="192"/>
      <c r="E93" s="764">
        <f>Table72532[[#This Row],[Total ]]-Table72532[[#This Row],[Own/other financing]]</f>
        <v>0</v>
      </c>
      <c r="F93" s="186"/>
      <c r="G93" s="187"/>
      <c r="H93" s="187"/>
      <c r="I93" s="187"/>
      <c r="J93" s="195"/>
      <c r="K93" s="38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</row>
    <row r="94" spans="1:42" x14ac:dyDescent="0.3">
      <c r="A94" s="387"/>
      <c r="B94" s="441" t="s">
        <v>17</v>
      </c>
      <c r="C94" s="766">
        <f>SUBTOTAL(109,Table72532[[Total ]])</f>
        <v>0</v>
      </c>
      <c r="D94" s="796">
        <f>SUBTOTAL(109,Table72532[Own/other financing])</f>
        <v>0</v>
      </c>
      <c r="E94" s="797">
        <f>SUBTOTAL(109,Table72532[Funded by ERF])</f>
        <v>0</v>
      </c>
      <c r="F94" s="441"/>
      <c r="G94" s="790"/>
      <c r="H94" s="790"/>
      <c r="I94" s="790"/>
      <c r="J94" s="788"/>
      <c r="K94" s="38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</row>
    <row r="95" spans="1:42" ht="15" customHeight="1" thickBot="1" x14ac:dyDescent="0.35">
      <c r="A95" s="387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</row>
    <row r="96" spans="1:42" s="196" customFormat="1" ht="15" customHeight="1" x14ac:dyDescent="0.3">
      <c r="A96" s="314"/>
      <c r="B96" s="314"/>
      <c r="C96" s="798" t="s">
        <v>46</v>
      </c>
      <c r="D96" s="799"/>
      <c r="E96" s="800"/>
      <c r="F96" s="314"/>
      <c r="G96" s="798" t="s">
        <v>46</v>
      </c>
      <c r="H96" s="799"/>
      <c r="I96" s="800"/>
      <c r="J96" s="314"/>
      <c r="K96" s="31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</row>
    <row r="97" spans="1:43" ht="16.5" customHeight="1" x14ac:dyDescent="0.3">
      <c r="A97" s="387"/>
      <c r="B97" s="387"/>
      <c r="C97" s="801" t="s">
        <v>24</v>
      </c>
      <c r="D97" s="802"/>
      <c r="E97" s="803"/>
      <c r="F97" s="387"/>
      <c r="G97" s="801" t="s">
        <v>25</v>
      </c>
      <c r="H97" s="802"/>
      <c r="I97" s="803"/>
      <c r="J97" s="387"/>
      <c r="K97" s="38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</row>
    <row r="98" spans="1:43" ht="40.5" customHeight="1" x14ac:dyDescent="0.3">
      <c r="A98" s="387"/>
      <c r="B98" s="441" t="s">
        <v>26</v>
      </c>
      <c r="C98" s="804" t="s">
        <v>62</v>
      </c>
      <c r="D98" s="805" t="s">
        <v>27</v>
      </c>
      <c r="E98" s="806" t="s">
        <v>79</v>
      </c>
      <c r="F98" s="807" t="s">
        <v>87</v>
      </c>
      <c r="G98" s="808" t="s">
        <v>17</v>
      </c>
      <c r="H98" s="809" t="s">
        <v>28</v>
      </c>
      <c r="I98" s="810" t="s">
        <v>88</v>
      </c>
      <c r="J98" s="450" t="s">
        <v>89</v>
      </c>
      <c r="K98" s="387"/>
      <c r="L98" s="154"/>
      <c r="M98" s="154"/>
      <c r="N98" s="154"/>
      <c r="O98" s="154"/>
      <c r="P98" s="154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</row>
    <row r="99" spans="1:43" x14ac:dyDescent="0.3">
      <c r="A99" s="387"/>
      <c r="B99" s="811" t="s">
        <v>7</v>
      </c>
      <c r="C99" s="812">
        <f>'Year 2'!M100</f>
        <v>0</v>
      </c>
      <c r="D99" s="813">
        <f>'Year 2'!N100</f>
        <v>0</v>
      </c>
      <c r="E99" s="814">
        <f>'Year 2'!O100</f>
        <v>0</v>
      </c>
      <c r="F99" s="815">
        <f>'Year 2'!J100</f>
        <v>0</v>
      </c>
      <c r="G99" s="812">
        <f t="shared" ref="G99:G103" si="2">I99+H99</f>
        <v>0</v>
      </c>
      <c r="H99" s="816">
        <f>Table82734[[#Totals],[Total own]]</f>
        <v>0</v>
      </c>
      <c r="I99" s="817">
        <f>Table82734[[#Totals],[Total ERF]]</f>
        <v>0</v>
      </c>
      <c r="J99" s="818">
        <f t="shared" ref="J99:J103" si="3">E99-I99</f>
        <v>0</v>
      </c>
      <c r="K99" s="387"/>
      <c r="L99" s="125"/>
      <c r="M99" s="47"/>
      <c r="N99" s="197"/>
      <c r="O99" s="197"/>
      <c r="P99" s="197"/>
      <c r="Q99" s="197"/>
      <c r="R99" s="19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</row>
    <row r="100" spans="1:43" x14ac:dyDescent="0.3">
      <c r="A100" s="387"/>
      <c r="B100" s="811" t="s">
        <v>29</v>
      </c>
      <c r="C100" s="819">
        <f>'Year 2'!M101</f>
        <v>0</v>
      </c>
      <c r="D100" s="813">
        <f>'Year 2'!N101</f>
        <v>0</v>
      </c>
      <c r="E100" s="820">
        <f>'Year 2'!O101</f>
        <v>0</v>
      </c>
      <c r="F100" s="815">
        <f>'Year 2'!J101</f>
        <v>0</v>
      </c>
      <c r="G100" s="819">
        <f t="shared" si="2"/>
        <v>0</v>
      </c>
      <c r="H100" s="821">
        <f>Table32229[[#Totals],[Own/other financing]]</f>
        <v>0</v>
      </c>
      <c r="I100" s="822">
        <f>Table32229[[#Totals],[Funded by ERF]]</f>
        <v>0</v>
      </c>
      <c r="J100" s="823">
        <f t="shared" si="3"/>
        <v>0</v>
      </c>
      <c r="K100" s="387"/>
      <c r="L100" s="47"/>
      <c r="M100" s="47"/>
      <c r="N100" s="301"/>
      <c r="O100" s="301"/>
      <c r="P100" s="198"/>
      <c r="Q100" s="198"/>
      <c r="R100" s="198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</row>
    <row r="101" spans="1:43" x14ac:dyDescent="0.3">
      <c r="A101" s="387"/>
      <c r="B101" s="811" t="s">
        <v>30</v>
      </c>
      <c r="C101" s="819">
        <f>'Year 2'!M102</f>
        <v>0</v>
      </c>
      <c r="D101" s="813">
        <f>'Year 2'!N102</f>
        <v>0</v>
      </c>
      <c r="E101" s="820">
        <f>'Year 2'!O102</f>
        <v>0</v>
      </c>
      <c r="F101" s="815">
        <f>'Year 2'!J102</f>
        <v>0</v>
      </c>
      <c r="G101" s="819">
        <f t="shared" si="2"/>
        <v>0</v>
      </c>
      <c r="H101" s="821">
        <f>Table42330[[#Totals],[Own/other financing]]</f>
        <v>0</v>
      </c>
      <c r="I101" s="822">
        <f>Table42330[[#Totals],[Funded by ERF]]</f>
        <v>0</v>
      </c>
      <c r="J101" s="823">
        <f t="shared" si="3"/>
        <v>0</v>
      </c>
      <c r="K101" s="387"/>
      <c r="L101" s="47"/>
      <c r="M101" s="47"/>
      <c r="N101" s="301"/>
      <c r="O101" s="301"/>
      <c r="P101" s="198"/>
      <c r="Q101" s="198"/>
      <c r="R101" s="198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</row>
    <row r="102" spans="1:43" x14ac:dyDescent="0.3">
      <c r="A102" s="387"/>
      <c r="B102" s="811" t="s">
        <v>31</v>
      </c>
      <c r="C102" s="819">
        <f>'Year 2'!M103</f>
        <v>0</v>
      </c>
      <c r="D102" s="813">
        <f>'Year 2'!N103</f>
        <v>0</v>
      </c>
      <c r="E102" s="820">
        <f>'Year 2'!O103</f>
        <v>0</v>
      </c>
      <c r="F102" s="815">
        <f>'Year 2'!J103</f>
        <v>0</v>
      </c>
      <c r="G102" s="819">
        <f t="shared" si="2"/>
        <v>0</v>
      </c>
      <c r="H102" s="821">
        <f>Table62431[[#Totals],[Own/other financing]]</f>
        <v>0</v>
      </c>
      <c r="I102" s="822">
        <f>Table62431[[#Totals],[Funded by ERF]]</f>
        <v>0</v>
      </c>
      <c r="J102" s="823">
        <f t="shared" si="3"/>
        <v>0</v>
      </c>
      <c r="K102" s="387"/>
      <c r="L102" s="47"/>
      <c r="M102" s="47"/>
      <c r="N102" s="301"/>
      <c r="O102" s="301"/>
      <c r="P102" s="198"/>
      <c r="Q102" s="198"/>
      <c r="R102" s="198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</row>
    <row r="103" spans="1:43" x14ac:dyDescent="0.3">
      <c r="A103" s="387"/>
      <c r="B103" s="811" t="s">
        <v>32</v>
      </c>
      <c r="C103" s="824">
        <f>'Year 2'!M104</f>
        <v>0</v>
      </c>
      <c r="D103" s="813">
        <f>'Year 2'!N104</f>
        <v>0</v>
      </c>
      <c r="E103" s="825">
        <f>'Year 2'!O104</f>
        <v>0</v>
      </c>
      <c r="F103" s="815">
        <f>'Year 2'!J104</f>
        <v>0</v>
      </c>
      <c r="G103" s="824">
        <f t="shared" si="2"/>
        <v>0</v>
      </c>
      <c r="H103" s="826">
        <f>Table72532[[#Totals],[Own/other financing]]</f>
        <v>0</v>
      </c>
      <c r="I103" s="827">
        <f>Table72532[[#Totals],[Funded by ERF]]</f>
        <v>0</v>
      </c>
      <c r="J103" s="828">
        <f t="shared" si="3"/>
        <v>0</v>
      </c>
      <c r="K103" s="38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</row>
    <row r="104" spans="1:43" x14ac:dyDescent="0.3">
      <c r="A104" s="387"/>
      <c r="B104" s="829" t="s">
        <v>17</v>
      </c>
      <c r="C104" s="830">
        <f>SUM(C99:C103)</f>
        <v>0</v>
      </c>
      <c r="D104" s="831">
        <f>SUM(D99:D103)</f>
        <v>0</v>
      </c>
      <c r="E104" s="832">
        <f>SUM(E99:E103)</f>
        <v>0</v>
      </c>
      <c r="F104" s="833">
        <f>SUM(F99:F103)</f>
        <v>0</v>
      </c>
      <c r="G104" s="834">
        <f>SUM(G99:G103)</f>
        <v>0</v>
      </c>
      <c r="H104" s="835">
        <f>SUM(H99:H103)</f>
        <v>0</v>
      </c>
      <c r="I104" s="836">
        <f>SUM(I99:I103)</f>
        <v>0</v>
      </c>
      <c r="J104" s="837">
        <f>SUM(J99:J103)</f>
        <v>0</v>
      </c>
      <c r="K104" s="38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</row>
    <row r="105" spans="1:43" x14ac:dyDescent="0.3">
      <c r="A105" s="387"/>
      <c r="B105" s="811" t="s">
        <v>33</v>
      </c>
      <c r="C105" s="838"/>
      <c r="D105" s="839"/>
      <c r="E105" s="840">
        <f>SUM(E99:E102)*0.25</f>
        <v>0</v>
      </c>
      <c r="F105" s="841">
        <f>'Year 2'!J106</f>
        <v>0</v>
      </c>
      <c r="G105" s="819"/>
      <c r="H105" s="821"/>
      <c r="I105" s="822">
        <f>SUM(I99:I102)*0.25</f>
        <v>0</v>
      </c>
      <c r="J105" s="823">
        <f>SUM(J99:J102)*0.25</f>
        <v>0</v>
      </c>
      <c r="K105" s="38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</row>
    <row r="106" spans="1:43" ht="14.4" thickBot="1" x14ac:dyDescent="0.35">
      <c r="A106" s="387"/>
      <c r="B106" s="441" t="s">
        <v>34</v>
      </c>
      <c r="C106" s="842"/>
      <c r="D106" s="843"/>
      <c r="E106" s="844">
        <f t="shared" ref="E106" si="4">SUM(E104:E105)</f>
        <v>0</v>
      </c>
      <c r="F106" s="845">
        <f>SUM(F104:F105)</f>
        <v>0</v>
      </c>
      <c r="G106" s="846"/>
      <c r="H106" s="847"/>
      <c r="I106" s="848">
        <f>SUM(I104:I105)</f>
        <v>0</v>
      </c>
      <c r="J106" s="849">
        <f>SUM(J104:J105)</f>
        <v>0</v>
      </c>
      <c r="K106" s="38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</row>
    <row r="107" spans="1:43" x14ac:dyDescent="0.3">
      <c r="A107" s="387"/>
      <c r="B107" s="728" t="s">
        <v>35</v>
      </c>
      <c r="C107" s="387"/>
      <c r="D107" s="387"/>
      <c r="E107" s="387"/>
      <c r="F107" s="387"/>
      <c r="G107" s="387"/>
      <c r="H107" s="387"/>
      <c r="I107" s="387"/>
      <c r="J107" s="451"/>
      <c r="K107" s="38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</row>
    <row r="108" spans="1:43" x14ac:dyDescent="0.3">
      <c r="A108" s="387"/>
      <c r="B108" s="728" t="s">
        <v>90</v>
      </c>
      <c r="C108" s="387"/>
      <c r="D108" s="387"/>
      <c r="E108" s="387"/>
      <c r="F108" s="387"/>
      <c r="G108" s="387"/>
      <c r="H108" s="387"/>
      <c r="I108" s="387"/>
      <c r="J108" s="387"/>
      <c r="K108" s="38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</row>
    <row r="109" spans="1:43" x14ac:dyDescent="0.3">
      <c r="A109" s="387"/>
      <c r="B109" s="728"/>
      <c r="C109" s="387"/>
      <c r="D109" s="387"/>
      <c r="E109" s="387"/>
      <c r="F109" s="387"/>
      <c r="G109" s="387"/>
      <c r="H109" s="387"/>
      <c r="I109" s="387"/>
      <c r="J109" s="387"/>
      <c r="K109" s="38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</row>
    <row r="110" spans="1:43" x14ac:dyDescent="0.3">
      <c r="A110" s="387"/>
      <c r="B110" s="748" t="s">
        <v>69</v>
      </c>
      <c r="C110" s="748"/>
      <c r="D110" s="748"/>
      <c r="E110" s="748"/>
      <c r="F110" s="748"/>
      <c r="G110" s="387"/>
      <c r="H110" s="387"/>
      <c r="I110" s="387"/>
      <c r="J110" s="387"/>
      <c r="K110" s="38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</row>
    <row r="111" spans="1:43" x14ac:dyDescent="0.3">
      <c r="A111" s="387"/>
      <c r="B111" s="850"/>
      <c r="C111" s="851" t="s">
        <v>28</v>
      </c>
      <c r="D111" s="852" t="s">
        <v>79</v>
      </c>
      <c r="E111" s="853" t="s">
        <v>36</v>
      </c>
      <c r="F111" s="853" t="s">
        <v>37</v>
      </c>
      <c r="G111" s="853" t="s">
        <v>38</v>
      </c>
      <c r="H111" s="387"/>
      <c r="I111" s="387"/>
      <c r="J111" s="387"/>
      <c r="K111" s="38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</row>
    <row r="112" spans="1:43" x14ac:dyDescent="0.3">
      <c r="A112" s="387"/>
      <c r="B112" s="854"/>
      <c r="C112" s="855" t="s">
        <v>65</v>
      </c>
      <c r="D112" s="856" t="s">
        <v>65</v>
      </c>
      <c r="E112" s="809" t="s">
        <v>66</v>
      </c>
      <c r="F112" s="809" t="s">
        <v>66</v>
      </c>
      <c r="G112" s="809" t="s">
        <v>66</v>
      </c>
      <c r="H112" s="387"/>
      <c r="I112" s="387"/>
      <c r="J112" s="387"/>
      <c r="K112" s="38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</row>
    <row r="113" spans="1:39" x14ac:dyDescent="0.3">
      <c r="A113" s="387"/>
      <c r="B113" s="857" t="s">
        <v>39</v>
      </c>
      <c r="C113" s="199"/>
      <c r="D113" s="200"/>
      <c r="E113" s="201"/>
      <c r="F113" s="201"/>
      <c r="G113" s="201"/>
      <c r="H113" s="387"/>
      <c r="I113" s="387"/>
      <c r="J113" s="387"/>
      <c r="K113" s="38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x14ac:dyDescent="0.3">
      <c r="A114" s="387"/>
      <c r="B114" s="857" t="s">
        <v>40</v>
      </c>
      <c r="C114" s="199"/>
      <c r="D114" s="200"/>
      <c r="E114" s="201"/>
      <c r="F114" s="201"/>
      <c r="G114" s="201"/>
      <c r="H114" s="387"/>
      <c r="I114" s="387"/>
      <c r="J114" s="387"/>
      <c r="K114" s="38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</row>
    <row r="115" spans="1:39" x14ac:dyDescent="0.3">
      <c r="A115" s="387"/>
      <c r="B115" s="858" t="s">
        <v>41</v>
      </c>
      <c r="C115" s="202"/>
      <c r="D115" s="203"/>
      <c r="E115" s="204"/>
      <c r="F115" s="204"/>
      <c r="G115" s="204"/>
      <c r="H115" s="387"/>
      <c r="I115" s="387"/>
      <c r="J115" s="387"/>
      <c r="K115" s="38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</row>
    <row r="116" spans="1:39" x14ac:dyDescent="0.3">
      <c r="A116" s="387"/>
      <c r="B116" s="451"/>
      <c r="C116" s="859" t="s">
        <v>18</v>
      </c>
      <c r="D116" s="859"/>
      <c r="E116" s="387"/>
      <c r="F116" s="387"/>
      <c r="G116" s="387"/>
      <c r="H116" s="387"/>
      <c r="I116" s="387"/>
      <c r="J116" s="387"/>
      <c r="K116" s="38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</row>
    <row r="117" spans="1:39" x14ac:dyDescent="0.3">
      <c r="A117" s="387"/>
      <c r="B117" s="387"/>
      <c r="C117" s="387"/>
      <c r="D117" s="387"/>
      <c r="E117" s="387"/>
      <c r="F117" s="387"/>
      <c r="G117" s="387"/>
      <c r="H117" s="387"/>
      <c r="I117" s="387"/>
      <c r="J117" s="387"/>
      <c r="K117" s="38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</row>
    <row r="118" spans="1:39" ht="15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</row>
    <row r="119" spans="1:39" s="196" customFormat="1" x14ac:dyDescent="0.3">
      <c r="A119" s="21"/>
      <c r="B119" s="21"/>
      <c r="C119" s="21"/>
      <c r="D119" s="21"/>
      <c r="E119" s="21"/>
      <c r="F119" s="205"/>
      <c r="G119" s="205"/>
      <c r="H119" s="205"/>
      <c r="I119" s="205"/>
      <c r="J119" s="205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39" s="189" customFormat="1" ht="18" customHeight="1" x14ac:dyDescent="0.3">
      <c r="A120" s="184"/>
      <c r="B120" s="47"/>
      <c r="C120" s="47"/>
      <c r="D120" s="184"/>
      <c r="E120" s="184"/>
      <c r="F120" s="47"/>
      <c r="G120" s="47"/>
      <c r="H120" s="47"/>
      <c r="I120" s="47"/>
      <c r="J120" s="47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39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</row>
    <row r="122" spans="1:39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</row>
    <row r="123" spans="1:39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</row>
    <row r="124" spans="1:39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</row>
    <row r="125" spans="1:39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</row>
    <row r="126" spans="1:39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</row>
    <row r="127" spans="1:39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</row>
    <row r="128" spans="1:39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</row>
    <row r="129" spans="1:39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</row>
    <row r="130" spans="1:39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</row>
    <row r="131" spans="1:39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</row>
    <row r="132" spans="1:39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</row>
    <row r="133" spans="1:39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</row>
    <row r="134" spans="1:39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</row>
    <row r="135" spans="1:39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</row>
    <row r="136" spans="1:39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</row>
    <row r="137" spans="1:39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</row>
    <row r="138" spans="1:39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</row>
    <row r="139" spans="1:39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</row>
    <row r="140" spans="1:39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</row>
    <row r="141" spans="1:39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</row>
    <row r="142" spans="1:39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</row>
    <row r="143" spans="1:39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</row>
    <row r="144" spans="1:39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</row>
    <row r="145" spans="1:39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</row>
    <row r="146" spans="1:39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</row>
    <row r="147" spans="1:39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</row>
    <row r="148" spans="1:39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</row>
    <row r="149" spans="1:39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</row>
    <row r="150" spans="1:39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</row>
    <row r="151" spans="1:39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</row>
    <row r="152" spans="1:39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</row>
    <row r="153" spans="1:39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</row>
    <row r="154" spans="1:39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</row>
    <row r="155" spans="1:39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</row>
    <row r="156" spans="1:39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</row>
    <row r="157" spans="1:39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</row>
    <row r="158" spans="1:39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</row>
    <row r="159" spans="1:39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</row>
    <row r="160" spans="1:39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</row>
    <row r="161" spans="1:38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</row>
    <row r="162" spans="1:38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</row>
    <row r="163" spans="1:38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</row>
    <row r="164" spans="1:38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</row>
    <row r="165" spans="1:38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</row>
    <row r="166" spans="1:38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</row>
    <row r="167" spans="1:38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</row>
    <row r="168" spans="1:38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</row>
    <row r="169" spans="1:38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</row>
    <row r="170" spans="1:38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</row>
    <row r="171" spans="1:38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</row>
    <row r="172" spans="1:38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</row>
    <row r="173" spans="1:38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</row>
    <row r="174" spans="1:38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</row>
    <row r="175" spans="1:38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</row>
    <row r="176" spans="1:38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</row>
    <row r="177" spans="1:38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</row>
    <row r="178" spans="1:38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</row>
    <row r="179" spans="1:38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</row>
    <row r="180" spans="1:38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</row>
    <row r="181" spans="1:38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</row>
    <row r="182" spans="1:38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</row>
    <row r="183" spans="1:38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</row>
    <row r="184" spans="1:38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</row>
    <row r="185" spans="1:38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</row>
    <row r="186" spans="1:38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</row>
    <row r="187" spans="1:38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</row>
    <row r="188" spans="1:38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</row>
    <row r="189" spans="1:38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</row>
    <row r="190" spans="1:38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</row>
    <row r="191" spans="1:38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</row>
    <row r="192" spans="1:38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</row>
    <row r="193" spans="1:38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</row>
    <row r="194" spans="1:38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</row>
    <row r="195" spans="1:38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</row>
    <row r="196" spans="1:38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</row>
    <row r="197" spans="1:38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</row>
    <row r="198" spans="1:38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</row>
    <row r="199" spans="1:38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</row>
    <row r="200" spans="1:38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</row>
    <row r="201" spans="1:38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</row>
    <row r="202" spans="1:38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</row>
    <row r="203" spans="1:38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</row>
    <row r="204" spans="1:38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</row>
    <row r="205" spans="1:38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</row>
    <row r="206" spans="1:38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</row>
    <row r="207" spans="1:38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</row>
    <row r="208" spans="1:38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</row>
    <row r="209" spans="1:38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</row>
    <row r="210" spans="1:38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</row>
    <row r="211" spans="1:38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</row>
    <row r="212" spans="1:38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</row>
    <row r="213" spans="1:38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</row>
    <row r="214" spans="1:38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</row>
    <row r="215" spans="1:38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</row>
    <row r="216" spans="1:38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</row>
    <row r="217" spans="1:38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</row>
    <row r="218" spans="1:38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</row>
    <row r="219" spans="1:38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</row>
    <row r="220" spans="1:38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</row>
    <row r="221" spans="1:38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</row>
    <row r="222" spans="1:38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</row>
    <row r="223" spans="1:38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</row>
    <row r="224" spans="1:38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</row>
    <row r="225" spans="1:38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</row>
    <row r="226" spans="1:38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</row>
    <row r="227" spans="1:38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</row>
    <row r="228" spans="1:38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</row>
    <row r="229" spans="1:38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</row>
    <row r="230" spans="1:38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</row>
    <row r="231" spans="1:38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</row>
    <row r="232" spans="1:38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</row>
    <row r="233" spans="1:38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</row>
    <row r="234" spans="1:38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</row>
    <row r="235" spans="1:38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</row>
    <row r="236" spans="1:38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</row>
    <row r="237" spans="1:38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</row>
    <row r="238" spans="1:38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</row>
    <row r="239" spans="1:38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</row>
    <row r="240" spans="1:38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</row>
    <row r="241" spans="1:38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</row>
    <row r="242" spans="1:38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</row>
    <row r="243" spans="1:38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</row>
    <row r="244" spans="1:38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</row>
    <row r="245" spans="1:38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</row>
    <row r="246" spans="1:38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</row>
    <row r="247" spans="1:38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</row>
    <row r="248" spans="1:38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</row>
    <row r="249" spans="1:38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</row>
    <row r="250" spans="1:38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</row>
    <row r="251" spans="1:38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</row>
    <row r="252" spans="1:38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</row>
    <row r="253" spans="1:38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</row>
    <row r="254" spans="1:38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</row>
    <row r="255" spans="1:38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</row>
    <row r="256" spans="1:38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</row>
    <row r="257" spans="1:38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</row>
    <row r="258" spans="1:38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</row>
    <row r="259" spans="1:38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</row>
    <row r="260" spans="1:38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</row>
    <row r="261" spans="1:38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</row>
    <row r="262" spans="1:38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</row>
    <row r="263" spans="1:38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</row>
    <row r="264" spans="1:38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</row>
  </sheetData>
  <sheetProtection algorithmName="SHA-512" hashValue="0PXMjOgJ1I7jgmTh5pADFLF3uWuHfeAvEsaTKDfFQMyiSrlvF3cW9TdHuZrF8xxCeHrFRVpW8/V/9cGJtNBY4A==" saltValue="fIQ/b5WcTHQ3K5pypL9A7Q==" spinCount="100000" sheet="1" objects="1" scenarios="1" insertRows="0" selectLockedCells="1"/>
  <mergeCells count="13">
    <mergeCell ref="C116:D116"/>
    <mergeCell ref="F20:G20"/>
    <mergeCell ref="H20:I20"/>
    <mergeCell ref="C96:E96"/>
    <mergeCell ref="G96:I96"/>
    <mergeCell ref="C97:E97"/>
    <mergeCell ref="G97:I97"/>
    <mergeCell ref="B3:I3"/>
    <mergeCell ref="B4:I4"/>
    <mergeCell ref="B5:I5"/>
    <mergeCell ref="B16:I16"/>
    <mergeCell ref="F19:G19"/>
    <mergeCell ref="H19:I19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7161-4862-40D6-9946-CD80305B9B66}">
  <sheetPr>
    <tabColor theme="0" tint="-4.9989318521683403E-2"/>
  </sheetPr>
  <dimension ref="A1:AP94"/>
  <sheetViews>
    <sheetView zoomScaleNormal="100" workbookViewId="0">
      <selection sqref="A1:P35"/>
    </sheetView>
  </sheetViews>
  <sheetFormatPr defaultColWidth="9.109375" defaultRowHeight="13.8" x14ac:dyDescent="0.3"/>
  <cols>
    <col min="1" max="1" width="3.44140625" style="120" customWidth="1"/>
    <col min="2" max="2" width="23.5546875" style="120" customWidth="1"/>
    <col min="3" max="14" width="13.44140625" style="120" customWidth="1"/>
    <col min="15" max="15" width="3" style="120" customWidth="1"/>
    <col min="16" max="16384" width="9.109375" style="120"/>
  </cols>
  <sheetData>
    <row r="1" spans="1:42" x14ac:dyDescent="0.3">
      <c r="A1" s="557"/>
      <c r="B1" s="557"/>
      <c r="C1" s="557"/>
      <c r="D1" s="557"/>
      <c r="E1" s="557"/>
      <c r="F1" s="557"/>
      <c r="G1" s="557"/>
      <c r="H1" s="557"/>
      <c r="I1" s="860"/>
      <c r="J1" s="557"/>
      <c r="K1" s="557"/>
      <c r="L1" s="860"/>
      <c r="M1" s="557"/>
      <c r="N1" s="557"/>
      <c r="O1" s="557"/>
      <c r="P1" s="557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</row>
    <row r="2" spans="1:42" x14ac:dyDescent="0.3">
      <c r="A2" s="557"/>
      <c r="B2" s="861"/>
      <c r="C2" s="862"/>
      <c r="D2" s="862"/>
      <c r="E2" s="862"/>
      <c r="F2" s="862"/>
      <c r="G2" s="863"/>
      <c r="H2" s="862"/>
      <c r="I2" s="862"/>
      <c r="J2" s="863"/>
      <c r="K2" s="862"/>
      <c r="L2" s="862"/>
      <c r="M2" s="862"/>
      <c r="N2" s="864"/>
      <c r="O2" s="557"/>
      <c r="P2" s="557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</row>
    <row r="3" spans="1:42" ht="15" customHeight="1" x14ac:dyDescent="0.3">
      <c r="A3" s="557"/>
      <c r="B3" s="865" t="s">
        <v>74</v>
      </c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7"/>
      <c r="O3" s="557"/>
      <c r="P3" s="557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</row>
    <row r="4" spans="1:42" ht="15" customHeight="1" x14ac:dyDescent="0.3">
      <c r="A4" s="557"/>
      <c r="B4" s="868" t="s">
        <v>48</v>
      </c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70"/>
      <c r="O4" s="557"/>
      <c r="P4" s="557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</row>
    <row r="5" spans="1:42" ht="15" customHeight="1" x14ac:dyDescent="0.3">
      <c r="A5" s="557"/>
      <c r="B5" s="871"/>
      <c r="C5" s="872"/>
      <c r="D5" s="872"/>
      <c r="E5" s="872"/>
      <c r="F5" s="872"/>
      <c r="G5" s="872"/>
      <c r="H5" s="872"/>
      <c r="I5" s="872"/>
      <c r="J5" s="860"/>
      <c r="K5" s="557"/>
      <c r="L5" s="557"/>
      <c r="M5" s="557"/>
      <c r="N5" s="873"/>
      <c r="O5" s="557"/>
      <c r="P5" s="557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</row>
    <row r="6" spans="1:42" x14ac:dyDescent="0.3">
      <c r="A6" s="557"/>
      <c r="B6" s="874"/>
      <c r="C6" s="875"/>
      <c r="D6" s="875"/>
      <c r="E6" s="875"/>
      <c r="F6" s="875"/>
      <c r="G6" s="875"/>
      <c r="H6" s="875"/>
      <c r="I6" s="876"/>
      <c r="J6" s="876"/>
      <c r="K6" s="875"/>
      <c r="L6" s="875"/>
      <c r="M6" s="875"/>
      <c r="N6" s="877"/>
      <c r="O6" s="557"/>
      <c r="P6" s="557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2" s="289" customFormat="1" x14ac:dyDescent="0.3">
      <c r="A7" s="878"/>
      <c r="B7" s="878"/>
      <c r="C7" s="557"/>
      <c r="D7" s="557"/>
      <c r="E7" s="878"/>
      <c r="F7" s="878"/>
      <c r="G7" s="878"/>
      <c r="H7" s="878"/>
      <c r="I7" s="878"/>
      <c r="J7" s="879"/>
      <c r="K7" s="878"/>
      <c r="L7" s="878"/>
      <c r="M7" s="878"/>
      <c r="N7" s="878"/>
      <c r="O7" s="878"/>
      <c r="P7" s="878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</row>
    <row r="8" spans="1:42" s="289" customFormat="1" ht="14.4" x14ac:dyDescent="0.3">
      <c r="A8" s="878"/>
      <c r="B8" s="880" t="s">
        <v>2</v>
      </c>
      <c r="C8" s="881">
        <f>'Year 1'!C8</f>
        <v>0</v>
      </c>
      <c r="D8" s="878"/>
      <c r="E8" s="860"/>
      <c r="F8" s="557"/>
      <c r="G8" s="882"/>
      <c r="H8" s="878"/>
      <c r="I8" s="878"/>
      <c r="J8" s="879"/>
      <c r="K8" s="878"/>
      <c r="L8" s="878"/>
      <c r="M8" s="878"/>
      <c r="N8" s="878"/>
      <c r="O8" s="878"/>
      <c r="P8" s="878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</row>
    <row r="9" spans="1:42" s="289" customFormat="1" ht="14.4" x14ac:dyDescent="0.3">
      <c r="A9" s="878"/>
      <c r="B9" s="880" t="s">
        <v>3</v>
      </c>
      <c r="C9" s="881">
        <f>'Year 1'!C9</f>
        <v>0</v>
      </c>
      <c r="D9" s="878"/>
      <c r="E9" s="860"/>
      <c r="F9" s="878"/>
      <c r="G9" s="882"/>
      <c r="H9" s="878"/>
      <c r="I9" s="878"/>
      <c r="J9" s="879"/>
      <c r="K9" s="878"/>
      <c r="L9" s="878"/>
      <c r="M9" s="878"/>
      <c r="N9" s="878"/>
      <c r="O9" s="878"/>
      <c r="P9" s="878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</row>
    <row r="10" spans="1:42" s="289" customFormat="1" ht="14.4" x14ac:dyDescent="0.3">
      <c r="A10" s="878"/>
      <c r="B10" s="880" t="s">
        <v>4</v>
      </c>
      <c r="C10" s="881">
        <f>'Year 1'!C10</f>
        <v>0</v>
      </c>
      <c r="D10" s="878"/>
      <c r="E10" s="557"/>
      <c r="F10" s="878"/>
      <c r="G10" s="882"/>
      <c r="H10" s="878"/>
      <c r="I10" s="878"/>
      <c r="J10" s="879"/>
      <c r="K10" s="878"/>
      <c r="L10" s="878"/>
      <c r="M10" s="878"/>
      <c r="N10" s="878"/>
      <c r="O10" s="878"/>
      <c r="P10" s="878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</row>
    <row r="11" spans="1:42" s="289" customFormat="1" ht="14.4" x14ac:dyDescent="0.3">
      <c r="A11" s="878"/>
      <c r="B11" s="880" t="s">
        <v>5</v>
      </c>
      <c r="C11" s="881">
        <f>'Year 1'!C11</f>
        <v>0</v>
      </c>
      <c r="D11" s="878"/>
      <c r="E11" s="860"/>
      <c r="F11" s="878"/>
      <c r="G11" s="882"/>
      <c r="H11" s="878"/>
      <c r="I11" s="878"/>
      <c r="J11" s="879"/>
      <c r="K11" s="878"/>
      <c r="L11" s="878"/>
      <c r="M11" s="878"/>
      <c r="N11" s="878"/>
      <c r="O11" s="878"/>
      <c r="P11" s="878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</row>
    <row r="12" spans="1:42" x14ac:dyDescent="0.3">
      <c r="A12" s="557"/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557"/>
      <c r="P12" s="557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</row>
    <row r="13" spans="1:42" ht="14.4" x14ac:dyDescent="0.3">
      <c r="A13" s="557"/>
      <c r="B13" s="883" t="s">
        <v>78</v>
      </c>
      <c r="C13" s="883"/>
      <c r="D13" s="883"/>
      <c r="E13" s="883"/>
      <c r="F13" s="883"/>
      <c r="G13" s="883"/>
      <c r="H13" s="883"/>
      <c r="I13" s="883"/>
      <c r="J13" s="883"/>
      <c r="K13" s="883"/>
      <c r="L13" s="883"/>
      <c r="M13" s="883"/>
      <c r="N13" s="883"/>
      <c r="O13" s="557"/>
      <c r="P13" s="557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</row>
    <row r="14" spans="1:42" ht="15" thickBot="1" x14ac:dyDescent="0.35">
      <c r="A14" s="557"/>
      <c r="B14" s="884"/>
      <c r="C14" s="884"/>
      <c r="D14" s="884"/>
      <c r="E14" s="884"/>
      <c r="F14" s="884"/>
      <c r="G14" s="884"/>
      <c r="H14" s="884"/>
      <c r="I14" s="884"/>
      <c r="J14" s="884"/>
      <c r="K14" s="557"/>
      <c r="L14" s="557"/>
      <c r="M14" s="557"/>
      <c r="N14" s="557"/>
      <c r="O14" s="557"/>
      <c r="P14" s="557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</row>
    <row r="15" spans="1:42" ht="14.4" thickBot="1" x14ac:dyDescent="0.35">
      <c r="A15" s="557"/>
      <c r="B15" s="885"/>
      <c r="C15" s="886" t="s">
        <v>1</v>
      </c>
      <c r="D15" s="887"/>
      <c r="E15" s="888"/>
      <c r="F15" s="886" t="s">
        <v>42</v>
      </c>
      <c r="G15" s="887"/>
      <c r="H15" s="888"/>
      <c r="I15" s="886" t="s">
        <v>46</v>
      </c>
      <c r="J15" s="887"/>
      <c r="K15" s="888"/>
      <c r="L15" s="886" t="s">
        <v>49</v>
      </c>
      <c r="M15" s="887"/>
      <c r="N15" s="888"/>
      <c r="O15" s="557"/>
      <c r="P15" s="557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</row>
    <row r="16" spans="1:42" s="291" customFormat="1" ht="14.4" thickBot="1" x14ac:dyDescent="0.35">
      <c r="A16" s="889"/>
      <c r="B16" s="890"/>
      <c r="C16" s="891" t="s">
        <v>79</v>
      </c>
      <c r="D16" s="891"/>
      <c r="E16" s="891"/>
      <c r="F16" s="891" t="s">
        <v>79</v>
      </c>
      <c r="G16" s="891"/>
      <c r="H16" s="891"/>
      <c r="I16" s="891" t="s">
        <v>79</v>
      </c>
      <c r="J16" s="891"/>
      <c r="K16" s="891"/>
      <c r="L16" s="891" t="s">
        <v>79</v>
      </c>
      <c r="M16" s="891"/>
      <c r="N16" s="891"/>
      <c r="O16" s="889"/>
      <c r="P16" s="889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</row>
    <row r="17" spans="1:33" s="6" customFormat="1" ht="42.75" customHeight="1" x14ac:dyDescent="0.3">
      <c r="A17" s="512"/>
      <c r="B17" s="892" t="s">
        <v>50</v>
      </c>
      <c r="C17" s="893" t="s">
        <v>51</v>
      </c>
      <c r="D17" s="894" t="s">
        <v>52</v>
      </c>
      <c r="E17" s="895" t="s">
        <v>70</v>
      </c>
      <c r="F17" s="893" t="s">
        <v>51</v>
      </c>
      <c r="G17" s="896" t="s">
        <v>52</v>
      </c>
      <c r="H17" s="897" t="s">
        <v>71</v>
      </c>
      <c r="I17" s="893" t="s">
        <v>51</v>
      </c>
      <c r="J17" s="896" t="s">
        <v>52</v>
      </c>
      <c r="K17" s="897" t="s">
        <v>53</v>
      </c>
      <c r="L17" s="898" t="s">
        <v>51</v>
      </c>
      <c r="M17" s="894" t="s">
        <v>52</v>
      </c>
      <c r="N17" s="899" t="s">
        <v>54</v>
      </c>
      <c r="O17" s="512"/>
      <c r="P17" s="51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3">
      <c r="A18" s="557"/>
      <c r="B18" s="900" t="s">
        <v>7</v>
      </c>
      <c r="C18" s="901">
        <f>'Year 1'!E100</f>
        <v>0</v>
      </c>
      <c r="D18" s="902">
        <f>'Year 1'!H100</f>
        <v>0</v>
      </c>
      <c r="E18" s="903">
        <f>C18-D18</f>
        <v>0</v>
      </c>
      <c r="F18" s="904">
        <f>'Year 1'!N100</f>
        <v>0</v>
      </c>
      <c r="G18" s="905">
        <f>'Year 2'!I100</f>
        <v>0</v>
      </c>
      <c r="H18" s="906">
        <f>F18-G18</f>
        <v>0</v>
      </c>
      <c r="I18" s="901">
        <f>'Year 3'!E99</f>
        <v>0</v>
      </c>
      <c r="J18" s="905">
        <f>'Year 3'!I99</f>
        <v>0</v>
      </c>
      <c r="K18" s="906">
        <f>I18-J18</f>
        <v>0</v>
      </c>
      <c r="L18" s="907">
        <f t="shared" ref="L18:M23" si="0">SUM(C18,F18,I18)</f>
        <v>0</v>
      </c>
      <c r="M18" s="908">
        <f t="shared" si="0"/>
        <v>0</v>
      </c>
      <c r="N18" s="909">
        <f t="shared" ref="N18:N22" si="1">L18-M18</f>
        <v>0</v>
      </c>
      <c r="O18" s="557"/>
      <c r="P18" s="557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</row>
    <row r="19" spans="1:33" x14ac:dyDescent="0.3">
      <c r="A19" s="557"/>
      <c r="B19" s="900" t="s">
        <v>29</v>
      </c>
      <c r="C19" s="910">
        <f>'Year 1'!E101</f>
        <v>0</v>
      </c>
      <c r="D19" s="911">
        <f>'Year 1'!H101</f>
        <v>0</v>
      </c>
      <c r="E19" s="912">
        <f t="shared" ref="E19:E22" si="2">C19-D19</f>
        <v>0</v>
      </c>
      <c r="F19" s="907">
        <f>'Year 1'!N101</f>
        <v>0</v>
      </c>
      <c r="G19" s="908">
        <f>'Year 2'!I101</f>
        <v>0</v>
      </c>
      <c r="H19" s="909">
        <f t="shared" ref="H19:H22" si="3">F19-G19</f>
        <v>0</v>
      </c>
      <c r="I19" s="910">
        <f>'Year 3'!E100</f>
        <v>0</v>
      </c>
      <c r="J19" s="908">
        <f>'Year 3'!I100</f>
        <v>0</v>
      </c>
      <c r="K19" s="909">
        <f>I19-J19</f>
        <v>0</v>
      </c>
      <c r="L19" s="907">
        <f t="shared" si="0"/>
        <v>0</v>
      </c>
      <c r="M19" s="908">
        <f t="shared" si="0"/>
        <v>0</v>
      </c>
      <c r="N19" s="909">
        <f t="shared" si="1"/>
        <v>0</v>
      </c>
      <c r="O19" s="557"/>
      <c r="P19" s="557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</row>
    <row r="20" spans="1:33" x14ac:dyDescent="0.3">
      <c r="A20" s="557"/>
      <c r="B20" s="900" t="s">
        <v>30</v>
      </c>
      <c r="C20" s="910">
        <f>'Year 1'!E102</f>
        <v>0</v>
      </c>
      <c r="D20" s="911">
        <f>'Year 1'!H102</f>
        <v>0</v>
      </c>
      <c r="E20" s="912">
        <f t="shared" si="2"/>
        <v>0</v>
      </c>
      <c r="F20" s="907">
        <f>'Year 1'!N102</f>
        <v>0</v>
      </c>
      <c r="G20" s="908">
        <f>'Year 2'!I102</f>
        <v>0</v>
      </c>
      <c r="H20" s="909">
        <f t="shared" si="3"/>
        <v>0</v>
      </c>
      <c r="I20" s="910">
        <f>'Year 3'!E101</f>
        <v>0</v>
      </c>
      <c r="J20" s="908">
        <f>'Year 3'!I101</f>
        <v>0</v>
      </c>
      <c r="K20" s="909">
        <f t="shared" ref="K20:K22" si="4">I20-J20</f>
        <v>0</v>
      </c>
      <c r="L20" s="907">
        <f t="shared" si="0"/>
        <v>0</v>
      </c>
      <c r="M20" s="908">
        <f t="shared" si="0"/>
        <v>0</v>
      </c>
      <c r="N20" s="909">
        <f t="shared" si="1"/>
        <v>0</v>
      </c>
      <c r="O20" s="557"/>
      <c r="P20" s="557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</row>
    <row r="21" spans="1:33" x14ac:dyDescent="0.3">
      <c r="A21" s="557"/>
      <c r="B21" s="900" t="s">
        <v>31</v>
      </c>
      <c r="C21" s="910">
        <f>'Year 1'!E103</f>
        <v>0</v>
      </c>
      <c r="D21" s="911">
        <f>'Year 1'!H103</f>
        <v>0</v>
      </c>
      <c r="E21" s="912">
        <f t="shared" si="2"/>
        <v>0</v>
      </c>
      <c r="F21" s="907">
        <f>'Year 1'!N103</f>
        <v>0</v>
      </c>
      <c r="G21" s="908">
        <f>'Year 2'!I103</f>
        <v>0</v>
      </c>
      <c r="H21" s="909">
        <f t="shared" si="3"/>
        <v>0</v>
      </c>
      <c r="I21" s="910">
        <f>'Year 3'!E102</f>
        <v>0</v>
      </c>
      <c r="J21" s="908">
        <f>'Year 3'!I102</f>
        <v>0</v>
      </c>
      <c r="K21" s="909">
        <f t="shared" si="4"/>
        <v>0</v>
      </c>
      <c r="L21" s="907">
        <f t="shared" si="0"/>
        <v>0</v>
      </c>
      <c r="M21" s="908">
        <f t="shared" si="0"/>
        <v>0</v>
      </c>
      <c r="N21" s="909">
        <f t="shared" si="1"/>
        <v>0</v>
      </c>
      <c r="O21" s="557"/>
      <c r="P21" s="557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</row>
    <row r="22" spans="1:33" x14ac:dyDescent="0.3">
      <c r="A22" s="557"/>
      <c r="B22" s="900" t="s">
        <v>32</v>
      </c>
      <c r="C22" s="913">
        <f>'Year 1'!E104</f>
        <v>0</v>
      </c>
      <c r="D22" s="914">
        <f>'Year 1'!H104</f>
        <v>0</v>
      </c>
      <c r="E22" s="915">
        <f t="shared" si="2"/>
        <v>0</v>
      </c>
      <c r="F22" s="916">
        <f>'Year 1'!N104</f>
        <v>0</v>
      </c>
      <c r="G22" s="917">
        <f>'Year 2'!I104</f>
        <v>0</v>
      </c>
      <c r="H22" s="918">
        <f t="shared" si="3"/>
        <v>0</v>
      </c>
      <c r="I22" s="913">
        <f>'Year 3'!E103</f>
        <v>0</v>
      </c>
      <c r="J22" s="917">
        <f>'Year 3'!I103</f>
        <v>0</v>
      </c>
      <c r="K22" s="918">
        <f t="shared" si="4"/>
        <v>0</v>
      </c>
      <c r="L22" s="907">
        <f t="shared" si="0"/>
        <v>0</v>
      </c>
      <c r="M22" s="917">
        <f t="shared" si="0"/>
        <v>0</v>
      </c>
      <c r="N22" s="909">
        <f t="shared" si="1"/>
        <v>0</v>
      </c>
      <c r="O22" s="557"/>
      <c r="P22" s="557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</row>
    <row r="23" spans="1:33" x14ac:dyDescent="0.3">
      <c r="A23" s="557"/>
      <c r="B23" s="919" t="s">
        <v>17</v>
      </c>
      <c r="C23" s="920">
        <f>SUM(C18:C22)</f>
        <v>0</v>
      </c>
      <c r="D23" s="921">
        <f>SUM(D18:D22)</f>
        <v>0</v>
      </c>
      <c r="E23" s="922">
        <f>SUM(E18:E22)</f>
        <v>0</v>
      </c>
      <c r="F23" s="920">
        <f>SUM(F18:F22)</f>
        <v>0</v>
      </c>
      <c r="G23" s="921">
        <f>SUM(G18:G22)</f>
        <v>0</v>
      </c>
      <c r="H23" s="923">
        <f>SUM(H18:H22)</f>
        <v>0</v>
      </c>
      <c r="I23" s="920">
        <f>SUM(I18:I22)</f>
        <v>0</v>
      </c>
      <c r="J23" s="921">
        <f>SUM(J18:J22)</f>
        <v>0</v>
      </c>
      <c r="K23" s="923">
        <f>SUM(K18:K22)</f>
        <v>0</v>
      </c>
      <c r="L23" s="924">
        <f t="shared" si="0"/>
        <v>0</v>
      </c>
      <c r="M23" s="925">
        <f t="shared" si="0"/>
        <v>0</v>
      </c>
      <c r="N23" s="923">
        <f>SUM(N18:N22)</f>
        <v>0</v>
      </c>
      <c r="O23" s="557"/>
      <c r="P23" s="557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</row>
    <row r="24" spans="1:33" x14ac:dyDescent="0.3">
      <c r="A24" s="557"/>
      <c r="B24" s="926" t="s">
        <v>45</v>
      </c>
      <c r="C24" s="916">
        <f>SUM(C18:C21)*0.25</f>
        <v>0</v>
      </c>
      <c r="D24" s="917">
        <f>SUM(D18:D21)*0.25</f>
        <v>0</v>
      </c>
      <c r="E24" s="915">
        <f>SUM(E18:E21)*0.25</f>
        <v>0</v>
      </c>
      <c r="F24" s="913">
        <f>SUM(F18:F21)*0.25</f>
        <v>0</v>
      </c>
      <c r="G24" s="917">
        <f>SUM(G18:G21)*0.25</f>
        <v>0</v>
      </c>
      <c r="H24" s="927">
        <f>SUM(H18:H21)*0.25</f>
        <v>0</v>
      </c>
      <c r="I24" s="913">
        <f>SUM(I18:I21)*0.25</f>
        <v>0</v>
      </c>
      <c r="J24" s="917">
        <f>SUM(J18:J21)*0.25</f>
        <v>0</v>
      </c>
      <c r="K24" s="927">
        <f>SUM(K18:K21)*0.25</f>
        <v>0</v>
      </c>
      <c r="L24" s="913">
        <f>SUM(L18:L21)*0.25</f>
        <v>0</v>
      </c>
      <c r="M24" s="917">
        <f>SUM(M18:M21)*0.25</f>
        <v>0</v>
      </c>
      <c r="N24" s="927">
        <f>SUM(N18:N21)*0.25</f>
        <v>0</v>
      </c>
      <c r="O24" s="557"/>
      <c r="P24" s="557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</row>
    <row r="25" spans="1:33" s="291" customFormat="1" ht="14.4" thickBot="1" x14ac:dyDescent="0.35">
      <c r="A25" s="889"/>
      <c r="B25" s="928" t="s">
        <v>34</v>
      </c>
      <c r="C25" s="929">
        <f>SUM(C23:C24)</f>
        <v>0</v>
      </c>
      <c r="D25" s="930">
        <f>SUM(D23:D24)</f>
        <v>0</v>
      </c>
      <c r="E25" s="931">
        <f>SUM(E23:E24)</f>
        <v>0</v>
      </c>
      <c r="F25" s="929">
        <f t="shared" ref="F25:N25" si="5">SUM(F23:F24)</f>
        <v>0</v>
      </c>
      <c r="G25" s="931">
        <f t="shared" si="5"/>
        <v>0</v>
      </c>
      <c r="H25" s="932">
        <f t="shared" si="5"/>
        <v>0</v>
      </c>
      <c r="I25" s="929">
        <f t="shared" si="5"/>
        <v>0</v>
      </c>
      <c r="J25" s="931">
        <f t="shared" si="5"/>
        <v>0</v>
      </c>
      <c r="K25" s="932">
        <f t="shared" si="5"/>
        <v>0</v>
      </c>
      <c r="L25" s="929">
        <f t="shared" si="5"/>
        <v>0</v>
      </c>
      <c r="M25" s="931">
        <f t="shared" si="5"/>
        <v>0</v>
      </c>
      <c r="N25" s="932">
        <f t="shared" si="5"/>
        <v>0</v>
      </c>
      <c r="O25" s="889"/>
      <c r="P25" s="889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</row>
    <row r="26" spans="1:33" x14ac:dyDescent="0.3">
      <c r="A26" s="557"/>
      <c r="B26" s="557"/>
      <c r="C26" s="557"/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  <c r="P26" s="557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</row>
    <row r="27" spans="1:33" ht="14.4" thickBot="1" x14ac:dyDescent="0.35">
      <c r="A27" s="557"/>
      <c r="B27" s="629" t="s">
        <v>55</v>
      </c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557"/>
      <c r="P27" s="557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</row>
    <row r="28" spans="1:33" s="291" customFormat="1" x14ac:dyDescent="0.3">
      <c r="A28" s="889"/>
      <c r="B28" s="933" t="s">
        <v>56</v>
      </c>
      <c r="C28" s="934" t="s">
        <v>1</v>
      </c>
      <c r="D28" s="935"/>
      <c r="E28" s="934" t="s">
        <v>42</v>
      </c>
      <c r="F28" s="935"/>
      <c r="G28" s="934" t="s">
        <v>46</v>
      </c>
      <c r="H28" s="935"/>
      <c r="I28" s="889"/>
      <c r="J28" s="889"/>
      <c r="K28" s="889"/>
      <c r="L28" s="889"/>
      <c r="M28" s="889"/>
      <c r="N28" s="889"/>
      <c r="O28" s="889"/>
      <c r="P28" s="889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</row>
    <row r="29" spans="1:33" s="291" customFormat="1" x14ac:dyDescent="0.3">
      <c r="A29" s="889"/>
      <c r="B29" s="936" t="s">
        <v>57</v>
      </c>
      <c r="C29" s="937" t="s">
        <v>28</v>
      </c>
      <c r="D29" s="938" t="s">
        <v>80</v>
      </c>
      <c r="E29" s="937" t="s">
        <v>28</v>
      </c>
      <c r="F29" s="938" t="s">
        <v>80</v>
      </c>
      <c r="G29" s="937" t="s">
        <v>28</v>
      </c>
      <c r="H29" s="938" t="s">
        <v>80</v>
      </c>
      <c r="I29" s="889"/>
      <c r="J29" s="889"/>
      <c r="K29" s="889"/>
      <c r="L29" s="889"/>
      <c r="M29" s="889"/>
      <c r="N29" s="889"/>
      <c r="O29" s="889"/>
      <c r="P29" s="889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</row>
    <row r="30" spans="1:33" x14ac:dyDescent="0.3">
      <c r="A30" s="557"/>
      <c r="B30" s="939" t="s">
        <v>39</v>
      </c>
      <c r="C30" s="940">
        <f>'Year 1'!C114</f>
        <v>0</v>
      </c>
      <c r="D30" s="941">
        <f>'Year 1'!D114</f>
        <v>0</v>
      </c>
      <c r="E30" s="940">
        <f>'Year 2'!C114</f>
        <v>0</v>
      </c>
      <c r="F30" s="941">
        <f>'Year 2'!D114</f>
        <v>0</v>
      </c>
      <c r="G30" s="940">
        <f>'Year 3'!C113</f>
        <v>0</v>
      </c>
      <c r="H30" s="941">
        <f>'Year 3'!D113</f>
        <v>0</v>
      </c>
      <c r="I30" s="557"/>
      <c r="J30" s="557"/>
      <c r="K30" s="557"/>
      <c r="L30" s="557"/>
      <c r="M30" s="557"/>
      <c r="N30" s="557"/>
      <c r="O30" s="557"/>
      <c r="P30" s="557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</row>
    <row r="31" spans="1:33" x14ac:dyDescent="0.3">
      <c r="A31" s="557"/>
      <c r="B31" s="939" t="s">
        <v>40</v>
      </c>
      <c r="C31" s="940">
        <f>'Year 1'!C115</f>
        <v>0</v>
      </c>
      <c r="D31" s="941">
        <f>'Year 1'!D115</f>
        <v>0</v>
      </c>
      <c r="E31" s="940">
        <f>'Year 2'!C115</f>
        <v>0</v>
      </c>
      <c r="F31" s="941">
        <f>'Year 2'!D115</f>
        <v>0</v>
      </c>
      <c r="G31" s="940">
        <f>'Year 3'!C114</f>
        <v>0</v>
      </c>
      <c r="H31" s="941">
        <f>'Year 3'!D114</f>
        <v>0</v>
      </c>
      <c r="I31" s="557"/>
      <c r="J31" s="557"/>
      <c r="K31" s="557"/>
      <c r="L31" s="557"/>
      <c r="M31" s="557"/>
      <c r="N31" s="557"/>
      <c r="O31" s="557"/>
      <c r="P31" s="557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</row>
    <row r="32" spans="1:33" x14ac:dyDescent="0.3">
      <c r="A32" s="557"/>
      <c r="B32" s="939" t="s">
        <v>58</v>
      </c>
      <c r="C32" s="940">
        <f>'Year 1'!C116</f>
        <v>0</v>
      </c>
      <c r="D32" s="941">
        <f>'Year 1'!D116</f>
        <v>0</v>
      </c>
      <c r="E32" s="940">
        <f>'Year 2'!C116</f>
        <v>0</v>
      </c>
      <c r="F32" s="941">
        <f>'Year 2'!D116</f>
        <v>0</v>
      </c>
      <c r="G32" s="940">
        <f>'Year 3'!C115</f>
        <v>0</v>
      </c>
      <c r="H32" s="941">
        <f>'Year 3'!D115</f>
        <v>0</v>
      </c>
      <c r="I32" s="557"/>
      <c r="J32" s="557"/>
      <c r="K32" s="557"/>
      <c r="L32" s="557"/>
      <c r="M32" s="557"/>
      <c r="N32" s="557"/>
      <c r="O32" s="557"/>
      <c r="P32" s="557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</row>
    <row r="33" spans="1:39" ht="14.4" thickBot="1" x14ac:dyDescent="0.35">
      <c r="A33" s="557"/>
      <c r="B33" s="942" t="s">
        <v>17</v>
      </c>
      <c r="C33" s="943">
        <f t="shared" ref="C33:H33" si="6">SUM(C30:C32)</f>
        <v>0</v>
      </c>
      <c r="D33" s="944">
        <f t="shared" si="6"/>
        <v>0</v>
      </c>
      <c r="E33" s="943">
        <f t="shared" si="6"/>
        <v>0</v>
      </c>
      <c r="F33" s="944">
        <f t="shared" si="6"/>
        <v>0</v>
      </c>
      <c r="G33" s="943">
        <f>SUM(G30:G32)</f>
        <v>0</v>
      </c>
      <c r="H33" s="944">
        <f t="shared" si="6"/>
        <v>0</v>
      </c>
      <c r="I33" s="557"/>
      <c r="J33" s="557"/>
      <c r="K33" s="557"/>
      <c r="L33" s="557"/>
      <c r="M33" s="557"/>
      <c r="N33" s="557"/>
      <c r="O33" s="557"/>
      <c r="P33" s="557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</row>
    <row r="34" spans="1:39" x14ac:dyDescent="0.3">
      <c r="A34" s="557"/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</row>
    <row r="35" spans="1:39" x14ac:dyDescent="0.3">
      <c r="A35" s="557"/>
      <c r="B35" s="945"/>
      <c r="C35" s="629"/>
      <c r="D35" s="629"/>
      <c r="E35" s="629"/>
      <c r="F35" s="629"/>
      <c r="G35" s="557"/>
      <c r="H35" s="557"/>
      <c r="I35" s="557"/>
      <c r="J35" s="557"/>
      <c r="K35" s="557"/>
      <c r="L35" s="557"/>
      <c r="M35" s="557"/>
      <c r="N35" s="557"/>
      <c r="O35" s="557"/>
      <c r="P35" s="557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</row>
    <row r="36" spans="1:39" x14ac:dyDescent="0.3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</row>
    <row r="37" spans="1:39" x14ac:dyDescent="0.3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</row>
    <row r="38" spans="1:39" x14ac:dyDescent="0.3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</row>
    <row r="39" spans="1:39" x14ac:dyDescent="0.3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</row>
    <row r="40" spans="1:39" x14ac:dyDescent="0.3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</row>
    <row r="41" spans="1:39" x14ac:dyDescent="0.3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</row>
    <row r="42" spans="1:39" x14ac:dyDescent="0.3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</row>
    <row r="43" spans="1:39" x14ac:dyDescent="0.3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</row>
    <row r="44" spans="1:39" x14ac:dyDescent="0.3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</row>
    <row r="45" spans="1:39" x14ac:dyDescent="0.3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</row>
    <row r="46" spans="1:39" x14ac:dyDescent="0.3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</row>
    <row r="47" spans="1:39" x14ac:dyDescent="0.3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</row>
    <row r="48" spans="1:39" x14ac:dyDescent="0.3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</row>
    <row r="49" spans="1:30" x14ac:dyDescent="0.3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</row>
    <row r="50" spans="1:30" x14ac:dyDescent="0.3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</row>
    <row r="51" spans="1:30" x14ac:dyDescent="0.3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</row>
    <row r="52" spans="1:30" s="119" customFormat="1" x14ac:dyDescent="0.3"/>
    <row r="53" spans="1:30" s="119" customFormat="1" x14ac:dyDescent="0.3"/>
    <row r="54" spans="1:30" s="119" customFormat="1" x14ac:dyDescent="0.3"/>
    <row r="55" spans="1:30" s="119" customFormat="1" x14ac:dyDescent="0.3"/>
    <row r="56" spans="1:30" s="119" customFormat="1" x14ac:dyDescent="0.3"/>
    <row r="57" spans="1:30" s="119" customFormat="1" x14ac:dyDescent="0.3"/>
    <row r="58" spans="1:30" s="119" customFormat="1" x14ac:dyDescent="0.3"/>
    <row r="59" spans="1:30" s="119" customFormat="1" x14ac:dyDescent="0.3"/>
    <row r="60" spans="1:30" s="119" customFormat="1" x14ac:dyDescent="0.3"/>
    <row r="61" spans="1:30" s="119" customFormat="1" x14ac:dyDescent="0.3"/>
    <row r="62" spans="1:30" s="119" customFormat="1" x14ac:dyDescent="0.3"/>
    <row r="63" spans="1:30" s="119" customFormat="1" x14ac:dyDescent="0.3"/>
    <row r="64" spans="1:30" s="119" customFormat="1" x14ac:dyDescent="0.3"/>
    <row r="65" s="119" customFormat="1" x14ac:dyDescent="0.3"/>
    <row r="66" s="119" customFormat="1" x14ac:dyDescent="0.3"/>
    <row r="67" s="119" customFormat="1" x14ac:dyDescent="0.3"/>
    <row r="68" s="119" customFormat="1" x14ac:dyDescent="0.3"/>
    <row r="69" s="119" customFormat="1" x14ac:dyDescent="0.3"/>
    <row r="70" s="119" customFormat="1" x14ac:dyDescent="0.3"/>
    <row r="71" s="119" customFormat="1" x14ac:dyDescent="0.3"/>
    <row r="72" s="119" customFormat="1" x14ac:dyDescent="0.3"/>
    <row r="73" s="119" customFormat="1" x14ac:dyDescent="0.3"/>
    <row r="74" s="119" customFormat="1" x14ac:dyDescent="0.3"/>
    <row r="75" s="119" customFormat="1" x14ac:dyDescent="0.3"/>
    <row r="76" s="119" customFormat="1" x14ac:dyDescent="0.3"/>
    <row r="77" s="119" customFormat="1" x14ac:dyDescent="0.3"/>
    <row r="78" s="119" customFormat="1" x14ac:dyDescent="0.3"/>
    <row r="79" s="119" customFormat="1" x14ac:dyDescent="0.3"/>
    <row r="80" s="119" customFormat="1" x14ac:dyDescent="0.3"/>
    <row r="81" s="119" customFormat="1" x14ac:dyDescent="0.3"/>
    <row r="82" s="119" customFormat="1" x14ac:dyDescent="0.3"/>
    <row r="83" s="119" customFormat="1" x14ac:dyDescent="0.3"/>
    <row r="84" s="119" customFormat="1" x14ac:dyDescent="0.3"/>
    <row r="85" s="119" customFormat="1" x14ac:dyDescent="0.3"/>
    <row r="86" s="119" customFormat="1" x14ac:dyDescent="0.3"/>
    <row r="87" s="119" customFormat="1" x14ac:dyDescent="0.3"/>
    <row r="88" s="119" customFormat="1" x14ac:dyDescent="0.3"/>
    <row r="89" s="119" customFormat="1" x14ac:dyDescent="0.3"/>
    <row r="90" s="119" customFormat="1" x14ac:dyDescent="0.3"/>
    <row r="91" s="119" customFormat="1" x14ac:dyDescent="0.3"/>
    <row r="92" s="119" customFormat="1" x14ac:dyDescent="0.3"/>
    <row r="93" s="119" customFormat="1" x14ac:dyDescent="0.3"/>
    <row r="94" s="119" customFormat="1" x14ac:dyDescent="0.3"/>
  </sheetData>
  <sheetProtection algorithmName="SHA-512" hashValue="orUf9MIoDY8/UjMkp2IzCz5A5FQS3W7fFdx1yaz7qtZIWft5irOvz+nPOCABmiKiElHsPzrS6m2N2KxGouigFA==" saltValue="hjou2DTPAhJVUEGn5LffUA==" spinCount="100000" sheet="1" objects="1" scenarios="1" selectLockedCells="1" selectUnlockedCells="1"/>
  <mergeCells count="15">
    <mergeCell ref="B5:I5"/>
    <mergeCell ref="B3:N3"/>
    <mergeCell ref="B4:N4"/>
    <mergeCell ref="C28:D28"/>
    <mergeCell ref="E28:F28"/>
    <mergeCell ref="G28:H28"/>
    <mergeCell ref="C15:E15"/>
    <mergeCell ref="F15:H15"/>
    <mergeCell ref="I15:K15"/>
    <mergeCell ref="B13:N13"/>
    <mergeCell ref="L15:N15"/>
    <mergeCell ref="C16:E16"/>
    <mergeCell ref="F16:H16"/>
    <mergeCell ref="I16:K16"/>
    <mergeCell ref="L16:N16"/>
  </mergeCells>
  <pageMargins left="0.7" right="0.7" top="0.75" bottom="0.75" header="0.3" footer="0.3"/>
  <pageSetup paperSize="9" scale="48" orientation="portrait" r:id="rId1"/>
  <headerFooter>
    <oddFooter>&amp;C&amp;"-,Bold"&amp;KFF0000ICELANDIC RESEASRCH FUND - FINAL REPORT</oddFooter>
  </headerFooter>
  <colBreaks count="1" manualBreakCount="1">
    <brk id="15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8BA2-D834-4FCA-A406-CB4207A84665}">
  <sheetPr>
    <tabColor theme="0" tint="-4.9989318521683403E-2"/>
  </sheetPr>
  <dimension ref="A1:AP99"/>
  <sheetViews>
    <sheetView zoomScaleNormal="100" workbookViewId="0">
      <selection sqref="A1:H27"/>
    </sheetView>
  </sheetViews>
  <sheetFormatPr defaultColWidth="9.109375" defaultRowHeight="14.4" x14ac:dyDescent="0.3"/>
  <cols>
    <col min="1" max="1" width="3.44140625" style="297" customWidth="1"/>
    <col min="2" max="2" width="25.109375" style="297" customWidth="1"/>
    <col min="3" max="8" width="18.88671875" style="297" customWidth="1"/>
    <col min="9" max="12" width="12.5546875" style="297" customWidth="1"/>
    <col min="13" max="16384" width="9.109375" style="297"/>
  </cols>
  <sheetData>
    <row r="1" spans="1:42" s="120" customFormat="1" ht="13.8" x14ac:dyDescent="0.3">
      <c r="A1" s="557"/>
      <c r="B1" s="557"/>
      <c r="C1" s="557"/>
      <c r="D1" s="557"/>
      <c r="E1" s="557"/>
      <c r="F1" s="557"/>
      <c r="G1" s="557"/>
      <c r="H1" s="557"/>
      <c r="I1" s="286"/>
      <c r="J1" s="119"/>
      <c r="K1" s="119"/>
      <c r="L1" s="286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</row>
    <row r="2" spans="1:42" s="120" customFormat="1" ht="13.8" x14ac:dyDescent="0.3">
      <c r="A2" s="557"/>
      <c r="B2" s="861"/>
      <c r="C2" s="862"/>
      <c r="D2" s="862"/>
      <c r="E2" s="862"/>
      <c r="F2" s="862"/>
      <c r="G2" s="946"/>
      <c r="H2" s="557"/>
      <c r="I2" s="119"/>
      <c r="J2" s="286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</row>
    <row r="3" spans="1:42" s="120" customFormat="1" ht="15" customHeight="1" x14ac:dyDescent="0.3">
      <c r="A3" s="557"/>
      <c r="B3" s="865" t="s">
        <v>74</v>
      </c>
      <c r="C3" s="866"/>
      <c r="D3" s="866"/>
      <c r="E3" s="866"/>
      <c r="F3" s="866"/>
      <c r="G3" s="867"/>
      <c r="H3" s="947"/>
      <c r="I3" s="292"/>
      <c r="J3" s="292"/>
      <c r="K3" s="292"/>
      <c r="L3" s="292"/>
      <c r="M3" s="292"/>
      <c r="N3" s="292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</row>
    <row r="4" spans="1:42" s="120" customFormat="1" ht="15" customHeight="1" x14ac:dyDescent="0.3">
      <c r="A4" s="557"/>
      <c r="B4" s="868" t="s">
        <v>48</v>
      </c>
      <c r="C4" s="869"/>
      <c r="D4" s="869"/>
      <c r="E4" s="869"/>
      <c r="F4" s="869"/>
      <c r="G4" s="870"/>
      <c r="H4" s="948"/>
      <c r="I4" s="293"/>
      <c r="J4" s="293"/>
      <c r="K4" s="293"/>
      <c r="L4" s="293"/>
      <c r="M4" s="293"/>
      <c r="N4" s="293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</row>
    <row r="5" spans="1:42" s="120" customFormat="1" ht="15" customHeight="1" x14ac:dyDescent="0.3">
      <c r="A5" s="557"/>
      <c r="B5" s="949"/>
      <c r="C5" s="950"/>
      <c r="D5" s="950"/>
      <c r="E5" s="950"/>
      <c r="F5" s="950"/>
      <c r="G5" s="951"/>
      <c r="H5" s="950"/>
      <c r="I5" s="294"/>
      <c r="J5" s="286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</row>
    <row r="6" spans="1:42" s="120" customFormat="1" ht="17.399999999999999" customHeight="1" x14ac:dyDescent="0.3">
      <c r="A6" s="557"/>
      <c r="B6" s="874"/>
      <c r="C6" s="875"/>
      <c r="D6" s="875"/>
      <c r="E6" s="875"/>
      <c r="F6" s="875"/>
      <c r="G6" s="877"/>
      <c r="H6" s="557"/>
      <c r="I6" s="286"/>
      <c r="J6" s="286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2" s="289" customFormat="1" ht="13.8" x14ac:dyDescent="0.3">
      <c r="A7" s="878"/>
      <c r="B7" s="878"/>
      <c r="C7" s="557"/>
      <c r="D7" s="557"/>
      <c r="E7" s="878"/>
      <c r="F7" s="878"/>
      <c r="G7" s="878"/>
      <c r="H7" s="878"/>
      <c r="I7" s="287"/>
      <c r="J7" s="288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</row>
    <row r="8" spans="1:42" s="289" customFormat="1" x14ac:dyDescent="0.3">
      <c r="A8" s="878"/>
      <c r="B8" s="880" t="s">
        <v>2</v>
      </c>
      <c r="C8" s="881">
        <f>'Year 1'!C8</f>
        <v>0</v>
      </c>
      <c r="D8" s="878"/>
      <c r="E8" s="860"/>
      <c r="F8" s="557"/>
      <c r="G8" s="882"/>
      <c r="H8" s="878"/>
      <c r="I8" s="287"/>
      <c r="J8" s="288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</row>
    <row r="9" spans="1:42" s="289" customFormat="1" x14ac:dyDescent="0.3">
      <c r="A9" s="878"/>
      <c r="B9" s="880" t="s">
        <v>3</v>
      </c>
      <c r="C9" s="881">
        <f>'Year 1'!C9</f>
        <v>0</v>
      </c>
      <c r="D9" s="878"/>
      <c r="E9" s="860"/>
      <c r="F9" s="878"/>
      <c r="G9" s="882"/>
      <c r="H9" s="878"/>
      <c r="I9" s="287"/>
      <c r="J9" s="288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</row>
    <row r="10" spans="1:42" s="289" customFormat="1" x14ac:dyDescent="0.3">
      <c r="A10" s="878"/>
      <c r="B10" s="880" t="s">
        <v>4</v>
      </c>
      <c r="C10" s="881">
        <f>'Year 1'!C10</f>
        <v>0</v>
      </c>
      <c r="D10" s="878"/>
      <c r="E10" s="557"/>
      <c r="F10" s="878"/>
      <c r="G10" s="882"/>
      <c r="H10" s="878"/>
      <c r="I10" s="287"/>
      <c r="J10" s="288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</row>
    <row r="11" spans="1:42" s="289" customFormat="1" x14ac:dyDescent="0.3">
      <c r="A11" s="878"/>
      <c r="B11" s="880" t="s">
        <v>5</v>
      </c>
      <c r="C11" s="881">
        <f>'Year 1'!C11</f>
        <v>0</v>
      </c>
      <c r="D11" s="878"/>
      <c r="E11" s="860"/>
      <c r="F11" s="878"/>
      <c r="G11" s="882"/>
      <c r="H11" s="878"/>
      <c r="I11" s="287"/>
      <c r="J11" s="288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</row>
    <row r="12" spans="1:42" s="120" customFormat="1" x14ac:dyDescent="0.3">
      <c r="A12" s="557"/>
      <c r="B12" s="880"/>
      <c r="C12" s="952"/>
      <c r="D12" s="557"/>
      <c r="E12" s="878"/>
      <c r="F12" s="557"/>
      <c r="G12" s="881"/>
      <c r="H12" s="557"/>
      <c r="I12" s="119"/>
      <c r="J12" s="286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</row>
    <row r="13" spans="1:42" s="120" customFormat="1" ht="13.8" x14ac:dyDescent="0.3">
      <c r="A13" s="557"/>
      <c r="B13" s="953"/>
      <c r="C13" s="557"/>
      <c r="D13" s="557"/>
      <c r="E13" s="557"/>
      <c r="F13" s="557"/>
      <c r="G13" s="557"/>
      <c r="H13" s="557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</row>
    <row r="14" spans="1:42" s="120" customFormat="1" x14ac:dyDescent="0.3">
      <c r="A14" s="557"/>
      <c r="B14" s="954"/>
      <c r="C14" s="883" t="s">
        <v>82</v>
      </c>
      <c r="D14" s="883"/>
      <c r="E14" s="883"/>
      <c r="F14" s="954"/>
      <c r="G14" s="954"/>
      <c r="H14" s="954"/>
      <c r="I14" s="296"/>
      <c r="J14" s="296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</row>
    <row r="15" spans="1:42" s="120" customFormat="1" thickBot="1" x14ac:dyDescent="0.35">
      <c r="A15" s="557"/>
      <c r="B15" s="953"/>
      <c r="C15" s="557"/>
      <c r="D15" s="557"/>
      <c r="E15" s="557"/>
      <c r="F15" s="557"/>
      <c r="G15" s="557"/>
      <c r="H15" s="557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</row>
    <row r="16" spans="1:42" x14ac:dyDescent="0.3">
      <c r="A16" s="952"/>
      <c r="B16" s="955"/>
      <c r="C16" s="934" t="s">
        <v>79</v>
      </c>
      <c r="D16" s="956"/>
      <c r="E16" s="935"/>
      <c r="F16" s="955"/>
      <c r="G16" s="952"/>
      <c r="H16" s="952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</row>
    <row r="17" spans="1:40" s="2" customFormat="1" ht="43.5" customHeight="1" x14ac:dyDescent="0.3">
      <c r="A17" s="556"/>
      <c r="B17" s="611" t="s">
        <v>26</v>
      </c>
      <c r="C17" s="957" t="s">
        <v>51</v>
      </c>
      <c r="D17" s="958" t="s">
        <v>59</v>
      </c>
      <c r="E17" s="959" t="s">
        <v>60</v>
      </c>
      <c r="F17" s="960" t="s">
        <v>61</v>
      </c>
      <c r="G17" s="958" t="s">
        <v>72</v>
      </c>
      <c r="H17" s="55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120" customFormat="1" ht="13.8" x14ac:dyDescent="0.3">
      <c r="A18" s="557"/>
      <c r="B18" s="961" t="s">
        <v>7</v>
      </c>
      <c r="C18" s="901">
        <f>'All years'!L18</f>
        <v>0</v>
      </c>
      <c r="D18" s="905">
        <f>'All years'!M18</f>
        <v>0</v>
      </c>
      <c r="E18" s="962">
        <f>Table50[[#This Row],[According to application]]-Table50[[#This Row],[Actual use]]</f>
        <v>0</v>
      </c>
      <c r="F18" s="963">
        <f>SUM('Year 1'!G100+'Year 2'!H100+'Year 3'!H99)</f>
        <v>0</v>
      </c>
      <c r="G18" s="963">
        <f>Table50[[#This Row],[Actual use]]+F18</f>
        <v>0</v>
      </c>
      <c r="H18" s="557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</row>
    <row r="19" spans="1:40" s="120" customFormat="1" ht="13.8" x14ac:dyDescent="0.3">
      <c r="A19" s="557"/>
      <c r="B19" s="964" t="s">
        <v>29</v>
      </c>
      <c r="C19" s="910">
        <f>'All years'!L19</f>
        <v>0</v>
      </c>
      <c r="D19" s="908">
        <f>'All years'!M19</f>
        <v>0</v>
      </c>
      <c r="E19" s="965">
        <f>Table50[[#This Row],[According to application]]-Table50[[#This Row],[Actual use]]</f>
        <v>0</v>
      </c>
      <c r="F19" s="966">
        <f>SUM('Year 1'!G101+'Year 2'!H101+'Year 3'!H100)</f>
        <v>0</v>
      </c>
      <c r="G19" s="966">
        <f>Table50[[#This Row],[Actual use]]+F19</f>
        <v>0</v>
      </c>
      <c r="H19" s="557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</row>
    <row r="20" spans="1:40" s="120" customFormat="1" ht="13.8" x14ac:dyDescent="0.3">
      <c r="A20" s="557"/>
      <c r="B20" s="964" t="s">
        <v>30</v>
      </c>
      <c r="C20" s="910">
        <f>'All years'!L20</f>
        <v>0</v>
      </c>
      <c r="D20" s="908">
        <f>'All years'!M20</f>
        <v>0</v>
      </c>
      <c r="E20" s="965">
        <f>Table50[[#This Row],[According to application]]-Table50[[#This Row],[Actual use]]</f>
        <v>0</v>
      </c>
      <c r="F20" s="966">
        <f>SUM('Year 1'!G102+'Year 2'!H102+'Year 3'!H101)</f>
        <v>0</v>
      </c>
      <c r="G20" s="966">
        <f>Table50[[#This Row],[Actual use]]+F20</f>
        <v>0</v>
      </c>
      <c r="H20" s="557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</row>
    <row r="21" spans="1:40" s="120" customFormat="1" ht="13.8" x14ac:dyDescent="0.3">
      <c r="A21" s="557"/>
      <c r="B21" s="964" t="s">
        <v>31</v>
      </c>
      <c r="C21" s="910">
        <f>'All years'!L21</f>
        <v>0</v>
      </c>
      <c r="D21" s="908">
        <f>'All years'!M21</f>
        <v>0</v>
      </c>
      <c r="E21" s="965">
        <f>Table50[[#This Row],[According to application]]-Table50[[#This Row],[Actual use]]</f>
        <v>0</v>
      </c>
      <c r="F21" s="966">
        <f>SUM('Year 1'!G103+'Year 2'!H103+'Year 3'!H102)</f>
        <v>0</v>
      </c>
      <c r="G21" s="966">
        <f>Table50[[#This Row],[Actual use]]+F21</f>
        <v>0</v>
      </c>
      <c r="H21" s="557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</row>
    <row r="22" spans="1:40" s="120" customFormat="1" ht="13.8" x14ac:dyDescent="0.3">
      <c r="A22" s="557"/>
      <c r="B22" s="967" t="s">
        <v>32</v>
      </c>
      <c r="C22" s="913">
        <f>'All years'!L22</f>
        <v>0</v>
      </c>
      <c r="D22" s="917">
        <f>'All years'!M22</f>
        <v>0</v>
      </c>
      <c r="E22" s="927">
        <f>Table50[[#This Row],[According to application]]-Table50[[#This Row],[Actual use]]</f>
        <v>0</v>
      </c>
      <c r="F22" s="968">
        <f>SUM('Year 1'!G104+'Year 2'!H104+'Year 3'!H103)</f>
        <v>0</v>
      </c>
      <c r="G22" s="968">
        <f>Table50[[#This Row],[Actual use]]+F22</f>
        <v>0</v>
      </c>
      <c r="H22" s="557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</row>
    <row r="23" spans="1:40" s="120" customFormat="1" ht="13.8" x14ac:dyDescent="0.3">
      <c r="A23" s="557"/>
      <c r="B23" s="939" t="s">
        <v>17</v>
      </c>
      <c r="C23" s="969">
        <f>SUM(C18:C22)</f>
        <v>0</v>
      </c>
      <c r="D23" s="970">
        <f>SUM(D18:D22)</f>
        <v>0</v>
      </c>
      <c r="E23" s="971">
        <f>SUM(E18:E22)</f>
        <v>0</v>
      </c>
      <c r="F23" s="972">
        <f>SUM(F18:F22)</f>
        <v>0</v>
      </c>
      <c r="G23" s="973">
        <f>SUM(G18:G22)</f>
        <v>0</v>
      </c>
      <c r="H23" s="557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</row>
    <row r="24" spans="1:40" s="120" customFormat="1" ht="13.8" x14ac:dyDescent="0.3">
      <c r="A24" s="557"/>
      <c r="B24" s="964" t="s">
        <v>45</v>
      </c>
      <c r="C24" s="913">
        <f>SUM(C18:C21)*0.25</f>
        <v>0</v>
      </c>
      <c r="D24" s="917">
        <f>SUM(D18:D21)*0.25</f>
        <v>0</v>
      </c>
      <c r="E24" s="927">
        <f>SUM(E18:E21)*0.25</f>
        <v>0</v>
      </c>
      <c r="F24" s="966">
        <f>SUM(F18:F21)*0.25</f>
        <v>0</v>
      </c>
      <c r="G24" s="974">
        <f>SUM(G18:G21)*0.25</f>
        <v>0</v>
      </c>
      <c r="H24" s="557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</row>
    <row r="25" spans="1:40" s="120" customFormat="1" thickBot="1" x14ac:dyDescent="0.35">
      <c r="A25" s="557"/>
      <c r="B25" s="942" t="s">
        <v>34</v>
      </c>
      <c r="C25" s="975">
        <f>SUM(C23:C24)</f>
        <v>0</v>
      </c>
      <c r="D25" s="976">
        <f>SUM(D23:D24)</f>
        <v>0</v>
      </c>
      <c r="E25" s="977">
        <f>SUM(E23:E24)</f>
        <v>0</v>
      </c>
      <c r="F25" s="978">
        <f>SUM(F23:F24)</f>
        <v>0</v>
      </c>
      <c r="G25" s="979">
        <f>SUM(G23:G24)</f>
        <v>0</v>
      </c>
      <c r="H25" s="557"/>
      <c r="I25" s="119"/>
      <c r="J25" s="119"/>
      <c r="K25" s="119"/>
      <c r="L25" s="119"/>
      <c r="M25" s="119"/>
      <c r="N25" s="119"/>
      <c r="O25" s="119" t="s">
        <v>81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</row>
    <row r="26" spans="1:40" s="120" customFormat="1" ht="13.8" x14ac:dyDescent="0.3">
      <c r="A26" s="557"/>
      <c r="B26" s="889"/>
      <c r="C26" s="878"/>
      <c r="D26" s="557"/>
      <c r="E26" s="557"/>
      <c r="F26" s="945"/>
      <c r="G26" s="557"/>
      <c r="H26" s="557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</row>
    <row r="27" spans="1:40" x14ac:dyDescent="0.3">
      <c r="A27" s="952"/>
      <c r="B27" s="952"/>
      <c r="C27" s="952"/>
      <c r="D27" s="952"/>
      <c r="E27" s="952"/>
      <c r="F27" s="952"/>
      <c r="G27" s="952"/>
      <c r="H27" s="952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</row>
    <row r="28" spans="1:40" x14ac:dyDescent="0.3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</row>
    <row r="29" spans="1:40" x14ac:dyDescent="0.3">
      <c r="A29" s="295"/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</row>
    <row r="30" spans="1:40" x14ac:dyDescent="0.3">
      <c r="A30" s="295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</row>
    <row r="31" spans="1:40" x14ac:dyDescent="0.3">
      <c r="A31" s="295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</row>
    <row r="32" spans="1:40" x14ac:dyDescent="0.3">
      <c r="A32" s="295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</row>
    <row r="33" spans="1:40" x14ac:dyDescent="0.3">
      <c r="A33" s="295"/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</row>
    <row r="34" spans="1:40" x14ac:dyDescent="0.3">
      <c r="A34" s="295"/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</row>
    <row r="35" spans="1:40" x14ac:dyDescent="0.3">
      <c r="A35" s="295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</row>
    <row r="36" spans="1:40" x14ac:dyDescent="0.3">
      <c r="A36" s="295"/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</row>
    <row r="37" spans="1:40" x14ac:dyDescent="0.3">
      <c r="A37" s="295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</row>
    <row r="38" spans="1:40" x14ac:dyDescent="0.3">
      <c r="B38" s="295"/>
      <c r="C38" s="295"/>
      <c r="D38" s="295"/>
      <c r="E38" s="295"/>
      <c r="F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</row>
    <row r="39" spans="1:40" x14ac:dyDescent="0.3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</row>
    <row r="40" spans="1:40" x14ac:dyDescent="0.3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</row>
    <row r="41" spans="1:40" x14ac:dyDescent="0.3">
      <c r="A41" s="295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</row>
    <row r="42" spans="1:40" x14ac:dyDescent="0.3">
      <c r="A42" s="295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</row>
    <row r="43" spans="1:40" x14ac:dyDescent="0.3">
      <c r="A43" s="295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</row>
    <row r="44" spans="1:40" x14ac:dyDescent="0.3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</row>
    <row r="45" spans="1:40" x14ac:dyDescent="0.3">
      <c r="A45" s="295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</row>
    <row r="46" spans="1:40" x14ac:dyDescent="0.3">
      <c r="A46" s="295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</row>
    <row r="47" spans="1:40" x14ac:dyDescent="0.3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</row>
    <row r="48" spans="1:40" x14ac:dyDescent="0.3">
      <c r="A48" s="295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</row>
    <row r="49" spans="1:40" x14ac:dyDescent="0.3">
      <c r="A49" s="295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</row>
    <row r="50" spans="1:40" x14ac:dyDescent="0.3">
      <c r="A50" s="295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</row>
    <row r="51" spans="1:40" x14ac:dyDescent="0.3">
      <c r="A51" s="295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</row>
    <row r="52" spans="1:40" x14ac:dyDescent="0.3">
      <c r="A52" s="295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</row>
    <row r="53" spans="1:40" x14ac:dyDescent="0.3">
      <c r="A53" s="295"/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</row>
    <row r="54" spans="1:40" x14ac:dyDescent="0.3">
      <c r="A54" s="295"/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</row>
    <row r="55" spans="1:40" x14ac:dyDescent="0.3">
      <c r="A55" s="295"/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</row>
    <row r="56" spans="1:40" x14ac:dyDescent="0.3">
      <c r="A56" s="295"/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</row>
    <row r="57" spans="1:40" x14ac:dyDescent="0.3">
      <c r="A57" s="295"/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</row>
    <row r="58" spans="1:40" x14ac:dyDescent="0.3">
      <c r="A58" s="295"/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</row>
    <row r="59" spans="1:40" x14ac:dyDescent="0.3">
      <c r="A59" s="295"/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</row>
    <row r="60" spans="1:40" x14ac:dyDescent="0.3">
      <c r="A60" s="295"/>
      <c r="B60" s="29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</row>
    <row r="61" spans="1:40" x14ac:dyDescent="0.3">
      <c r="A61" s="295"/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</row>
    <row r="62" spans="1:40" x14ac:dyDescent="0.3">
      <c r="A62" s="295"/>
      <c r="B62" s="295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</row>
    <row r="63" spans="1:40" x14ac:dyDescent="0.3">
      <c r="A63" s="295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</row>
    <row r="64" spans="1:40" x14ac:dyDescent="0.3">
      <c r="A64" s="295"/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</row>
    <row r="65" spans="1:40" x14ac:dyDescent="0.3">
      <c r="A65" s="295"/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</row>
    <row r="66" spans="1:40" x14ac:dyDescent="0.3">
      <c r="A66" s="295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</row>
    <row r="67" spans="1:40" x14ac:dyDescent="0.3">
      <c r="A67" s="295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</row>
    <row r="68" spans="1:40" x14ac:dyDescent="0.3">
      <c r="A68" s="295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</row>
    <row r="69" spans="1:40" x14ac:dyDescent="0.3">
      <c r="A69" s="295"/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</row>
    <row r="70" spans="1:40" x14ac:dyDescent="0.3">
      <c r="A70" s="295"/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</row>
    <row r="71" spans="1:40" x14ac:dyDescent="0.3">
      <c r="A71" s="295"/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</row>
    <row r="72" spans="1:40" x14ac:dyDescent="0.3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</row>
    <row r="73" spans="1:40" x14ac:dyDescent="0.3">
      <c r="A73" s="295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</row>
    <row r="74" spans="1:40" x14ac:dyDescent="0.3">
      <c r="A74" s="295"/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</row>
    <row r="75" spans="1:40" x14ac:dyDescent="0.3">
      <c r="A75" s="295"/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</row>
    <row r="76" spans="1:40" x14ac:dyDescent="0.3">
      <c r="A76" s="295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</row>
    <row r="77" spans="1:40" x14ac:dyDescent="0.3">
      <c r="A77" s="295"/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</row>
    <row r="78" spans="1:40" x14ac:dyDescent="0.3">
      <c r="A78" s="295"/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</row>
    <row r="79" spans="1:40" x14ac:dyDescent="0.3">
      <c r="A79" s="295"/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</row>
    <row r="80" spans="1:40" x14ac:dyDescent="0.3">
      <c r="A80" s="295"/>
      <c r="B80" s="295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</row>
    <row r="81" spans="1:40" x14ac:dyDescent="0.3">
      <c r="A81" s="295"/>
      <c r="B81" s="295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</row>
    <row r="82" spans="1:40" x14ac:dyDescent="0.3">
      <c r="A82" s="295"/>
      <c r="B82" s="295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</row>
    <row r="83" spans="1:40" x14ac:dyDescent="0.3">
      <c r="A83" s="295"/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</row>
    <row r="84" spans="1:40" x14ac:dyDescent="0.3">
      <c r="A84" s="295"/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</row>
    <row r="85" spans="1:40" x14ac:dyDescent="0.3">
      <c r="A85" s="295"/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</row>
    <row r="86" spans="1:40" x14ac:dyDescent="0.3">
      <c r="A86" s="295"/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</row>
    <row r="87" spans="1:40" x14ac:dyDescent="0.3">
      <c r="A87" s="295"/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</row>
    <row r="88" spans="1:40" x14ac:dyDescent="0.3">
      <c r="A88" s="295"/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</row>
    <row r="89" spans="1:40" x14ac:dyDescent="0.3">
      <c r="A89" s="295"/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</row>
    <row r="90" spans="1:40" x14ac:dyDescent="0.3">
      <c r="A90" s="295"/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</row>
    <row r="91" spans="1:40" x14ac:dyDescent="0.3">
      <c r="A91" s="295"/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</row>
    <row r="92" spans="1:40" x14ac:dyDescent="0.3">
      <c r="A92" s="295"/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</row>
    <row r="93" spans="1:40" x14ac:dyDescent="0.3">
      <c r="A93" s="295"/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</row>
    <row r="94" spans="1:40" x14ac:dyDescent="0.3">
      <c r="A94" s="295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</row>
    <row r="95" spans="1:40" x14ac:dyDescent="0.3">
      <c r="A95" s="295"/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</row>
    <row r="96" spans="1:40" x14ac:dyDescent="0.3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</row>
    <row r="97" spans="1:28" x14ac:dyDescent="0.3">
      <c r="A97" s="295"/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</row>
    <row r="98" spans="1:28" x14ac:dyDescent="0.3">
      <c r="A98" s="295"/>
      <c r="B98" s="295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</row>
    <row r="99" spans="1:28" x14ac:dyDescent="0.3">
      <c r="A99" s="295"/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</row>
  </sheetData>
  <sheetProtection algorithmName="SHA-512" hashValue="HgciPqbnbAPmNN/PBPfhud9gwcwkro6frf5eg34NaMRgGYB/VsHrXNWzmJsZ5Iah6/7r7kLHOk/orYlH/YdYQw==" saltValue="7xuuvNGG3SrZzfCAvads/A==" spinCount="100000" sheet="1" objects="1" scenarios="1" selectLockedCells="1" selectUnlockedCells="1"/>
  <mergeCells count="4">
    <mergeCell ref="C16:E16"/>
    <mergeCell ref="B3:G3"/>
    <mergeCell ref="B4:G4"/>
    <mergeCell ref="C14:E14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8" max="33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0ac10-fd04-4a9a-9873-08bd3470e5f2">
      <UserInfo>
        <DisplayName>Birna Vala Eyjólfsdóttir - RR</DisplayName>
        <AccountId>30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DA373561F7249B3A12779F36B14E3" ma:contentTypeVersion="6" ma:contentTypeDescription="Create a new document." ma:contentTypeScope="" ma:versionID="5ed93556543a85f133f1e2acdc039b94">
  <xsd:schema xmlns:xsd="http://www.w3.org/2001/XMLSchema" xmlns:xs="http://www.w3.org/2001/XMLSchema" xmlns:p="http://schemas.microsoft.com/office/2006/metadata/properties" xmlns:ns2="b7e9804f-af98-4c1d-93a8-1f948c07ecf3" xmlns:ns3="7620ac10-fd04-4a9a-9873-08bd3470e5f2" targetNamespace="http://schemas.microsoft.com/office/2006/metadata/properties" ma:root="true" ma:fieldsID="e389bae98b9bf56ab12b3989a4a326b4" ns2:_="" ns3:_="">
    <xsd:import namespace="b7e9804f-af98-4c1d-93a8-1f948c07ecf3"/>
    <xsd:import namespace="7620ac10-fd04-4a9a-9873-08bd3470e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9804f-af98-4c1d-93a8-1f948c07e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0ac10-fd04-4a9a-9873-08bd3470e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C9D1C-DF6E-417F-8237-1D86D3CADD5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620ac10-fd04-4a9a-9873-08bd3470e5f2"/>
    <ds:schemaRef ds:uri="b7e9804f-af98-4c1d-93a8-1f948c07ecf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4E84AC-C3F9-4AE1-879C-50363BF7F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46A2B-B490-4C06-B20B-399DC5705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9804f-af98-4c1d-93a8-1f948c07ecf3"/>
    <ds:schemaRef ds:uri="7620ac10-fd04-4a9a-9873-08bd3470e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Year 1</vt:lpstr>
      <vt:lpstr>Year 2</vt:lpstr>
      <vt:lpstr>Year 3</vt:lpstr>
      <vt:lpstr>All years</vt:lpstr>
      <vt:lpstr>All Years - Summary</vt:lpstr>
      <vt:lpstr>'All years'!Print_Area</vt:lpstr>
      <vt:lpstr>'All Years - Summary'!Print_Area</vt:lpstr>
      <vt:lpstr>'Year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Snævarr Kristjánsdóttir - RR</dc:creator>
  <cp:keywords/>
  <dc:description/>
  <cp:lastModifiedBy>Guðmundur Ingi Markússon - RR</cp:lastModifiedBy>
  <cp:revision/>
  <dcterms:created xsi:type="dcterms:W3CDTF">2021-08-24T09:51:27Z</dcterms:created>
  <dcterms:modified xsi:type="dcterms:W3CDTF">2023-01-30T12:21:20Z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0x01010072FDA373561F7249B3A12779F36B14E3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