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karen_gisladottir_fiskistofa_is/Documents/Desktop/"/>
    </mc:Choice>
  </mc:AlternateContent>
  <xr:revisionPtr revIDLastSave="0" documentId="8_{996A6D7E-67D8-484E-918A-EBF98F90A8C6}" xr6:coauthVersionLast="47" xr6:coauthVersionMax="47" xr10:uidLastSave="{00000000-0000-0000-0000-000000000000}"/>
  <bookViews>
    <workbookView xWindow="28680" yWindow="-120" windowWidth="29040" windowHeight="15840" xr2:uid="{95BAF8A7-5BBF-4140-A083-C120321E88E5}"/>
  </bookViews>
  <sheets>
    <sheet name="Úthlutun_2021-2022" sheetId="1" r:id="rId1"/>
    <sheet name="Rækju- og skelbætur" sheetId="2" r:id="rId2"/>
  </sheets>
  <externalReferences>
    <externalReference r:id="rId3"/>
  </externalReferences>
  <definedNames>
    <definedName name="_xlnm._FilterDatabase" localSheetId="1" hidden="1">'Rækju- og skelbætur'!$A$5:$U$52</definedName>
    <definedName name="_xlnm._FilterDatabase" localSheetId="0" hidden="1">'Úthlutun_2021-2022'!$A$8:$AD$395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2" l="1"/>
  <c r="M52" i="2"/>
  <c r="U52" i="2" s="1"/>
  <c r="M51" i="2"/>
  <c r="O51" i="2" s="1"/>
  <c r="O50" i="2"/>
  <c r="M50" i="2"/>
  <c r="P50" i="2" s="1"/>
  <c r="M49" i="2"/>
  <c r="Q49" i="2" s="1"/>
  <c r="Q48" i="2"/>
  <c r="M48" i="2"/>
  <c r="R48" i="2" s="1"/>
  <c r="M47" i="2"/>
  <c r="S47" i="2" s="1"/>
  <c r="M46" i="2"/>
  <c r="T46" i="2" s="1"/>
  <c r="T45" i="2"/>
  <c r="S45" i="2"/>
  <c r="R45" i="2"/>
  <c r="Q45" i="2"/>
  <c r="P45" i="2"/>
  <c r="O45" i="2"/>
  <c r="M45" i="2"/>
  <c r="U45" i="2" s="1"/>
  <c r="M44" i="2"/>
  <c r="U44" i="2" s="1"/>
  <c r="M43" i="2"/>
  <c r="O43" i="2" s="1"/>
  <c r="M42" i="2"/>
  <c r="P42" i="2" s="1"/>
  <c r="M41" i="2"/>
  <c r="Q41" i="2" s="1"/>
  <c r="M40" i="2"/>
  <c r="R40" i="2" s="1"/>
  <c r="M39" i="2"/>
  <c r="S39" i="2" s="1"/>
  <c r="P38" i="2"/>
  <c r="M38" i="2"/>
  <c r="T38" i="2" s="1"/>
  <c r="M37" i="2"/>
  <c r="U37" i="2" s="1"/>
  <c r="M36" i="2"/>
  <c r="U36" i="2" s="1"/>
  <c r="M35" i="2"/>
  <c r="O35" i="2" s="1"/>
  <c r="T34" i="2"/>
  <c r="O34" i="2"/>
  <c r="M34" i="2"/>
  <c r="P34" i="2" s="1"/>
  <c r="M33" i="2"/>
  <c r="Q33" i="2" s="1"/>
  <c r="M32" i="2"/>
  <c r="R32" i="2" s="1"/>
  <c r="R31" i="2"/>
  <c r="O31" i="2"/>
  <c r="M31" i="2"/>
  <c r="S31" i="2" s="1"/>
  <c r="M30" i="2"/>
  <c r="T30" i="2" s="1"/>
  <c r="M29" i="2"/>
  <c r="U29" i="2" s="1"/>
  <c r="M28" i="2"/>
  <c r="U28" i="2" s="1"/>
  <c r="M27" i="2"/>
  <c r="O27" i="2" s="1"/>
  <c r="T26" i="2"/>
  <c r="O26" i="2"/>
  <c r="M26" i="2"/>
  <c r="P26" i="2" s="1"/>
  <c r="M25" i="2"/>
  <c r="Q25" i="2" s="1"/>
  <c r="Q24" i="2"/>
  <c r="P24" i="2"/>
  <c r="M24" i="2"/>
  <c r="R24" i="2" s="1"/>
  <c r="R23" i="2"/>
  <c r="Q23" i="2"/>
  <c r="P23" i="2"/>
  <c r="O23" i="2"/>
  <c r="M23" i="2"/>
  <c r="S23" i="2" s="1"/>
  <c r="S22" i="2"/>
  <c r="R22" i="2"/>
  <c r="Q22" i="2"/>
  <c r="P22" i="2"/>
  <c r="O22" i="2"/>
  <c r="M22" i="2"/>
  <c r="T22" i="2" s="1"/>
  <c r="M21" i="2"/>
  <c r="U21" i="2" s="1"/>
  <c r="R20" i="2"/>
  <c r="M20" i="2"/>
  <c r="T37" i="2" s="1"/>
  <c r="M19" i="2"/>
  <c r="O19" i="2" s="1"/>
  <c r="T18" i="2"/>
  <c r="O18" i="2"/>
  <c r="M18" i="2"/>
  <c r="P18" i="2" s="1"/>
  <c r="M17" i="2"/>
  <c r="Q17" i="2" s="1"/>
  <c r="Q16" i="2"/>
  <c r="P16" i="2"/>
  <c r="O16" i="2"/>
  <c r="M16" i="2"/>
  <c r="R16" i="2" s="1"/>
  <c r="R15" i="2"/>
  <c r="Q15" i="2"/>
  <c r="P15" i="2"/>
  <c r="O15" i="2"/>
  <c r="M15" i="2"/>
  <c r="S15" i="2" s="1"/>
  <c r="S14" i="2"/>
  <c r="R14" i="2"/>
  <c r="Q14" i="2"/>
  <c r="P14" i="2"/>
  <c r="O14" i="2"/>
  <c r="M14" i="2"/>
  <c r="T14" i="2" s="1"/>
  <c r="T13" i="2"/>
  <c r="Q13" i="2"/>
  <c r="M13" i="2"/>
  <c r="U13" i="2" s="1"/>
  <c r="M12" i="2"/>
  <c r="T12" i="2" s="1"/>
  <c r="M11" i="2"/>
  <c r="O11" i="2" s="1"/>
  <c r="T10" i="2"/>
  <c r="O10" i="2"/>
  <c r="M10" i="2"/>
  <c r="P10" i="2" s="1"/>
  <c r="U9" i="2"/>
  <c r="M9" i="2"/>
  <c r="Q9" i="2" s="1"/>
  <c r="M8" i="2"/>
  <c r="R8" i="2" s="1"/>
  <c r="R7" i="2"/>
  <c r="Q7" i="2"/>
  <c r="P7" i="2"/>
  <c r="O7" i="2"/>
  <c r="M7" i="2"/>
  <c r="S7" i="2" s="1"/>
  <c r="S6" i="2"/>
  <c r="P6" i="2"/>
  <c r="M6" i="2"/>
  <c r="T6" i="2" s="1"/>
  <c r="U3" i="2"/>
  <c r="T3" i="2"/>
  <c r="S3" i="2"/>
  <c r="R3" i="2"/>
  <c r="Q3" i="2"/>
  <c r="P3" i="2"/>
  <c r="O3" i="2"/>
  <c r="N45" i="2" l="1"/>
  <c r="U12" i="2"/>
  <c r="U6" i="2"/>
  <c r="T7" i="2"/>
  <c r="S8" i="2"/>
  <c r="R9" i="2"/>
  <c r="Q10" i="2"/>
  <c r="P11" i="2"/>
  <c r="O12" i="2"/>
  <c r="U14" i="2"/>
  <c r="N14" i="2" s="1"/>
  <c r="T15" i="2"/>
  <c r="S16" i="2"/>
  <c r="R17" i="2"/>
  <c r="Q18" i="2"/>
  <c r="P19" i="2"/>
  <c r="O20" i="2"/>
  <c r="U22" i="2"/>
  <c r="N22" i="2" s="1"/>
  <c r="T23" i="2"/>
  <c r="S24" i="2"/>
  <c r="R25" i="2"/>
  <c r="Q26" i="2"/>
  <c r="P27" i="2"/>
  <c r="O28" i="2"/>
  <c r="U30" i="2"/>
  <c r="T31" i="2"/>
  <c r="S32" i="2"/>
  <c r="R33" i="2"/>
  <c r="Q34" i="2"/>
  <c r="P35" i="2"/>
  <c r="O36" i="2"/>
  <c r="U38" i="2"/>
  <c r="T39" i="2"/>
  <c r="S40" i="2"/>
  <c r="R41" i="2"/>
  <c r="Q42" i="2"/>
  <c r="P43" i="2"/>
  <c r="O44" i="2"/>
  <c r="U46" i="2"/>
  <c r="T47" i="2"/>
  <c r="S48" i="2"/>
  <c r="R49" i="2"/>
  <c r="Q50" i="2"/>
  <c r="P51" i="2"/>
  <c r="O52" i="2"/>
  <c r="U7" i="2"/>
  <c r="T8" i="2"/>
  <c r="S9" i="2"/>
  <c r="R10" i="2"/>
  <c r="Q11" i="2"/>
  <c r="P12" i="2"/>
  <c r="O13" i="2"/>
  <c r="U15" i="2"/>
  <c r="T16" i="2"/>
  <c r="S17" i="2"/>
  <c r="R18" i="2"/>
  <c r="Q19" i="2"/>
  <c r="P20" i="2"/>
  <c r="O21" i="2"/>
  <c r="U23" i="2"/>
  <c r="T24" i="2"/>
  <c r="S25" i="2"/>
  <c r="R26" i="2"/>
  <c r="Q27" i="2"/>
  <c r="P28" i="2"/>
  <c r="O29" i="2"/>
  <c r="U31" i="2"/>
  <c r="T32" i="2"/>
  <c r="S33" i="2"/>
  <c r="R34" i="2"/>
  <c r="Q35" i="2"/>
  <c r="P36" i="2"/>
  <c r="O37" i="2"/>
  <c r="U39" i="2"/>
  <c r="T40" i="2"/>
  <c r="S41" i="2"/>
  <c r="R42" i="2"/>
  <c r="Q43" i="2"/>
  <c r="P44" i="2"/>
  <c r="U47" i="2"/>
  <c r="T48" i="2"/>
  <c r="S49" i="2"/>
  <c r="R50" i="2"/>
  <c r="Q51" i="2"/>
  <c r="P52" i="2"/>
  <c r="O6" i="2"/>
  <c r="U8" i="2"/>
  <c r="T9" i="2"/>
  <c r="S10" i="2"/>
  <c r="R11" i="2"/>
  <c r="Q12" i="2"/>
  <c r="P13" i="2"/>
  <c r="U16" i="2"/>
  <c r="T17" i="2"/>
  <c r="S18" i="2"/>
  <c r="R19" i="2"/>
  <c r="Q20" i="2"/>
  <c r="P21" i="2"/>
  <c r="U24" i="2"/>
  <c r="T25" i="2"/>
  <c r="S26" i="2"/>
  <c r="R27" i="2"/>
  <c r="Q28" i="2"/>
  <c r="P29" i="2"/>
  <c r="O30" i="2"/>
  <c r="U32" i="2"/>
  <c r="T33" i="2"/>
  <c r="S34" i="2"/>
  <c r="R35" i="2"/>
  <c r="Q36" i="2"/>
  <c r="P37" i="2"/>
  <c r="O38" i="2"/>
  <c r="U40" i="2"/>
  <c r="T41" i="2"/>
  <c r="S42" i="2"/>
  <c r="R43" i="2"/>
  <c r="Q44" i="2"/>
  <c r="O46" i="2"/>
  <c r="U48" i="2"/>
  <c r="T49" i="2"/>
  <c r="S50" i="2"/>
  <c r="R51" i="2"/>
  <c r="Q52" i="2"/>
  <c r="S11" i="2"/>
  <c r="R12" i="2"/>
  <c r="U17" i="2"/>
  <c r="S19" i="2"/>
  <c r="Q21" i="2"/>
  <c r="U25" i="2"/>
  <c r="S27" i="2"/>
  <c r="R28" i="2"/>
  <c r="Q29" i="2"/>
  <c r="P30" i="2"/>
  <c r="U33" i="2"/>
  <c r="S35" i="2"/>
  <c r="R36" i="2"/>
  <c r="Q37" i="2"/>
  <c r="O39" i="2"/>
  <c r="U41" i="2"/>
  <c r="T42" i="2"/>
  <c r="S43" i="2"/>
  <c r="R44" i="2"/>
  <c r="P46" i="2"/>
  <c r="O47" i="2"/>
  <c r="U49" i="2"/>
  <c r="T50" i="2"/>
  <c r="S51" i="2"/>
  <c r="R52" i="2"/>
  <c r="Q6" i="2"/>
  <c r="O8" i="2"/>
  <c r="U10" i="2"/>
  <c r="T11" i="2"/>
  <c r="S12" i="2"/>
  <c r="R13" i="2"/>
  <c r="U18" i="2"/>
  <c r="T19" i="2"/>
  <c r="S20" i="2"/>
  <c r="R21" i="2"/>
  <c r="O24" i="2"/>
  <c r="N24" i="2" s="1"/>
  <c r="U26" i="2"/>
  <c r="T27" i="2"/>
  <c r="S28" i="2"/>
  <c r="R29" i="2"/>
  <c r="Q30" i="2"/>
  <c r="P31" i="2"/>
  <c r="O32" i="2"/>
  <c r="U34" i="2"/>
  <c r="T35" i="2"/>
  <c r="S36" i="2"/>
  <c r="R37" i="2"/>
  <c r="Q38" i="2"/>
  <c r="P39" i="2"/>
  <c r="O40" i="2"/>
  <c r="U42" i="2"/>
  <c r="T43" i="2"/>
  <c r="S44" i="2"/>
  <c r="Q46" i="2"/>
  <c r="P47" i="2"/>
  <c r="O48" i="2"/>
  <c r="U50" i="2"/>
  <c r="T51" i="2"/>
  <c r="S52" i="2"/>
  <c r="R6" i="2"/>
  <c r="P8" i="2"/>
  <c r="O9" i="2"/>
  <c r="U11" i="2"/>
  <c r="S13" i="2"/>
  <c r="O17" i="2"/>
  <c r="U19" i="2"/>
  <c r="T20" i="2"/>
  <c r="S21" i="2"/>
  <c r="O25" i="2"/>
  <c r="U27" i="2"/>
  <c r="T28" i="2"/>
  <c r="S29" i="2"/>
  <c r="R30" i="2"/>
  <c r="Q31" i="2"/>
  <c r="P32" i="2"/>
  <c r="O33" i="2"/>
  <c r="N33" i="2" s="1"/>
  <c r="U35" i="2"/>
  <c r="T36" i="2"/>
  <c r="S37" i="2"/>
  <c r="R38" i="2"/>
  <c r="Q39" i="2"/>
  <c r="P40" i="2"/>
  <c r="O41" i="2"/>
  <c r="N41" i="2" s="1"/>
  <c r="U43" i="2"/>
  <c r="T44" i="2"/>
  <c r="R46" i="2"/>
  <c r="Q47" i="2"/>
  <c r="P48" i="2"/>
  <c r="O49" i="2"/>
  <c r="U51" i="2"/>
  <c r="T52" i="2"/>
  <c r="Q8" i="2"/>
  <c r="P9" i="2"/>
  <c r="P17" i="2"/>
  <c r="U20" i="2"/>
  <c r="T21" i="2"/>
  <c r="P25" i="2"/>
  <c r="T29" i="2"/>
  <c r="S30" i="2"/>
  <c r="Q32" i="2"/>
  <c r="P33" i="2"/>
  <c r="S38" i="2"/>
  <c r="R39" i="2"/>
  <c r="Q40" i="2"/>
  <c r="P41" i="2"/>
  <c r="O42" i="2"/>
  <c r="N42" i="2" s="1"/>
  <c r="S46" i="2"/>
  <c r="R47" i="2"/>
  <c r="P49" i="2"/>
  <c r="M4" i="2"/>
  <c r="N9" i="2" l="1"/>
  <c r="N19" i="2"/>
  <c r="N10" i="2"/>
  <c r="P4" i="2"/>
  <c r="T4" i="2"/>
  <c r="N27" i="2"/>
  <c r="N18" i="2"/>
  <c r="N35" i="2"/>
  <c r="N26" i="2"/>
  <c r="S4" i="2"/>
  <c r="N31" i="2"/>
  <c r="N43" i="2"/>
  <c r="N34" i="2"/>
  <c r="N16" i="2"/>
  <c r="N7" i="2"/>
  <c r="N51" i="2"/>
  <c r="N15" i="2"/>
  <c r="N50" i="2"/>
  <c r="N23" i="2"/>
  <c r="N11" i="2"/>
  <c r="N49" i="2"/>
  <c r="N17" i="2"/>
  <c r="N13" i="2"/>
  <c r="U4" i="2"/>
  <c r="N48" i="2"/>
  <c r="N21" i="2"/>
  <c r="N39" i="2"/>
  <c r="N29" i="2"/>
  <c r="N12" i="2"/>
  <c r="N30" i="2"/>
  <c r="N37" i="2"/>
  <c r="N20" i="2"/>
  <c r="N25" i="2"/>
  <c r="N47" i="2"/>
  <c r="N38" i="2"/>
  <c r="N28" i="2"/>
  <c r="R4" i="2"/>
  <c r="N36" i="2"/>
  <c r="N32" i="2"/>
  <c r="N8" i="2"/>
  <c r="N46" i="2"/>
  <c r="N6" i="2"/>
  <c r="O4" i="2"/>
  <c r="N44" i="2"/>
  <c r="N40" i="2"/>
  <c r="Q4" i="2"/>
  <c r="N52" i="2"/>
  <c r="N4" i="2" l="1"/>
  <c r="L7" i="1" l="1"/>
  <c r="L409" i="1"/>
  <c r="T7" i="1"/>
  <c r="T409" i="1"/>
  <c r="AB7" i="1"/>
  <c r="AB409" i="1"/>
  <c r="M7" i="1"/>
  <c r="M409" i="1"/>
  <c r="U7" i="1"/>
  <c r="U409" i="1"/>
  <c r="AC7" i="1"/>
  <c r="AC409" i="1"/>
  <c r="N7" i="1"/>
  <c r="N409" i="1"/>
  <c r="V7" i="1"/>
  <c r="V409" i="1"/>
  <c r="AD7" i="1"/>
  <c r="AD409" i="1"/>
  <c r="G7" i="1"/>
  <c r="G409" i="1"/>
  <c r="O7" i="1"/>
  <c r="O409" i="1"/>
  <c r="W7" i="1"/>
  <c r="W409" i="1"/>
  <c r="H7" i="1"/>
  <c r="H409" i="1"/>
  <c r="P7" i="1"/>
  <c r="P409" i="1"/>
  <c r="X7" i="1"/>
  <c r="X409" i="1"/>
  <c r="I7" i="1"/>
  <c r="I409" i="1"/>
  <c r="Q7" i="1"/>
  <c r="Q409" i="1"/>
  <c r="Y7" i="1"/>
  <c r="Y409" i="1"/>
  <c r="J7" i="1"/>
  <c r="J409" i="1"/>
  <c r="R7" i="1"/>
  <c r="R409" i="1"/>
  <c r="Z7" i="1"/>
  <c r="Z409" i="1"/>
  <c r="K7" i="1"/>
  <c r="K409" i="1"/>
  <c r="S7" i="1"/>
  <c r="S409" i="1"/>
  <c r="AA7" i="1"/>
  <c r="AA409" i="1"/>
</calcChain>
</file>

<file path=xl/sharedStrings.xml><?xml version="1.0" encoding="utf-8"?>
<sst xmlns="http://schemas.openxmlformats.org/spreadsheetml/2006/main" count="1504" uniqueCount="585">
  <si>
    <t>Úthlutað aflamark í upphafi fiskveiðiársins 2021/2022</t>
  </si>
  <si>
    <t>Tölurnar miðast við slægðan fisk þar sem við á.  Sérstakar úthlutanir aflamarks eru ekki innifaldar í tölunum.</t>
  </si>
  <si>
    <t xml:space="preserve">Aflamark er gefið upp í kg </t>
  </si>
  <si>
    <t>Skipunum er raðað eftir úthlutuðu magni í þíg, en hægt er að eiga við skjalið og raða að óskum.</t>
  </si>
  <si>
    <t>Kvteg.</t>
  </si>
  <si>
    <t>Úthlutun til nokkurra skipa var ófrágengin og eru þau ekki sjáanleg í töflunni. Aflamark þeirra kemur samt fram í samtölu.</t>
  </si>
  <si>
    <t>Slæ.stuð.</t>
  </si>
  <si>
    <t>Fiskistofa 01. september 2021</t>
  </si>
  <si>
    <t>ÞÍG stuð.</t>
  </si>
  <si>
    <t>Töflunni er raðað í lækkandi röð út frá "Samtals ÞÍG kg."</t>
  </si>
  <si>
    <t>Nr.</t>
  </si>
  <si>
    <t>Skr.nr.</t>
  </si>
  <si>
    <t>Skip</t>
  </si>
  <si>
    <t>Brtn.</t>
  </si>
  <si>
    <t>Heimahöfn</t>
  </si>
  <si>
    <t>Útgerðarflokkur</t>
  </si>
  <si>
    <t>Samtals ÞÍG kg.</t>
  </si>
  <si>
    <t>Samtals slæ. kg.</t>
  </si>
  <si>
    <t>Þorskur</t>
  </si>
  <si>
    <t>Ýsa</t>
  </si>
  <si>
    <t>Ufsi</t>
  </si>
  <si>
    <t>Karfi/gullkarfi</t>
  </si>
  <si>
    <t>Langa</t>
  </si>
  <si>
    <t>Blálanga</t>
  </si>
  <si>
    <t>Keila</t>
  </si>
  <si>
    <t>Steinbítur</t>
  </si>
  <si>
    <t>Hlýri</t>
  </si>
  <si>
    <t>Skötuselur</t>
  </si>
  <si>
    <t>Gulllax</t>
  </si>
  <si>
    <t>Grálúða</t>
  </si>
  <si>
    <t>Skarkoli</t>
  </si>
  <si>
    <t>Þykkvalúra</t>
  </si>
  <si>
    <t>Langlúra</t>
  </si>
  <si>
    <t>Sandkoli</t>
  </si>
  <si>
    <t>Skrápflúra</t>
  </si>
  <si>
    <t>Síld</t>
  </si>
  <si>
    <t>Úthafsrækja</t>
  </si>
  <si>
    <t>Litli karfi</t>
  </si>
  <si>
    <t>Djúpkarfi</t>
  </si>
  <si>
    <t>Samtals</t>
  </si>
  <si>
    <t>Grímsnes GK-555</t>
  </si>
  <si>
    <t>Njarðvík</t>
  </si>
  <si>
    <t>Skip með aflamark</t>
  </si>
  <si>
    <t>Sigurður Ólafsson SF-44</t>
  </si>
  <si>
    <t>Hornafjörður</t>
  </si>
  <si>
    <t>Vestri BA-63</t>
  </si>
  <si>
    <t>Patreksfjörður</t>
  </si>
  <si>
    <t>Erling KE-140</t>
  </si>
  <si>
    <t>Keflavík</t>
  </si>
  <si>
    <t>Hamar SH-224</t>
  </si>
  <si>
    <t>Rif</t>
  </si>
  <si>
    <t>Maron GK-522</t>
  </si>
  <si>
    <t>Hafrún HU-12</t>
  </si>
  <si>
    <t>Skagaströnd</t>
  </si>
  <si>
    <t>Grímsey ST-2</t>
  </si>
  <si>
    <t>Drangsnes</t>
  </si>
  <si>
    <t>Þorsteinn ÞH-115</t>
  </si>
  <si>
    <t>Raufarhöfn</t>
  </si>
  <si>
    <t>Saxhamar SH-50</t>
  </si>
  <si>
    <t>Sveinbjörn Jakobsson SH-10</t>
  </si>
  <si>
    <t>Ólafsvík</t>
  </si>
  <si>
    <t>Kap II VE-7</t>
  </si>
  <si>
    <t>Vestmannaeyjar</t>
  </si>
  <si>
    <t>Jóhanna Gísladóttir GK-557</t>
  </si>
  <si>
    <t>Grindavík</t>
  </si>
  <si>
    <t>Friðrik Sigurðsson ÁR-17</t>
  </si>
  <si>
    <t>Þorlákshöfn</t>
  </si>
  <si>
    <t>Reginn ÁR-228</t>
  </si>
  <si>
    <t>Harpa HU-4</t>
  </si>
  <si>
    <t>Hvammstangi</t>
  </si>
  <si>
    <t>Steinunn SH-167</t>
  </si>
  <si>
    <t>Fjölnir GK-157</t>
  </si>
  <si>
    <t>Dagrún HU-121</t>
  </si>
  <si>
    <t>Smábátur með aflamark</t>
  </si>
  <si>
    <t>Egill SH-195</t>
  </si>
  <si>
    <t>Ljósafell SU-70</t>
  </si>
  <si>
    <t>Fáskrúðsfjörður</t>
  </si>
  <si>
    <t>Skuttogari</t>
  </si>
  <si>
    <t>Múlaberg SI-22</t>
  </si>
  <si>
    <t>Siglufjörður</t>
  </si>
  <si>
    <t>Ólafur Bjarnason SH-137</t>
  </si>
  <si>
    <t>Onni HU-36</t>
  </si>
  <si>
    <t>Guðmundur Jensson SH-717</t>
  </si>
  <si>
    <t>Magnús SH-205</t>
  </si>
  <si>
    <t>Hellissandur</t>
  </si>
  <si>
    <t>Blængur NK-125</t>
  </si>
  <si>
    <t>Neskaupstaður</t>
  </si>
  <si>
    <t>Níels Jónsson EA-106</t>
  </si>
  <si>
    <t>Hauganes</t>
  </si>
  <si>
    <t>Núllflokkur</t>
  </si>
  <si>
    <t>Patrekur BA-64</t>
  </si>
  <si>
    <t>Hrafn GK-111</t>
  </si>
  <si>
    <t>Halldór Sigurðsson ÍS-14</t>
  </si>
  <si>
    <t>Flateyri</t>
  </si>
  <si>
    <t>Sighvatur GK-57</t>
  </si>
  <si>
    <t>Þorleifur EA-88</t>
  </si>
  <si>
    <t>Grímsey</t>
  </si>
  <si>
    <t>Stefnir ÍS-28</t>
  </si>
  <si>
    <t>Ísafjörður</t>
  </si>
  <si>
    <t>Ísey EA-40</t>
  </si>
  <si>
    <t>Hrísey</t>
  </si>
  <si>
    <t>Klakkur ÍS-903</t>
  </si>
  <si>
    <t>Anný SU-71</t>
  </si>
  <si>
    <t>Mjóifjörður</t>
  </si>
  <si>
    <t>Sunna Líf GK-61</t>
  </si>
  <si>
    <t>Sandgerði</t>
  </si>
  <si>
    <t>Finnur EA-245</t>
  </si>
  <si>
    <t>Akureyri</t>
  </si>
  <si>
    <t>Ottó N Þorláksson VE-5</t>
  </si>
  <si>
    <t>Núpur BA-69</t>
  </si>
  <si>
    <t>Frár VE-78</t>
  </si>
  <si>
    <t>Finnbjörn ÍS-68</t>
  </si>
  <si>
    <t>Þingeyri</t>
  </si>
  <si>
    <t>Sigrún RE-303</t>
  </si>
  <si>
    <t>Reykjavík</t>
  </si>
  <si>
    <t>Jón á Hofi ÁR-42</t>
  </si>
  <si>
    <t>Gullver NS-12</t>
  </si>
  <si>
    <t>Seyðisfjörður</t>
  </si>
  <si>
    <t>Tóki ST-100</t>
  </si>
  <si>
    <t xml:space="preserve">Norðurfjörður </t>
  </si>
  <si>
    <t>Krókaaflamarksbátur</t>
  </si>
  <si>
    <t>Kap VE-4</t>
  </si>
  <si>
    <t>Jóhanna ÁR-206</t>
  </si>
  <si>
    <t>Aflamarksheimild</t>
  </si>
  <si>
    <t>Hásteinn ÁR-8</t>
  </si>
  <si>
    <t>Stokkseyri</t>
  </si>
  <si>
    <t>Brynjólfur VE-3</t>
  </si>
  <si>
    <t>Aðalbjörg RE-5</t>
  </si>
  <si>
    <t>Kristín Óf-49</t>
  </si>
  <si>
    <t>Ólafsfjörður</t>
  </si>
  <si>
    <t>Áfram NS-169</t>
  </si>
  <si>
    <t>Bakkafjörður</t>
  </si>
  <si>
    <t>Herdís SH-173</t>
  </si>
  <si>
    <t>Sigurey ST-22</t>
  </si>
  <si>
    <t>Ás NS-78</t>
  </si>
  <si>
    <t>Kambur HU-24</t>
  </si>
  <si>
    <t>Mardís SU-64</t>
  </si>
  <si>
    <t>Stöðvarfjörður</t>
  </si>
  <si>
    <t>Stella EA-28</t>
  </si>
  <si>
    <t>Dalvík</t>
  </si>
  <si>
    <t>Hjördís HU-16</t>
  </si>
  <si>
    <t>Blönduós</t>
  </si>
  <si>
    <t>Málmey SK-1</t>
  </si>
  <si>
    <t>Sauðárkrókur</t>
  </si>
  <si>
    <t>Agnar BA-125</t>
  </si>
  <si>
    <t>Bíldudalur</t>
  </si>
  <si>
    <t>Maggý VE-108</t>
  </si>
  <si>
    <t>Rifsari SH-70</t>
  </si>
  <si>
    <t>Sundhani ST-3</t>
  </si>
  <si>
    <t>Haförn I SU-42</t>
  </si>
  <si>
    <t>Helga María RE-1</t>
  </si>
  <si>
    <t>Kópur ÓF-54</t>
  </si>
  <si>
    <t>Krókaaflamarksheimild</t>
  </si>
  <si>
    <t>Sigurvin SU-380</t>
  </si>
  <si>
    <t>Djúpivogur</t>
  </si>
  <si>
    <t>Örvar HF-155</t>
  </si>
  <si>
    <t>Hafnarfjörður</t>
  </si>
  <si>
    <t>Máni II ÁR-7</t>
  </si>
  <si>
    <t>Eyrarbakki</t>
  </si>
  <si>
    <t>Edda SI-200</t>
  </si>
  <si>
    <t>Höfrungur III AK-250</t>
  </si>
  <si>
    <t>Akranes</t>
  </si>
  <si>
    <t>Lea RE-171</t>
  </si>
  <si>
    <t>Berglín  GK-300</t>
  </si>
  <si>
    <t>Garður</t>
  </si>
  <si>
    <t>Hraunsvík GK-75</t>
  </si>
  <si>
    <t>Hvalbakur GK-119</t>
  </si>
  <si>
    <t>Tjálfi SU-63</t>
  </si>
  <si>
    <t>Finni NS-21</t>
  </si>
  <si>
    <t>Byr GK-59</t>
  </si>
  <si>
    <t>Afi ÍS-89</t>
  </si>
  <si>
    <t>Suðureyri</t>
  </si>
  <si>
    <t>Björgvin EA-311</t>
  </si>
  <si>
    <t>Emil NS-5</t>
  </si>
  <si>
    <t>Borgarfjörður Eystri</t>
  </si>
  <si>
    <t>Aldan ÍS-47</t>
  </si>
  <si>
    <t>Hrafn Sveinbjarnarson GK-255</t>
  </si>
  <si>
    <t>Júlíus Geirmundsson ÍS-270</t>
  </si>
  <si>
    <t>Haförn ÞH-26</t>
  </si>
  <si>
    <t>Húsavík</t>
  </si>
  <si>
    <t>Ísak AK-67</t>
  </si>
  <si>
    <t>Mummi ST-8</t>
  </si>
  <si>
    <t>Elva Björg SI-84</t>
  </si>
  <si>
    <t>Kaldi SK-121</t>
  </si>
  <si>
    <t>Bylgja VE-75</t>
  </si>
  <si>
    <t>Sæbjörg EA-184</t>
  </si>
  <si>
    <t>Drangavík VE-80</t>
  </si>
  <si>
    <t>Eva Björt ÍS-86</t>
  </si>
  <si>
    <t>Magnús Jón ÓF-14</t>
  </si>
  <si>
    <t>Þorgrímur SK-27</t>
  </si>
  <si>
    <t>Hofsós</t>
  </si>
  <si>
    <t>Addi afi GK-97</t>
  </si>
  <si>
    <t>Júlía SI-62</t>
  </si>
  <si>
    <t>Tjaldur ÓF-3</t>
  </si>
  <si>
    <t>Mars BA-74</t>
  </si>
  <si>
    <t>Natalia NS-90</t>
  </si>
  <si>
    <t>Þorsteinn VE-18</t>
  </si>
  <si>
    <t>Tjaldur SH-270</t>
  </si>
  <si>
    <t>Örvar SH-777</t>
  </si>
  <si>
    <t>Örfirisey RE-4</t>
  </si>
  <si>
    <t>Tómas Þorvaldsson GK-10</t>
  </si>
  <si>
    <t>Ólafur Magnússon HU-54</t>
  </si>
  <si>
    <t>Vigri RE-71</t>
  </si>
  <si>
    <t>Kristbjörg ST-39</t>
  </si>
  <si>
    <t>Laufey ÍS-60</t>
  </si>
  <si>
    <t>Rán SH-307</t>
  </si>
  <si>
    <t>Arnarstapi</t>
  </si>
  <si>
    <t>Guðrún Petrína GK-107</t>
  </si>
  <si>
    <t>Helga Sigmars NS-6</t>
  </si>
  <si>
    <t>Sóley Sigurjóns GK-200</t>
  </si>
  <si>
    <t>Arnar HU-1</t>
  </si>
  <si>
    <t>Auðbjörg NS-200</t>
  </si>
  <si>
    <t>Flugalda ÓF-15</t>
  </si>
  <si>
    <t>Sæfugl ST-81</t>
  </si>
  <si>
    <t>Ásdís ÍS-2</t>
  </si>
  <si>
    <t>Bolungarvík</t>
  </si>
  <si>
    <t>Þerna SH-350</t>
  </si>
  <si>
    <t>Hafaldan EA-190</t>
  </si>
  <si>
    <t>Esjar SH-75</t>
  </si>
  <si>
    <t>Brattanes NS-123</t>
  </si>
  <si>
    <t>Egill ÍS-77</t>
  </si>
  <si>
    <t>Víkurröst VE-70</t>
  </si>
  <si>
    <t>Valdimar GK-195</t>
  </si>
  <si>
    <t>Vogar</t>
  </si>
  <si>
    <t>Norðurljós NS-40</t>
  </si>
  <si>
    <t>Guðborg NS-336</t>
  </si>
  <si>
    <t>Vopnafjörður</t>
  </si>
  <si>
    <t>Margrét SH-330</t>
  </si>
  <si>
    <t>Grundarfjörður</t>
  </si>
  <si>
    <t>Sigrún Hrönn ÞH-36</t>
  </si>
  <si>
    <t>Sævar SF-272</t>
  </si>
  <si>
    <t>Ísleifur VE-63</t>
  </si>
  <si>
    <t>Hilmir ST-1</t>
  </si>
  <si>
    <t>Hólmavík</t>
  </si>
  <si>
    <t>Elín ÞH-82</t>
  </si>
  <si>
    <t>Grenivík</t>
  </si>
  <si>
    <t>Guðrún GK-90</t>
  </si>
  <si>
    <t>Hafdís SK-4</t>
  </si>
  <si>
    <t>Þórunn Sveinsdóttir VE-401</t>
  </si>
  <si>
    <t>Sverrir SH-126</t>
  </si>
  <si>
    <t>Hákon EA-148</t>
  </si>
  <si>
    <t>Geir ÞH-150</t>
  </si>
  <si>
    <t>Þórshöfn</t>
  </si>
  <si>
    <t>Huginn VE-55</t>
  </si>
  <si>
    <t>Kristján SH-176</t>
  </si>
  <si>
    <t>Fannar SK-11</t>
  </si>
  <si>
    <t>Sæný ÁR-6</t>
  </si>
  <si>
    <t>Siggi Bjartar ÍS-50</t>
  </si>
  <si>
    <t>Benni Sæm GK-26</t>
  </si>
  <si>
    <t>Njörður BA-114</t>
  </si>
  <si>
    <t>Tálknafjörður</t>
  </si>
  <si>
    <t>Frosti ÞH-229</t>
  </si>
  <si>
    <t>Arnþór EA-37</t>
  </si>
  <si>
    <t>Árskógssandur</t>
  </si>
  <si>
    <t>Júlía VE-163</t>
  </si>
  <si>
    <t>Kristborg SH-108</t>
  </si>
  <si>
    <t>Stykkishólmur</t>
  </si>
  <si>
    <t>Sturla GK-12</t>
  </si>
  <si>
    <t>Þorlákur ÍS-15</t>
  </si>
  <si>
    <t>Ósk ÞH-54</t>
  </si>
  <si>
    <t>Pálína Þórunn GK-49</t>
  </si>
  <si>
    <t>Viktor Sig HU-66</t>
  </si>
  <si>
    <t>Siggi Bjarna GK-5</t>
  </si>
  <si>
    <t>Hópsnes GK-77</t>
  </si>
  <si>
    <t>Kristín ÞH-15</t>
  </si>
  <si>
    <t>Gunnar Bjarnason SH-122</t>
  </si>
  <si>
    <t>Matthías SH-21</t>
  </si>
  <si>
    <t>Sæfaxi NS-145</t>
  </si>
  <si>
    <t>Dagur SI-100</t>
  </si>
  <si>
    <t>Vinur SH-34</t>
  </si>
  <si>
    <t>Freymundur ÓF-6</t>
  </si>
  <si>
    <t>Lukka ÓF-57</t>
  </si>
  <si>
    <t>Helga Sæm ÞH-70</t>
  </si>
  <si>
    <t>Kópasker</t>
  </si>
  <si>
    <t>Ölli Krókur GK-211</t>
  </si>
  <si>
    <t>Straumnes ÍS-240</t>
  </si>
  <si>
    <t>Geirfugl GK-66</t>
  </si>
  <si>
    <t>Skálanes NS-45</t>
  </si>
  <si>
    <t>Jóhanna G ÍS-56</t>
  </si>
  <si>
    <t>Brynjar BA-338</t>
  </si>
  <si>
    <t>Alda  HU-112</t>
  </si>
  <si>
    <t>Berti G ÍS-727</t>
  </si>
  <si>
    <t>Bergur Sterki HU-17</t>
  </si>
  <si>
    <t>Húni SF-17</t>
  </si>
  <si>
    <t>Viggi NS-22</t>
  </si>
  <si>
    <t>Mávur SI-96</t>
  </si>
  <si>
    <t>Oddur á nesi ÓF-176</t>
  </si>
  <si>
    <t>Þorbjörg ÞH-25</t>
  </si>
  <si>
    <t>Kári SH-78</t>
  </si>
  <si>
    <t>Naustvík ST-80</t>
  </si>
  <si>
    <t>Tjúlla GK-29</t>
  </si>
  <si>
    <t>Ásdís ÓF-9</t>
  </si>
  <si>
    <t>Benni SF-66</t>
  </si>
  <si>
    <t>Otur II ÍS-173</t>
  </si>
  <si>
    <t>Dóri GK-42</t>
  </si>
  <si>
    <t>Bergvík GK-22</t>
  </si>
  <si>
    <t>Jóna Eðvalds SF-200</t>
  </si>
  <si>
    <t>Guðmundur í Nesi RE-13</t>
  </si>
  <si>
    <t>Signý HU-13</t>
  </si>
  <si>
    <t>Björn Hólmsteinsson ÞH-164</t>
  </si>
  <si>
    <t>Björn EA-220</t>
  </si>
  <si>
    <t>Toni NS-20</t>
  </si>
  <si>
    <t>Kristinn ÞH-163</t>
  </si>
  <si>
    <t>Arney HU-203</t>
  </si>
  <si>
    <t>Glettingur NS-100</t>
  </si>
  <si>
    <t>Petra ÓF-88</t>
  </si>
  <si>
    <t>Sunnutindur SU-95</t>
  </si>
  <si>
    <t>Ásþór RE-395</t>
  </si>
  <si>
    <t>Halldór NS-302</t>
  </si>
  <si>
    <t>Elli P SU-206</t>
  </si>
  <si>
    <t>Breiðdalsvík</t>
  </si>
  <si>
    <t>Alli GK-37</t>
  </si>
  <si>
    <t>Sæfari HU-212</t>
  </si>
  <si>
    <t>Kvika SH-23</t>
  </si>
  <si>
    <t>Hringur SH-153</t>
  </si>
  <si>
    <t>Hlökk ST-66</t>
  </si>
  <si>
    <t>Svalur BA-120</t>
  </si>
  <si>
    <t xml:space="preserve">Brjánslækur </t>
  </si>
  <si>
    <t>Bíldsey SH-65</t>
  </si>
  <si>
    <t>Sæþór EA-101</t>
  </si>
  <si>
    <t>Sólrún  EA-151</t>
  </si>
  <si>
    <t>Straumey EA-50</t>
  </si>
  <si>
    <t>Lilja SH-16</t>
  </si>
  <si>
    <t>Sævík GK-757</t>
  </si>
  <si>
    <t>Lundey SK-3</t>
  </si>
  <si>
    <t>Hrefna ÍS-267</t>
  </si>
  <si>
    <t>Þórir SF-77</t>
  </si>
  <si>
    <t>Skinney SF-20</t>
  </si>
  <si>
    <t>Sæli BA-333</t>
  </si>
  <si>
    <t>Ebbi AK-37</t>
  </si>
  <si>
    <t>Siggi Bessa SF-97</t>
  </si>
  <si>
    <t>Sigurborg SH-12</t>
  </si>
  <si>
    <t>Runólfur SH-135</t>
  </si>
  <si>
    <t>Farsæll SH-30</t>
  </si>
  <si>
    <t>Skúli ST-75</t>
  </si>
  <si>
    <t>Jón Ásbjörnsson RE-777</t>
  </si>
  <si>
    <t>Háey II ÞH-275</t>
  </si>
  <si>
    <t>Karólína ÞH-100</t>
  </si>
  <si>
    <t>Brynja SH-236</t>
  </si>
  <si>
    <t>Beta GK-36</t>
  </si>
  <si>
    <t>Litlanes ÞH-3</t>
  </si>
  <si>
    <t>Fróði II ÁR-38</t>
  </si>
  <si>
    <t>Kristrún RE-177</t>
  </si>
  <si>
    <t>Dúddi Gísla GK-48</t>
  </si>
  <si>
    <t>Ásgrímur Halldórsson SF-250</t>
  </si>
  <si>
    <t>Ásdís ÞH-136</t>
  </si>
  <si>
    <t>Áki í Brekku SU-760</t>
  </si>
  <si>
    <t>Nanna Ósk II ÞH-133</t>
  </si>
  <si>
    <t>Daðey GK-777</t>
  </si>
  <si>
    <t>Hringur ÍS-305</t>
  </si>
  <si>
    <t>Kári III SH-219</t>
  </si>
  <si>
    <t>Fönix BA-123</t>
  </si>
  <si>
    <t>Heimaey VE-1</t>
  </si>
  <si>
    <t>Fríða Dagmar ÍS-103</t>
  </si>
  <si>
    <t>þórdís GK-68</t>
  </si>
  <si>
    <t>Sæfari GK-89</t>
  </si>
  <si>
    <t>Benni ST-5</t>
  </si>
  <si>
    <t>Særif SH-25</t>
  </si>
  <si>
    <t>Skarphéðinn SU-3</t>
  </si>
  <si>
    <t>Glaumur SH-260</t>
  </si>
  <si>
    <t>Hrappur GK-6</t>
  </si>
  <si>
    <t>Sandfell SU-75</t>
  </si>
  <si>
    <t>Harpa ÁR-18</t>
  </si>
  <si>
    <t>Rifsnes SH-44</t>
  </si>
  <si>
    <t>Kristinn HU-812</t>
  </si>
  <si>
    <t>Breki VE-61</t>
  </si>
  <si>
    <t>Fálkatindur  NS-99</t>
  </si>
  <si>
    <t>Jónína Brynja ÍS-55</t>
  </si>
  <si>
    <t>Gísli Súrsson GK-8</t>
  </si>
  <si>
    <t>Vigur SF-80</t>
  </si>
  <si>
    <t>Venus NS-150</t>
  </si>
  <si>
    <t>Víkingur AK-100</t>
  </si>
  <si>
    <t>Sigurður VE-15</t>
  </si>
  <si>
    <t>Hoffell SU-80</t>
  </si>
  <si>
    <t>Auður Vésteins SU-88</t>
  </si>
  <si>
    <t>Akurey AK-10</t>
  </si>
  <si>
    <t>Kaldbakur EA-1</t>
  </si>
  <si>
    <t>Björgúlfur EA-312</t>
  </si>
  <si>
    <t>Drangey SK-2</t>
  </si>
  <si>
    <t>Björg EA-7</t>
  </si>
  <si>
    <t>Viðey RE-50</t>
  </si>
  <si>
    <t>Beitir  NK-123</t>
  </si>
  <si>
    <t>Stakkhamar SH-220</t>
  </si>
  <si>
    <t>Páll Pálsson ÍS-102</t>
  </si>
  <si>
    <t>Hnífsdalur</t>
  </si>
  <si>
    <t>Eskey ÓF-80</t>
  </si>
  <si>
    <t>Vésteinn GK-88</t>
  </si>
  <si>
    <t>Bjarni Ólafsson AK-70</t>
  </si>
  <si>
    <t>Gullhólmi SH-201</t>
  </si>
  <si>
    <t>Hafrafell SU-65</t>
  </si>
  <si>
    <t>Sólberg ÓF-1</t>
  </si>
  <si>
    <t>Sirrý ÍS-36</t>
  </si>
  <si>
    <t>Aðalsteinn Jónsson SU-11</t>
  </si>
  <si>
    <t>Eskifjörður</t>
  </si>
  <si>
    <t>Þórsnes SH-109</t>
  </si>
  <si>
    <t>Hafborg EA-152</t>
  </si>
  <si>
    <t>Indriði Kristins BA-751</t>
  </si>
  <si>
    <t>Jón Kjartansson SU-111</t>
  </si>
  <si>
    <t>Siggi á Bakka SH-228</t>
  </si>
  <si>
    <t>Margrét GK-33</t>
  </si>
  <si>
    <t>Vestmannaey VE-54</t>
  </si>
  <si>
    <t>Páll Jónsson GK-7</t>
  </si>
  <si>
    <t>Áskell ÞH-48</t>
  </si>
  <si>
    <t>Öðlingur SU-19</t>
  </si>
  <si>
    <t>Kristján HF-100</t>
  </si>
  <si>
    <t>Vörður ÞH-44</t>
  </si>
  <si>
    <t>Harðbakur EA-3</t>
  </si>
  <si>
    <t>Bergey  VE-144</t>
  </si>
  <si>
    <t>Bárður SH-81</t>
  </si>
  <si>
    <t>Steinunn SF-10</t>
  </si>
  <si>
    <t>Haukafell  SF-111</t>
  </si>
  <si>
    <t>Þinganes SF-25</t>
  </si>
  <si>
    <t>Vilhelm Þorsteinsson EA-11</t>
  </si>
  <si>
    <t>Börkur NK-122</t>
  </si>
  <si>
    <t>Jökull ÞH-299</t>
  </si>
  <si>
    <t>Einar Guðnason ÍS-303</t>
  </si>
  <si>
    <t>Hulda GK-17</t>
  </si>
  <si>
    <t>Álsey VE-2</t>
  </si>
  <si>
    <t>Sólborg RE-27</t>
  </si>
  <si>
    <t>Von ÍS-192</t>
  </si>
  <si>
    <t>Sælaug MB-12</t>
  </si>
  <si>
    <t>Borgarnes</t>
  </si>
  <si>
    <t>Erla AK-52</t>
  </si>
  <si>
    <t>Valþór EA-313</t>
  </si>
  <si>
    <t>Finnur HF-12</t>
  </si>
  <si>
    <t>Jón Kristinn SI-52</t>
  </si>
  <si>
    <t>Kvika SH-292</t>
  </si>
  <si>
    <t>Máni SU-123</t>
  </si>
  <si>
    <t>Reyðarfjörður</t>
  </si>
  <si>
    <t>Lukka EA-777</t>
  </si>
  <si>
    <t>Þura AK-79</t>
  </si>
  <si>
    <t>Garri BA-90</t>
  </si>
  <si>
    <t>Sæbyr ST-25</t>
  </si>
  <si>
    <t>Litli Tindur SU-508</t>
  </si>
  <si>
    <t>Þytur MB-10</t>
  </si>
  <si>
    <t>Brimill SU-10</t>
  </si>
  <si>
    <t>Anna SI-6</t>
  </si>
  <si>
    <t>Sallý ST-67</t>
  </si>
  <si>
    <t>Otur SI-3</t>
  </si>
  <si>
    <t>Þrasi VE-20</t>
  </si>
  <si>
    <t>Már SK-90</t>
  </si>
  <si>
    <t>Ásdís ÓF-250</t>
  </si>
  <si>
    <t>Birtir SH-204</t>
  </si>
  <si>
    <t>Valur ST-30</t>
  </si>
  <si>
    <t>Steini GK-34</t>
  </si>
  <si>
    <t>Dóra HU-225</t>
  </si>
  <si>
    <t>Húni HU-62</t>
  </si>
  <si>
    <t>Þytur SK-8</t>
  </si>
  <si>
    <t>Gunnþór ÞH-75</t>
  </si>
  <si>
    <t>Már RE-87</t>
  </si>
  <si>
    <t>Hugrún SU-85</t>
  </si>
  <si>
    <t>Óskar SK-13</t>
  </si>
  <si>
    <t>Gammur SK-12</t>
  </si>
  <si>
    <t>Lilla SH-66</t>
  </si>
  <si>
    <t>Bessa SH-175</t>
  </si>
  <si>
    <t>Hróðgeir hvíti NS-89</t>
  </si>
  <si>
    <t>Hafdís Helga EA-51</t>
  </si>
  <si>
    <t>Rakel SH-700</t>
  </si>
  <si>
    <t>Ósk EA-17</t>
  </si>
  <si>
    <t>Ísbjörn GK-87</t>
  </si>
  <si>
    <t>Már SU-145</t>
  </si>
  <si>
    <t>Alla GK-51</t>
  </si>
  <si>
    <t>Ágústa  EA-16</t>
  </si>
  <si>
    <t>Kvikur EA-20</t>
  </si>
  <si>
    <t>Geysir SH-39</t>
  </si>
  <si>
    <t>Fiskines KE-24</t>
  </si>
  <si>
    <t>Fagravík GK-161</t>
  </si>
  <si>
    <t>Skáley SK-32</t>
  </si>
  <si>
    <t>Dagur ÞH-110</t>
  </si>
  <si>
    <t>Snorri GK-1</t>
  </si>
  <si>
    <t>Blær HU-77</t>
  </si>
  <si>
    <t>Hólmar SH-355</t>
  </si>
  <si>
    <t>Sægreifi EA-444</t>
  </si>
  <si>
    <t>Hafrún SH-125</t>
  </si>
  <si>
    <t>Bára KE-131</t>
  </si>
  <si>
    <t>Grindjáni GK-169</t>
  </si>
  <si>
    <t>Fanney EA-82</t>
  </si>
  <si>
    <t>Hulda EA-628</t>
  </si>
  <si>
    <t>Sóley ÞH-28</t>
  </si>
  <si>
    <t>Þröstur SH-19</t>
  </si>
  <si>
    <t>Auður HU-94</t>
  </si>
  <si>
    <t>Emilý SU-157</t>
  </si>
  <si>
    <t>Jói ÍS-118</t>
  </si>
  <si>
    <t>Víkingur SI-78</t>
  </si>
  <si>
    <t>Birta SH-203</t>
  </si>
  <si>
    <t>Uggi VE-272</t>
  </si>
  <si>
    <t>Fengsæll HU-56</t>
  </si>
  <si>
    <t>Glær KÓ-9</t>
  </si>
  <si>
    <t>Kópavogur</t>
  </si>
  <si>
    <t>Hafsóley ÞH-119</t>
  </si>
  <si>
    <t>Sindri BA-24</t>
  </si>
  <si>
    <t>Gestur SH-187</t>
  </si>
  <si>
    <t>Beta SU-161</t>
  </si>
  <si>
    <t>Líf NS-24</t>
  </si>
  <si>
    <t>Kolga BA-70</t>
  </si>
  <si>
    <t>Valdís ÍS-889</t>
  </si>
  <si>
    <t>Hulda SF-197</t>
  </si>
  <si>
    <t>Ríkey MB-20</t>
  </si>
  <si>
    <t>Alli gamli  BA-88</t>
  </si>
  <si>
    <t>Brimsvala SH-262</t>
  </si>
  <si>
    <t>Huld SH-76</t>
  </si>
  <si>
    <t>Bragi Magg  HU-70</t>
  </si>
  <si>
    <t>Ingibjörg SH-174</t>
  </si>
  <si>
    <t>Þröstur BA-48</t>
  </si>
  <si>
    <t>Hjörtur Stapi ÍS-124</t>
  </si>
  <si>
    <t>Sigurey ÍS-46</t>
  </si>
  <si>
    <t>Súðavík</t>
  </si>
  <si>
    <t>Jóa II SH-275</t>
  </si>
  <si>
    <t>Hilmir SH-197</t>
  </si>
  <si>
    <t>Orion BA-34</t>
  </si>
  <si>
    <t>Dýri II BA-99</t>
  </si>
  <si>
    <t>Svampur KÓ-7</t>
  </si>
  <si>
    <t>Jói ÍS-10</t>
  </si>
  <si>
    <t>Sérstök úthlutun aflamarks til innfjarðarækju- og hörpudiskbáta 2021/2022</t>
  </si>
  <si>
    <t>Fteg.</t>
  </si>
  <si>
    <t xml:space="preserve">Tölurnar miðast við kg. og slægðan fisk.  </t>
  </si>
  <si>
    <t>Slægingastuðull</t>
  </si>
  <si>
    <t>Töflunni er raðað upp í lækkandi röð út frá Fteg.</t>
  </si>
  <si>
    <t>Þorskígildastuðull</t>
  </si>
  <si>
    <t>Eink.st.</t>
  </si>
  <si>
    <t>Einkanr.</t>
  </si>
  <si>
    <t>Id.</t>
  </si>
  <si>
    <t>Útg.fl.</t>
  </si>
  <si>
    <t>Tegund</t>
  </si>
  <si>
    <t>Svæði</t>
  </si>
  <si>
    <t>Aflahlutdeild</t>
  </si>
  <si>
    <t>Þorskígildi</t>
  </si>
  <si>
    <t>Gullkarfi</t>
  </si>
  <si>
    <t>Vestri</t>
  </si>
  <si>
    <t>BA</t>
  </si>
  <si>
    <t>Húnaflóarækja</t>
  </si>
  <si>
    <t>Erling</t>
  </si>
  <si>
    <t>KE</t>
  </si>
  <si>
    <t>Eldeyjarrækja</t>
  </si>
  <si>
    <t>Hafrún</t>
  </si>
  <si>
    <t>HU</t>
  </si>
  <si>
    <t>ST</t>
  </si>
  <si>
    <t>Þorsteinn</t>
  </si>
  <si>
    <t>ÞH</t>
  </si>
  <si>
    <t>Öxarfjarðarrækja</t>
  </si>
  <si>
    <t>Harpa</t>
  </si>
  <si>
    <t>Dagrún</t>
  </si>
  <si>
    <t>Strandveiðar</t>
  </si>
  <si>
    <t>Húnaflóaskel</t>
  </si>
  <si>
    <t>Hrafn</t>
  </si>
  <si>
    <t>GK</t>
  </si>
  <si>
    <t>Halldór Sigurðsson</t>
  </si>
  <si>
    <t>ÍS</t>
  </si>
  <si>
    <t>Rækja í Djúpi</t>
  </si>
  <si>
    <t>Rækja í Breiðafirði</t>
  </si>
  <si>
    <t>Jón Hákon</t>
  </si>
  <si>
    <t>Arnarfjarðarrækja</t>
  </si>
  <si>
    <t>Arnarfjarðarskel</t>
  </si>
  <si>
    <t>Málmey</t>
  </si>
  <si>
    <t>SK</t>
  </si>
  <si>
    <t>Sundhani</t>
  </si>
  <si>
    <t>Hafborg</t>
  </si>
  <si>
    <t>Skagafjarðarrækja</t>
  </si>
  <si>
    <t>Máni II</t>
  </si>
  <si>
    <t>ÁR</t>
  </si>
  <si>
    <t>Aldan</t>
  </si>
  <si>
    <t>Rækja í Skjálfanda</t>
  </si>
  <si>
    <t>Júlíus Geirmundsson</t>
  </si>
  <si>
    <t>Haförn</t>
  </si>
  <si>
    <t>Árni á Eyri</t>
  </si>
  <si>
    <t>Ólafur Magnússon</t>
  </si>
  <si>
    <t>Kristbjörg</t>
  </si>
  <si>
    <t>Ásdís</t>
  </si>
  <si>
    <t>Egill</t>
  </si>
  <si>
    <t>Valdimar</t>
  </si>
  <si>
    <t>Geir</t>
  </si>
  <si>
    <t>Benni Sæm</t>
  </si>
  <si>
    <t>Frosti</t>
  </si>
  <si>
    <t>Hafbjörg</t>
  </si>
  <si>
    <t>Kristinn</t>
  </si>
  <si>
    <t>Farsæll</t>
  </si>
  <si>
    <t>SH</t>
  </si>
  <si>
    <t>Breiðafjarðarskel</t>
  </si>
  <si>
    <t>Sirrý</t>
  </si>
  <si>
    <t>Þórsnes</t>
  </si>
  <si>
    <t>EA</t>
  </si>
  <si>
    <t>Skel í Hvalfirði</t>
  </si>
  <si>
    <t>Húni</t>
  </si>
  <si>
    <t>Þytur</t>
  </si>
  <si>
    <t>Arnarfjarðarrækja;Húnaflóarækja;Rækja í Breiðafirði;Rækja í Djúpi;Rækja í Skjálfanda;Skagafjarðarrækja;Öxarfjarðarrækja;Eldeyjarrækja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</si>
</sst>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0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3" fontId="3" fillId="0" borderId="0" xfId="1" quotePrefix="1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2" fillId="0" borderId="0" xfId="0" applyNumberFormat="1" applyFont="1"/>
    <xf numFmtId="0" fontId="2" fillId="0" borderId="0" xfId="0" applyFont="1"/>
    <xf numFmtId="3" fontId="4" fillId="0" borderId="0" xfId="1" quotePrefix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2" fillId="3" borderId="0" xfId="0" applyFont="1" applyFill="1"/>
    <xf numFmtId="3" fontId="2" fillId="3" borderId="1" xfId="0" applyNumberFormat="1" applyFont="1" applyFill="1" applyBorder="1"/>
    <xf numFmtId="0" fontId="2" fillId="3" borderId="1" xfId="0" applyFont="1" applyFill="1" applyBorder="1"/>
    <xf numFmtId="3" fontId="0" fillId="3" borderId="1" xfId="0" applyNumberFormat="1" applyFill="1" applyBorder="1"/>
    <xf numFmtId="0" fontId="0" fillId="3" borderId="0" xfId="0" applyFill="1"/>
    <xf numFmtId="3" fontId="0" fillId="3" borderId="1" xfId="0" applyNumberForma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0" fillId="0" borderId="0" xfId="0" applyNumberFormat="1"/>
    <xf numFmtId="0" fontId="10" fillId="4" borderId="0" xfId="2" quotePrefix="1" applyFont="1" applyFill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4" borderId="0" xfId="2" quotePrefix="1" applyFont="1" applyFill="1" applyAlignment="1">
      <alignment horizontal="left" vertical="center"/>
    </xf>
    <xf numFmtId="4" fontId="12" fillId="0" borderId="2" xfId="0" applyNumberFormat="1" applyFont="1" applyBorder="1" applyAlignment="1">
      <alignment horizontal="center"/>
    </xf>
    <xf numFmtId="0" fontId="12" fillId="0" borderId="0" xfId="0" applyFont="1"/>
    <xf numFmtId="3" fontId="14" fillId="0" borderId="2" xfId="0" applyNumberFormat="1" applyFont="1" applyBorder="1" applyAlignment="1">
      <alignment horizontal="right"/>
    </xf>
    <xf numFmtId="4" fontId="14" fillId="0" borderId="2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3" fontId="12" fillId="2" borderId="1" xfId="0" applyNumberFormat="1" applyFont="1" applyFill="1" applyBorder="1"/>
    <xf numFmtId="164" fontId="12" fillId="2" borderId="1" xfId="0" applyNumberFormat="1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3" fontId="11" fillId="0" borderId="1" xfId="0" applyNumberFormat="1" applyFont="1" applyBorder="1"/>
    <xf numFmtId="3" fontId="11" fillId="0" borderId="0" xfId="0" applyNumberFormat="1" applyFont="1"/>
    <xf numFmtId="0" fontId="0" fillId="0" borderId="0" xfId="0" applyBorder="1"/>
  </cellXfs>
  <cellStyles count="3">
    <cellStyle name="Comma 2" xfId="2" xr:uid="{01A72C65-48E7-463E-BD1F-B59BBBAC5191}"/>
    <cellStyle name="Comma 4 2" xfId="1" xr:uid="{0CCF7617-6C4E-4EF5-A56A-9F88E643BA7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.sharepoint.com/sites/jnustuogupplsingasvi1-fisk/Shared%20Documents/Fiskvei&#240;i&#225;ram&#243;t/Fiskvei&#240;i&#225;ram&#243;t%202122/Skel-%20og%20r&#230;kjub&#230;tur/Skel-%20og%20r&#230;kjub&#230;tur%20_2022_skipting%20milli%20sv&#230;&#240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pting milli svæða"/>
      <sheetName val="Skipting_milli_skipa_svæði"/>
      <sheetName val="Bréf"/>
      <sheetName val="SQL"/>
      <sheetName val="Úthlutun notepad (2)"/>
      <sheetName val="úthlutun "/>
      <sheetName val="Úthlutun notepad"/>
    </sheetNames>
    <sheetDataSet>
      <sheetData sheetId="0">
        <row r="4">
          <cell r="C4">
            <v>1</v>
          </cell>
          <cell r="D4">
            <v>0.9</v>
          </cell>
          <cell r="E4">
            <v>0.55000000000000004</v>
          </cell>
          <cell r="F4">
            <v>0.51</v>
          </cell>
          <cell r="G4">
            <v>0.67</v>
          </cell>
          <cell r="H4">
            <v>0.28999999999999998</v>
          </cell>
          <cell r="I4">
            <v>0.55000000000000004</v>
          </cell>
        </row>
        <row r="10">
          <cell r="A10">
            <v>51</v>
          </cell>
          <cell r="B10" t="str">
            <v>Arnarfjarðarrækja</v>
          </cell>
          <cell r="C10">
            <v>140000</v>
          </cell>
          <cell r="D10">
            <v>93470</v>
          </cell>
          <cell r="E10">
            <v>17462</v>
          </cell>
          <cell r="F10">
            <v>32829</v>
          </cell>
          <cell r="G10">
            <v>4082</v>
          </cell>
          <cell r="H10">
            <v>14438</v>
          </cell>
          <cell r="I10">
            <v>680</v>
          </cell>
          <cell r="J10">
            <v>1451</v>
          </cell>
          <cell r="K10">
            <v>7.5593952483801297E-2</v>
          </cell>
        </row>
        <row r="11">
          <cell r="A11">
            <v>52</v>
          </cell>
          <cell r="B11" t="str">
            <v>Húnaflói</v>
          </cell>
          <cell r="C11">
            <v>148000</v>
          </cell>
          <cell r="D11">
            <v>98812</v>
          </cell>
          <cell r="E11">
            <v>18460</v>
          </cell>
          <cell r="F11">
            <v>34705</v>
          </cell>
          <cell r="G11">
            <v>4315</v>
          </cell>
          <cell r="H11">
            <v>15263</v>
          </cell>
          <cell r="I11">
            <v>719</v>
          </cell>
          <cell r="J11">
            <v>1534</v>
          </cell>
          <cell r="K11">
            <v>7.9913606911447083E-2</v>
          </cell>
        </row>
        <row r="12">
          <cell r="A12">
            <v>53</v>
          </cell>
          <cell r="B12" t="str">
            <v>Ísafjarðardjúp</v>
          </cell>
          <cell r="C12">
            <v>120000</v>
          </cell>
          <cell r="D12">
            <v>80117</v>
          </cell>
          <cell r="E12">
            <v>14968</v>
          </cell>
          <cell r="F12">
            <v>28139</v>
          </cell>
          <cell r="G12">
            <v>3499</v>
          </cell>
          <cell r="H12">
            <v>12376</v>
          </cell>
          <cell r="I12">
            <v>583</v>
          </cell>
          <cell r="J12">
            <v>1244</v>
          </cell>
          <cell r="K12">
            <v>6.4794816414686832E-2</v>
          </cell>
        </row>
        <row r="13">
          <cell r="A13">
            <v>54</v>
          </cell>
          <cell r="B13" t="str">
            <v>Skagafjörður</v>
          </cell>
          <cell r="C13">
            <v>153000</v>
          </cell>
          <cell r="D13">
            <v>102150</v>
          </cell>
          <cell r="E13">
            <v>19084</v>
          </cell>
          <cell r="F13">
            <v>35877</v>
          </cell>
          <cell r="G13">
            <v>4461</v>
          </cell>
          <cell r="H13">
            <v>15779</v>
          </cell>
          <cell r="I13">
            <v>744</v>
          </cell>
          <cell r="J13">
            <v>1586</v>
          </cell>
          <cell r="K13">
            <v>8.2613390928725702E-2</v>
          </cell>
        </row>
        <row r="14">
          <cell r="A14">
            <v>56</v>
          </cell>
          <cell r="B14" t="str">
            <v>Skjálfandaflói</v>
          </cell>
          <cell r="C14">
            <v>70000</v>
          </cell>
          <cell r="D14">
            <v>46735</v>
          </cell>
          <cell r="E14">
            <v>8731</v>
          </cell>
          <cell r="F14">
            <v>16414</v>
          </cell>
          <cell r="G14">
            <v>2041</v>
          </cell>
          <cell r="H14">
            <v>7219</v>
          </cell>
          <cell r="I14">
            <v>340</v>
          </cell>
          <cell r="J14">
            <v>726</v>
          </cell>
          <cell r="K14">
            <v>3.7796976241900648E-2</v>
          </cell>
        </row>
        <row r="15">
          <cell r="A15">
            <v>55</v>
          </cell>
          <cell r="B15" t="str">
            <v>Öxarfjörður</v>
          </cell>
          <cell r="C15">
            <v>201000</v>
          </cell>
          <cell r="D15">
            <v>134197</v>
          </cell>
          <cell r="E15">
            <v>25071</v>
          </cell>
          <cell r="F15">
            <v>47133</v>
          </cell>
          <cell r="G15">
            <v>5861</v>
          </cell>
          <cell r="H15">
            <v>20729</v>
          </cell>
          <cell r="I15">
            <v>977</v>
          </cell>
          <cell r="J15">
            <v>2084</v>
          </cell>
          <cell r="K15">
            <v>0.10853131749460043</v>
          </cell>
        </row>
        <row r="16">
          <cell r="A16">
            <v>72</v>
          </cell>
          <cell r="B16" t="str">
            <v xml:space="preserve">Eldeyjarsvæði </v>
          </cell>
          <cell r="C16">
            <v>23000</v>
          </cell>
          <cell r="D16">
            <v>15356</v>
          </cell>
          <cell r="E16">
            <v>2869</v>
          </cell>
          <cell r="F16">
            <v>5393</v>
          </cell>
          <cell r="G16">
            <v>671</v>
          </cell>
          <cell r="H16">
            <v>2372</v>
          </cell>
          <cell r="I16">
            <v>112</v>
          </cell>
          <cell r="J16">
            <v>238</v>
          </cell>
          <cell r="K16">
            <v>1.2419006479481642E-2</v>
          </cell>
        </row>
        <row r="17">
          <cell r="A17">
            <v>57</v>
          </cell>
          <cell r="B17" t="str">
            <v>Breiðafjörður norður</v>
          </cell>
          <cell r="C17">
            <v>14000</v>
          </cell>
          <cell r="D17">
            <v>9347</v>
          </cell>
          <cell r="E17">
            <v>1746</v>
          </cell>
          <cell r="F17">
            <v>3283</v>
          </cell>
          <cell r="G17">
            <v>408</v>
          </cell>
          <cell r="H17">
            <v>1444</v>
          </cell>
          <cell r="I17">
            <v>68</v>
          </cell>
          <cell r="J17">
            <v>145</v>
          </cell>
          <cell r="K17">
            <v>7.5593952483801298E-3</v>
          </cell>
        </row>
        <row r="18">
          <cell r="A18"/>
          <cell r="B18" t="str">
            <v>Rækja samtals</v>
          </cell>
          <cell r="C18">
            <v>869000</v>
          </cell>
          <cell r="D18">
            <v>580184</v>
          </cell>
          <cell r="E18">
            <v>108391</v>
          </cell>
          <cell r="F18">
            <v>203773</v>
          </cell>
          <cell r="G18">
            <v>25338</v>
          </cell>
          <cell r="H18">
            <v>89620</v>
          </cell>
          <cell r="I18">
            <v>4223</v>
          </cell>
          <cell r="J18">
            <v>9008</v>
          </cell>
          <cell r="K18"/>
        </row>
        <row r="19">
          <cell r="A19">
            <v>61</v>
          </cell>
          <cell r="B19" t="str">
            <v>Arnarfjörður</v>
          </cell>
          <cell r="C19">
            <v>7000</v>
          </cell>
          <cell r="D19">
            <v>4674</v>
          </cell>
          <cell r="E19">
            <v>873</v>
          </cell>
          <cell r="F19">
            <v>1641</v>
          </cell>
          <cell r="G19">
            <v>204</v>
          </cell>
          <cell r="H19">
            <v>722</v>
          </cell>
          <cell r="I19">
            <v>34</v>
          </cell>
          <cell r="J19">
            <v>73</v>
          </cell>
          <cell r="K19">
            <v>3.7796976241900649E-3</v>
          </cell>
        </row>
        <row r="20">
          <cell r="A20">
            <v>62</v>
          </cell>
          <cell r="B20" t="str">
            <v>Breiðafjörður</v>
          </cell>
          <cell r="C20">
            <v>919000</v>
          </cell>
          <cell r="D20">
            <v>613566</v>
          </cell>
          <cell r="E20">
            <v>114627</v>
          </cell>
          <cell r="F20">
            <v>215499</v>
          </cell>
          <cell r="G20">
            <v>26796</v>
          </cell>
          <cell r="H20">
            <v>94778</v>
          </cell>
          <cell r="I20">
            <v>4466</v>
          </cell>
          <cell r="J20">
            <v>9527</v>
          </cell>
          <cell r="K20">
            <v>0.49622030237580994</v>
          </cell>
        </row>
        <row r="21">
          <cell r="A21">
            <v>64</v>
          </cell>
          <cell r="B21" t="str">
            <v>Húnaflói</v>
          </cell>
          <cell r="C21">
            <v>33000</v>
          </cell>
          <cell r="D21">
            <v>22032</v>
          </cell>
          <cell r="E21">
            <v>4116</v>
          </cell>
          <cell r="F21">
            <v>7738</v>
          </cell>
          <cell r="G21">
            <v>962</v>
          </cell>
          <cell r="H21">
            <v>3403</v>
          </cell>
          <cell r="I21">
            <v>160</v>
          </cell>
          <cell r="J21">
            <v>342</v>
          </cell>
          <cell r="K21">
            <v>1.7818574514038878E-2</v>
          </cell>
        </row>
        <row r="22">
          <cell r="A22">
            <v>66</v>
          </cell>
          <cell r="B22" t="str">
            <v>Hvalfjörður</v>
          </cell>
          <cell r="C22">
            <v>24000</v>
          </cell>
          <cell r="D22">
            <v>16023</v>
          </cell>
          <cell r="E22">
            <v>2994</v>
          </cell>
          <cell r="F22">
            <v>5628</v>
          </cell>
          <cell r="G22">
            <v>700</v>
          </cell>
          <cell r="H22">
            <v>2475</v>
          </cell>
          <cell r="I22">
            <v>117</v>
          </cell>
          <cell r="J22">
            <v>249</v>
          </cell>
          <cell r="K22">
            <v>1.2958963282937365E-2</v>
          </cell>
        </row>
        <row r="23">
          <cell r="A23"/>
          <cell r="B23" t="str">
            <v>Skel samtals</v>
          </cell>
          <cell r="C23">
            <v>983000</v>
          </cell>
          <cell r="D23">
            <v>656295</v>
          </cell>
          <cell r="E23">
            <v>122610</v>
          </cell>
          <cell r="F23">
            <v>230506</v>
          </cell>
          <cell r="G23">
            <v>28662</v>
          </cell>
          <cell r="H23">
            <v>101378</v>
          </cell>
          <cell r="I23">
            <v>4777</v>
          </cell>
          <cell r="J23">
            <v>10191</v>
          </cell>
          <cell r="K23"/>
        </row>
        <row r="24">
          <cell r="A24"/>
          <cell r="B24" t="str">
            <v>Samtals</v>
          </cell>
          <cell r="C24">
            <v>1852000</v>
          </cell>
          <cell r="D24">
            <v>1236479</v>
          </cell>
          <cell r="E24">
            <v>231001</v>
          </cell>
          <cell r="F24">
            <v>434279</v>
          </cell>
          <cell r="G24">
            <v>54000</v>
          </cell>
          <cell r="H24">
            <v>190998</v>
          </cell>
          <cell r="I24">
            <v>9000</v>
          </cell>
          <cell r="J24">
            <v>19199</v>
          </cell>
          <cell r="K24">
            <v>1</v>
          </cell>
        </row>
        <row r="25">
          <cell r="A25"/>
          <cell r="B25" t="str">
            <v>Þorskígildi samtals</v>
          </cell>
          <cell r="C25"/>
          <cell r="D25">
            <v>1236.479</v>
          </cell>
          <cell r="E25">
            <v>207.90090000000001</v>
          </cell>
          <cell r="F25">
            <v>238.85345000000001</v>
          </cell>
          <cell r="G25">
            <v>27.54</v>
          </cell>
          <cell r="H25">
            <v>127.96866</v>
          </cell>
          <cell r="I25">
            <v>2.61</v>
          </cell>
          <cell r="J25">
            <v>10.55945</v>
          </cell>
          <cell r="K25">
            <v>1851.91146</v>
          </cell>
        </row>
        <row r="26">
          <cell r="A26"/>
          <cell r="B26" t="str">
            <v>Þorskígildi round samtals</v>
          </cell>
          <cell r="C26"/>
          <cell r="D26">
            <v>1236</v>
          </cell>
          <cell r="E26">
            <v>208</v>
          </cell>
          <cell r="F26">
            <v>239</v>
          </cell>
          <cell r="G26">
            <v>28</v>
          </cell>
          <cell r="H26">
            <v>128</v>
          </cell>
          <cell r="I26">
            <v>3</v>
          </cell>
          <cell r="J26">
            <v>11</v>
          </cell>
          <cell r="K26">
            <v>1853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7C4C9-227F-4B0F-9936-CA8AA10F9DF0}">
  <dimension ref="A1:AF409"/>
  <sheetViews>
    <sheetView showGridLines="0" tabSelected="1" workbookViewId="0">
      <pane ySplit="8" topLeftCell="A288" activePane="bottomLeft" state="frozen"/>
      <selection activeCell="D396" sqref="D396"/>
      <selection pane="bottomLeft" activeCell="I11" sqref="I11"/>
    </sheetView>
  </sheetViews>
  <sheetFormatPr defaultRowHeight="14" x14ac:dyDescent="0.3"/>
  <cols>
    <col min="1" max="1" width="3.83203125" bestFit="1" customWidth="1"/>
    <col min="2" max="2" width="8.75" bestFit="1" customWidth="1"/>
    <col min="3" max="3" width="26.08203125" bestFit="1" customWidth="1"/>
    <col min="4" max="4" width="7.83203125" bestFit="1" customWidth="1"/>
    <col min="5" max="5" width="16.75" bestFit="1" customWidth="1"/>
    <col min="6" max="6" width="26.5" bestFit="1" customWidth="1"/>
    <col min="7" max="7" width="16.75" style="5" bestFit="1" customWidth="1"/>
    <col min="8" max="8" width="17.08203125" bestFit="1" customWidth="1"/>
    <col min="9" max="9" width="10.83203125" style="30" bestFit="1" customWidth="1"/>
    <col min="10" max="11" width="9.83203125" style="30" bestFit="1" customWidth="1"/>
    <col min="12" max="12" width="14.75" style="30" bestFit="1" customWidth="1"/>
    <col min="13" max="13" width="8.83203125" style="30" bestFit="1" customWidth="1"/>
    <col min="14" max="14" width="10.5" style="30" bestFit="1" customWidth="1"/>
    <col min="15" max="15" width="8.83203125" style="30" bestFit="1" customWidth="1"/>
    <col min="16" max="16" width="11.58203125" style="30" bestFit="1" customWidth="1"/>
    <col min="17" max="17" width="7.33203125" style="30" bestFit="1" customWidth="1"/>
    <col min="18" max="18" width="12.5" style="30" bestFit="1" customWidth="1"/>
    <col min="19" max="19" width="9" style="30" bestFit="1" customWidth="1"/>
    <col min="20" max="20" width="9.83203125" style="30" bestFit="1" customWidth="1"/>
    <col min="21" max="21" width="10" style="30" bestFit="1" customWidth="1"/>
    <col min="22" max="22" width="12.5" style="30" bestFit="1" customWidth="1"/>
    <col min="23" max="23" width="10.58203125" style="30" bestFit="1" customWidth="1"/>
    <col min="24" max="24" width="10.5" style="30" bestFit="1" customWidth="1"/>
    <col min="25" max="25" width="12" style="30" bestFit="1" customWidth="1"/>
    <col min="26" max="26" width="9.83203125" style="30" bestFit="1" customWidth="1"/>
    <col min="27" max="27" width="13.5" style="30" bestFit="1" customWidth="1"/>
    <col min="28" max="28" width="10.5" style="30" bestFit="1" customWidth="1"/>
    <col min="29" max="29" width="10.83203125" style="30" bestFit="1" customWidth="1"/>
    <col min="30" max="30" width="11.75" style="5" bestFit="1" customWidth="1"/>
  </cols>
  <sheetData>
    <row r="1" spans="1:32" ht="18" x14ac:dyDescent="0.3">
      <c r="A1" s="1" t="s">
        <v>0</v>
      </c>
      <c r="D1" s="2"/>
      <c r="E1" s="3"/>
      <c r="G1" s="4"/>
      <c r="I1" s="5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F1" s="5"/>
    </row>
    <row r="2" spans="1:32" x14ac:dyDescent="0.3">
      <c r="A2" s="6" t="s">
        <v>1</v>
      </c>
      <c r="D2" s="2"/>
      <c r="E2" s="3"/>
      <c r="G2" s="4"/>
      <c r="I2" s="5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F2" s="5"/>
    </row>
    <row r="3" spans="1:32" x14ac:dyDescent="0.3">
      <c r="A3" s="7" t="s">
        <v>2</v>
      </c>
      <c r="D3" s="2"/>
      <c r="E3" s="3"/>
      <c r="G3" s="4"/>
      <c r="I3" s="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 s="8"/>
      <c r="AC3"/>
      <c r="AF3" s="5"/>
    </row>
    <row r="4" spans="1:32" x14ac:dyDescent="0.3">
      <c r="A4" s="7" t="s">
        <v>3</v>
      </c>
      <c r="E4" s="9"/>
      <c r="H4" s="10" t="s">
        <v>4</v>
      </c>
      <c r="I4" s="11">
        <v>1</v>
      </c>
      <c r="J4" s="11">
        <v>2</v>
      </c>
      <c r="K4" s="11">
        <v>3</v>
      </c>
      <c r="L4" s="11">
        <v>5</v>
      </c>
      <c r="M4" s="11">
        <v>6</v>
      </c>
      <c r="N4" s="11">
        <v>7</v>
      </c>
      <c r="O4" s="11">
        <v>8</v>
      </c>
      <c r="P4" s="11">
        <v>9</v>
      </c>
      <c r="Q4" s="11">
        <v>13</v>
      </c>
      <c r="R4" s="11">
        <v>14</v>
      </c>
      <c r="S4" s="11">
        <v>19</v>
      </c>
      <c r="T4" s="11">
        <v>22</v>
      </c>
      <c r="U4" s="11">
        <v>23</v>
      </c>
      <c r="V4" s="11">
        <v>24</v>
      </c>
      <c r="W4" s="11">
        <v>25</v>
      </c>
      <c r="X4" s="11">
        <v>27</v>
      </c>
      <c r="Y4" s="11">
        <v>28</v>
      </c>
      <c r="Z4" s="11">
        <v>30</v>
      </c>
      <c r="AA4" s="11">
        <v>41</v>
      </c>
      <c r="AB4" s="11">
        <v>60</v>
      </c>
      <c r="AC4" s="11">
        <v>95</v>
      </c>
      <c r="AD4" s="12"/>
      <c r="AE4" s="12"/>
    </row>
    <row r="5" spans="1:32" x14ac:dyDescent="0.3">
      <c r="A5" s="13" t="s">
        <v>5</v>
      </c>
      <c r="E5" s="9"/>
      <c r="H5" s="10" t="s">
        <v>6</v>
      </c>
      <c r="I5" s="14">
        <v>0.84</v>
      </c>
      <c r="J5" s="14">
        <v>0.84</v>
      </c>
      <c r="K5" s="14">
        <v>0.84</v>
      </c>
      <c r="L5" s="14">
        <v>1</v>
      </c>
      <c r="M5" s="14">
        <v>0.8</v>
      </c>
      <c r="N5" s="14">
        <v>0.8</v>
      </c>
      <c r="O5" s="14">
        <v>0.9</v>
      </c>
      <c r="P5" s="14">
        <v>0.9</v>
      </c>
      <c r="Q5" s="14">
        <v>0.9</v>
      </c>
      <c r="R5" s="14">
        <v>0.9</v>
      </c>
      <c r="S5" s="14">
        <v>1</v>
      </c>
      <c r="T5" s="14">
        <v>0.92</v>
      </c>
      <c r="U5" s="14">
        <v>0.92</v>
      </c>
      <c r="V5" s="14">
        <v>0.92</v>
      </c>
      <c r="W5" s="14">
        <v>0.92</v>
      </c>
      <c r="X5" s="14">
        <v>0.92</v>
      </c>
      <c r="Y5" s="14">
        <v>0.92</v>
      </c>
      <c r="Z5" s="14">
        <v>1</v>
      </c>
      <c r="AA5" s="14">
        <v>1</v>
      </c>
      <c r="AB5" s="14">
        <v>1</v>
      </c>
      <c r="AC5" s="14">
        <v>1</v>
      </c>
    </row>
    <row r="6" spans="1:32" x14ac:dyDescent="0.3">
      <c r="A6" s="15" t="s">
        <v>7</v>
      </c>
      <c r="E6" s="9"/>
      <c r="H6" s="16" t="s">
        <v>8</v>
      </c>
      <c r="I6" s="17">
        <v>1</v>
      </c>
      <c r="J6" s="17">
        <v>0.9</v>
      </c>
      <c r="K6" s="17">
        <v>0.55000000000000004</v>
      </c>
      <c r="L6" s="17">
        <v>0.67</v>
      </c>
      <c r="M6" s="17">
        <v>0.55000000000000004</v>
      </c>
      <c r="N6" s="17">
        <v>0.51</v>
      </c>
      <c r="O6" s="17">
        <v>0.28999999999999998</v>
      </c>
      <c r="P6" s="17">
        <v>0.51</v>
      </c>
      <c r="Q6" s="17">
        <v>0.71</v>
      </c>
      <c r="R6" s="17">
        <v>1.56</v>
      </c>
      <c r="S6" s="17">
        <v>0.28000000000000003</v>
      </c>
      <c r="T6" s="17">
        <v>2.0499999999999998</v>
      </c>
      <c r="U6" s="17">
        <v>0.95</v>
      </c>
      <c r="V6" s="17">
        <v>1.21</v>
      </c>
      <c r="W6" s="17">
        <v>0.66</v>
      </c>
      <c r="X6" s="17">
        <v>0.34</v>
      </c>
      <c r="Y6" s="17">
        <v>0.13</v>
      </c>
      <c r="Z6" s="17">
        <v>0.16</v>
      </c>
      <c r="AA6" s="17">
        <v>0.88</v>
      </c>
      <c r="AB6" s="17">
        <v>0.28999999999999998</v>
      </c>
      <c r="AC6" s="17">
        <v>0.76</v>
      </c>
    </row>
    <row r="7" spans="1:32" s="12" customFormat="1" x14ac:dyDescent="0.3">
      <c r="A7" s="5" t="s">
        <v>9</v>
      </c>
      <c r="B7"/>
      <c r="C7"/>
      <c r="D7"/>
      <c r="E7"/>
      <c r="F7"/>
      <c r="G7" s="18">
        <f>SUM(G9:G408)</f>
        <v>322346438</v>
      </c>
      <c r="H7" s="18">
        <f t="shared" ref="H7:AD7" si="0">SUM(H9:H408)</f>
        <v>421552913</v>
      </c>
      <c r="I7" s="18">
        <f t="shared" si="0"/>
        <v>175337044</v>
      </c>
      <c r="J7" s="18">
        <f t="shared" si="0"/>
        <v>32796846</v>
      </c>
      <c r="K7" s="18">
        <f t="shared" si="0"/>
        <v>61554937</v>
      </c>
      <c r="L7" s="18">
        <f t="shared" si="0"/>
        <v>27040638</v>
      </c>
      <c r="M7" s="18">
        <f t="shared" si="0"/>
        <v>2670540</v>
      </c>
      <c r="N7" s="18">
        <f t="shared" si="0"/>
        <v>253038</v>
      </c>
      <c r="O7" s="18">
        <f t="shared" si="0"/>
        <v>1305724</v>
      </c>
      <c r="P7" s="18">
        <f t="shared" si="0"/>
        <v>7613596</v>
      </c>
      <c r="Q7" s="18">
        <f t="shared" si="0"/>
        <v>321125</v>
      </c>
      <c r="R7" s="18">
        <f t="shared" si="0"/>
        <v>342625</v>
      </c>
      <c r="S7" s="18">
        <f t="shared" si="0"/>
        <v>8754068</v>
      </c>
      <c r="T7" s="18">
        <f t="shared" si="0"/>
        <v>13095609</v>
      </c>
      <c r="U7" s="18">
        <f t="shared" si="0"/>
        <v>6800028</v>
      </c>
      <c r="V7" s="18">
        <f t="shared" si="0"/>
        <v>1122158</v>
      </c>
      <c r="W7" s="18">
        <f t="shared" si="0"/>
        <v>893021</v>
      </c>
      <c r="X7" s="18">
        <f t="shared" si="0"/>
        <v>272698</v>
      </c>
      <c r="Y7" s="18">
        <f t="shared" si="0"/>
        <v>21781</v>
      </c>
      <c r="Z7" s="18">
        <f t="shared" si="0"/>
        <v>68411000</v>
      </c>
      <c r="AA7" s="18">
        <f t="shared" si="0"/>
        <v>4863792</v>
      </c>
      <c r="AB7" s="18">
        <f t="shared" si="0"/>
        <v>576723</v>
      </c>
      <c r="AC7" s="18">
        <f t="shared" si="0"/>
        <v>7505922</v>
      </c>
      <c r="AD7" s="18">
        <f t="shared" si="0"/>
        <v>421552913</v>
      </c>
      <c r="AE7"/>
    </row>
    <row r="8" spans="1:32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19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21</v>
      </c>
      <c r="M8" s="21" t="s">
        <v>22</v>
      </c>
      <c r="N8" s="21" t="s">
        <v>23</v>
      </c>
      <c r="O8" s="21" t="s">
        <v>24</v>
      </c>
      <c r="P8" s="21" t="s">
        <v>25</v>
      </c>
      <c r="Q8" s="21" t="s">
        <v>26</v>
      </c>
      <c r="R8" s="21" t="s">
        <v>27</v>
      </c>
      <c r="S8" s="21" t="s">
        <v>28</v>
      </c>
      <c r="T8" s="21" t="s">
        <v>29</v>
      </c>
      <c r="U8" s="21" t="s">
        <v>30</v>
      </c>
      <c r="V8" s="21" t="s">
        <v>31</v>
      </c>
      <c r="W8" s="21" t="s">
        <v>32</v>
      </c>
      <c r="X8" s="21" t="s">
        <v>33</v>
      </c>
      <c r="Y8" s="21" t="s">
        <v>34</v>
      </c>
      <c r="Z8" s="21" t="s">
        <v>35</v>
      </c>
      <c r="AA8" s="21" t="s">
        <v>36</v>
      </c>
      <c r="AB8" s="21" t="s">
        <v>37</v>
      </c>
      <c r="AC8" s="21" t="s">
        <v>38</v>
      </c>
      <c r="AD8" s="21" t="s">
        <v>39</v>
      </c>
      <c r="AE8" s="22"/>
    </row>
    <row r="9" spans="1:32" s="26" customFormat="1" x14ac:dyDescent="0.3">
      <c r="A9" s="23">
        <v>283</v>
      </c>
      <c r="B9" s="24">
        <v>2917</v>
      </c>
      <c r="C9" s="23" t="s">
        <v>390</v>
      </c>
      <c r="D9" s="25">
        <v>3719.51</v>
      </c>
      <c r="E9" s="25" t="s">
        <v>129</v>
      </c>
      <c r="F9" s="25" t="s">
        <v>77</v>
      </c>
      <c r="G9" s="23">
        <v>10000876</v>
      </c>
      <c r="H9" s="25">
        <v>10206582</v>
      </c>
      <c r="I9" s="25">
        <v>5939546</v>
      </c>
      <c r="J9" s="25">
        <v>590522</v>
      </c>
      <c r="K9" s="25">
        <v>1276279</v>
      </c>
      <c r="L9" s="25">
        <v>883612</v>
      </c>
      <c r="M9" s="25">
        <v>4217</v>
      </c>
      <c r="N9" s="25">
        <v>382</v>
      </c>
      <c r="O9" s="25">
        <v>470</v>
      </c>
      <c r="P9" s="25">
        <v>47784</v>
      </c>
      <c r="Q9" s="25">
        <v>5189</v>
      </c>
      <c r="R9" s="25">
        <v>782</v>
      </c>
      <c r="S9" s="25">
        <v>19917</v>
      </c>
      <c r="T9" s="25">
        <v>823022</v>
      </c>
      <c r="U9" s="25">
        <v>91237</v>
      </c>
      <c r="V9" s="25">
        <v>8978</v>
      </c>
      <c r="W9" s="25">
        <v>67694</v>
      </c>
      <c r="X9" s="25">
        <v>8625</v>
      </c>
      <c r="Y9" s="25">
        <v>436</v>
      </c>
      <c r="Z9" s="25"/>
      <c r="AA9" s="25">
        <v>290984</v>
      </c>
      <c r="AB9" s="25">
        <v>3680</v>
      </c>
      <c r="AC9" s="25">
        <v>143226</v>
      </c>
      <c r="AD9" s="23">
        <v>10206582</v>
      </c>
    </row>
    <row r="10" spans="1:32" s="26" customFormat="1" x14ac:dyDescent="0.3">
      <c r="A10" s="23">
        <v>193</v>
      </c>
      <c r="B10" s="24">
        <v>2626</v>
      </c>
      <c r="C10" s="23" t="s">
        <v>297</v>
      </c>
      <c r="D10" s="25">
        <v>2464</v>
      </c>
      <c r="E10" s="25" t="s">
        <v>114</v>
      </c>
      <c r="F10" s="25" t="s">
        <v>77</v>
      </c>
      <c r="G10" s="23">
        <v>8633035</v>
      </c>
      <c r="H10" s="25">
        <v>8029882</v>
      </c>
      <c r="I10" s="25">
        <v>526336</v>
      </c>
      <c r="J10" s="25"/>
      <c r="K10" s="25"/>
      <c r="L10" s="25">
        <v>1540380</v>
      </c>
      <c r="M10" s="25">
        <v>60509</v>
      </c>
      <c r="N10" s="25">
        <v>12962</v>
      </c>
      <c r="O10" s="25">
        <v>49417</v>
      </c>
      <c r="P10" s="25"/>
      <c r="Q10" s="25">
        <v>12389</v>
      </c>
      <c r="R10" s="25">
        <v>310</v>
      </c>
      <c r="S10" s="25">
        <v>1750814</v>
      </c>
      <c r="T10" s="25">
        <v>2619125</v>
      </c>
      <c r="U10" s="25">
        <v>236796</v>
      </c>
      <c r="V10" s="25">
        <v>42391</v>
      </c>
      <c r="W10" s="25">
        <v>1569</v>
      </c>
      <c r="X10" s="25">
        <v>324</v>
      </c>
      <c r="Y10" s="25">
        <v>114</v>
      </c>
      <c r="Z10" s="25"/>
      <c r="AA10" s="25">
        <v>305680</v>
      </c>
      <c r="AB10" s="25">
        <v>120174</v>
      </c>
      <c r="AC10" s="25">
        <v>750592</v>
      </c>
      <c r="AD10" s="23">
        <v>8029882</v>
      </c>
    </row>
    <row r="11" spans="1:32" s="26" customFormat="1" x14ac:dyDescent="0.3">
      <c r="A11" s="23">
        <v>273</v>
      </c>
      <c r="B11" s="24">
        <v>2894</v>
      </c>
      <c r="C11" s="23" t="s">
        <v>379</v>
      </c>
      <c r="D11" s="25">
        <v>2080.7800000000002</v>
      </c>
      <c r="E11" s="25" t="s">
        <v>107</v>
      </c>
      <c r="F11" s="25" t="s">
        <v>77</v>
      </c>
      <c r="G11" s="23">
        <v>7392349</v>
      </c>
      <c r="H11" s="25">
        <v>7505445</v>
      </c>
      <c r="I11" s="25">
        <v>4467273</v>
      </c>
      <c r="J11" s="25">
        <v>131187</v>
      </c>
      <c r="K11" s="25">
        <v>1231124</v>
      </c>
      <c r="L11" s="25">
        <v>648976</v>
      </c>
      <c r="M11" s="25"/>
      <c r="N11" s="25">
        <v>1546</v>
      </c>
      <c r="O11" s="25"/>
      <c r="P11" s="25">
        <v>98978</v>
      </c>
      <c r="Q11" s="25">
        <v>1086</v>
      </c>
      <c r="R11" s="25"/>
      <c r="S11" s="25">
        <v>33733</v>
      </c>
      <c r="T11" s="25">
        <v>728081</v>
      </c>
      <c r="U11" s="25">
        <v>88402</v>
      </c>
      <c r="V11" s="25"/>
      <c r="W11" s="25"/>
      <c r="X11" s="25"/>
      <c r="Y11" s="25"/>
      <c r="Z11" s="25"/>
      <c r="AA11" s="25"/>
      <c r="AB11" s="25"/>
      <c r="AC11" s="25">
        <v>75059</v>
      </c>
      <c r="AD11" s="23">
        <v>7505445</v>
      </c>
    </row>
    <row r="12" spans="1:32" s="26" customFormat="1" x14ac:dyDescent="0.3">
      <c r="A12" s="23">
        <v>62</v>
      </c>
      <c r="B12" s="24">
        <v>1833</v>
      </c>
      <c r="C12" s="23" t="s">
        <v>142</v>
      </c>
      <c r="D12" s="25">
        <v>1469.7</v>
      </c>
      <c r="E12" s="25" t="s">
        <v>143</v>
      </c>
      <c r="F12" s="25" t="s">
        <v>77</v>
      </c>
      <c r="G12" s="23">
        <v>6796325</v>
      </c>
      <c r="H12" s="25">
        <v>6535629</v>
      </c>
      <c r="I12" s="25">
        <v>3558965</v>
      </c>
      <c r="J12" s="25">
        <v>617513</v>
      </c>
      <c r="K12" s="25">
        <v>756296</v>
      </c>
      <c r="L12" s="25">
        <v>432356</v>
      </c>
      <c r="M12" s="25">
        <v>15000</v>
      </c>
      <c r="N12" s="25">
        <v>10538</v>
      </c>
      <c r="O12" s="25">
        <v>7858</v>
      </c>
      <c r="P12" s="25">
        <v>196258</v>
      </c>
      <c r="Q12" s="25">
        <v>3955</v>
      </c>
      <c r="R12" s="25">
        <v>987</v>
      </c>
      <c r="S12" s="25"/>
      <c r="T12" s="25">
        <v>876866</v>
      </c>
      <c r="U12" s="25">
        <v>51349</v>
      </c>
      <c r="V12" s="25">
        <v>7613</v>
      </c>
      <c r="W12" s="25">
        <v>58</v>
      </c>
      <c r="X12" s="25">
        <v>17</v>
      </c>
      <c r="Y12" s="25"/>
      <c r="Z12" s="25"/>
      <c r="AA12" s="25"/>
      <c r="AB12" s="25"/>
      <c r="AC12" s="25"/>
      <c r="AD12" s="23">
        <v>6535629</v>
      </c>
    </row>
    <row r="13" spans="1:32" s="26" customFormat="1" x14ac:dyDescent="0.3">
      <c r="A13" s="23">
        <v>271</v>
      </c>
      <c r="B13" s="24">
        <v>2892</v>
      </c>
      <c r="C13" s="23" t="s">
        <v>377</v>
      </c>
      <c r="D13" s="25">
        <v>2080.7800000000002</v>
      </c>
      <c r="E13" s="25" t="s">
        <v>139</v>
      </c>
      <c r="F13" s="25" t="s">
        <v>77</v>
      </c>
      <c r="G13" s="23">
        <v>6687179</v>
      </c>
      <c r="H13" s="25">
        <v>7922200</v>
      </c>
      <c r="I13" s="25">
        <v>3390730</v>
      </c>
      <c r="J13" s="25">
        <v>806530</v>
      </c>
      <c r="K13" s="25">
        <v>1228000</v>
      </c>
      <c r="L13" s="25">
        <v>995231</v>
      </c>
      <c r="M13" s="25">
        <v>11407</v>
      </c>
      <c r="N13" s="25">
        <v>3611</v>
      </c>
      <c r="O13" s="25">
        <v>584</v>
      </c>
      <c r="P13" s="25">
        <v>217772</v>
      </c>
      <c r="Q13" s="25">
        <v>4755</v>
      </c>
      <c r="R13" s="25">
        <v>354</v>
      </c>
      <c r="S13" s="25">
        <v>222492</v>
      </c>
      <c r="T13" s="25">
        <v>144052</v>
      </c>
      <c r="U13" s="25">
        <v>122697</v>
      </c>
      <c r="V13" s="25">
        <v>21836</v>
      </c>
      <c r="W13" s="25">
        <v>1437</v>
      </c>
      <c r="X13" s="25">
        <v>2</v>
      </c>
      <c r="Y13" s="25">
        <v>19</v>
      </c>
      <c r="Z13" s="25"/>
      <c r="AA13" s="25">
        <v>308415</v>
      </c>
      <c r="AB13" s="25">
        <v>8479</v>
      </c>
      <c r="AC13" s="25">
        <v>433797</v>
      </c>
      <c r="AD13" s="23">
        <v>7922200</v>
      </c>
    </row>
    <row r="14" spans="1:32" s="26" customFormat="1" x14ac:dyDescent="0.3">
      <c r="A14" s="23">
        <v>272</v>
      </c>
      <c r="B14" s="24">
        <v>2893</v>
      </c>
      <c r="C14" s="23" t="s">
        <v>378</v>
      </c>
      <c r="D14" s="25">
        <v>2080.7800000000002</v>
      </c>
      <c r="E14" s="25" t="s">
        <v>143</v>
      </c>
      <c r="F14" s="25" t="s">
        <v>77</v>
      </c>
      <c r="G14" s="23">
        <v>6358367</v>
      </c>
      <c r="H14" s="25">
        <v>6769004</v>
      </c>
      <c r="I14" s="25">
        <v>4993638</v>
      </c>
      <c r="J14" s="25">
        <v>805496</v>
      </c>
      <c r="K14" s="25">
        <v>644794</v>
      </c>
      <c r="L14" s="25">
        <v>88553</v>
      </c>
      <c r="M14" s="25">
        <v>3620</v>
      </c>
      <c r="N14" s="25">
        <v>26</v>
      </c>
      <c r="O14" s="25">
        <v>572</v>
      </c>
      <c r="P14" s="25">
        <v>28216</v>
      </c>
      <c r="Q14" s="25">
        <v>3491</v>
      </c>
      <c r="R14" s="25">
        <v>183</v>
      </c>
      <c r="S14" s="25"/>
      <c r="T14" s="25">
        <v>24219</v>
      </c>
      <c r="U14" s="25">
        <v>17667</v>
      </c>
      <c r="V14" s="25">
        <v>1681</v>
      </c>
      <c r="W14" s="25">
        <v>9</v>
      </c>
      <c r="X14" s="25"/>
      <c r="Y14" s="25"/>
      <c r="Z14" s="25"/>
      <c r="AA14" s="25">
        <v>156839</v>
      </c>
      <c r="AB14" s="25"/>
      <c r="AC14" s="25"/>
      <c r="AD14" s="23">
        <v>6769004</v>
      </c>
    </row>
    <row r="15" spans="1:32" s="26" customFormat="1" x14ac:dyDescent="0.3">
      <c r="A15" s="23">
        <v>270</v>
      </c>
      <c r="B15" s="24">
        <v>2891</v>
      </c>
      <c r="C15" s="23" t="s">
        <v>376</v>
      </c>
      <c r="D15" s="25">
        <v>2080.7800000000002</v>
      </c>
      <c r="E15" s="25" t="s">
        <v>107</v>
      </c>
      <c r="F15" s="25" t="s">
        <v>77</v>
      </c>
      <c r="G15" s="23">
        <v>6137544</v>
      </c>
      <c r="H15" s="25">
        <v>5707827</v>
      </c>
      <c r="I15" s="25">
        <v>3572631</v>
      </c>
      <c r="J15" s="25">
        <v>446184</v>
      </c>
      <c r="K15" s="25">
        <v>375777</v>
      </c>
      <c r="L15" s="25">
        <v>408200</v>
      </c>
      <c r="M15" s="25"/>
      <c r="N15" s="25">
        <v>3</v>
      </c>
      <c r="O15" s="25"/>
      <c r="P15" s="25">
        <v>7386</v>
      </c>
      <c r="Q15" s="25">
        <v>1725</v>
      </c>
      <c r="R15" s="25"/>
      <c r="S15" s="25"/>
      <c r="T15" s="25">
        <v>772642</v>
      </c>
      <c r="U15" s="25">
        <v>3020</v>
      </c>
      <c r="V15" s="25"/>
      <c r="W15" s="25"/>
      <c r="X15" s="25"/>
      <c r="Y15" s="25"/>
      <c r="Z15" s="25"/>
      <c r="AA15" s="25"/>
      <c r="AB15" s="25"/>
      <c r="AC15" s="25">
        <v>120259</v>
      </c>
      <c r="AD15" s="23">
        <v>5707827</v>
      </c>
    </row>
    <row r="16" spans="1:32" s="26" customFormat="1" x14ac:dyDescent="0.3">
      <c r="A16" s="23">
        <v>269</v>
      </c>
      <c r="B16" s="24">
        <v>2890</v>
      </c>
      <c r="C16" s="23" t="s">
        <v>375</v>
      </c>
      <c r="D16" s="25">
        <v>1827.4</v>
      </c>
      <c r="E16" s="25" t="s">
        <v>161</v>
      </c>
      <c r="F16" s="25" t="s">
        <v>77</v>
      </c>
      <c r="G16" s="23">
        <v>6128776</v>
      </c>
      <c r="H16" s="25">
        <v>7926193</v>
      </c>
      <c r="I16" s="25">
        <v>3356190</v>
      </c>
      <c r="J16" s="25">
        <v>165814</v>
      </c>
      <c r="K16" s="25">
        <v>3061578</v>
      </c>
      <c r="L16" s="25">
        <v>853778</v>
      </c>
      <c r="M16" s="25">
        <v>25529</v>
      </c>
      <c r="N16" s="25">
        <v>2679</v>
      </c>
      <c r="O16" s="25">
        <v>1014</v>
      </c>
      <c r="P16" s="25">
        <v>34035</v>
      </c>
      <c r="Q16" s="25">
        <v>5349</v>
      </c>
      <c r="R16" s="25">
        <v>4154</v>
      </c>
      <c r="S16" s="25">
        <v>234</v>
      </c>
      <c r="T16" s="25"/>
      <c r="U16" s="25">
        <v>47368</v>
      </c>
      <c r="V16" s="25">
        <v>3539</v>
      </c>
      <c r="W16" s="25">
        <v>5</v>
      </c>
      <c r="X16" s="25">
        <v>5</v>
      </c>
      <c r="Y16" s="25">
        <v>2</v>
      </c>
      <c r="Z16" s="25"/>
      <c r="AA16" s="25"/>
      <c r="AB16" s="25">
        <v>5479</v>
      </c>
      <c r="AC16" s="25">
        <v>359441</v>
      </c>
      <c r="AD16" s="23">
        <v>7926193</v>
      </c>
    </row>
    <row r="17" spans="1:30" s="26" customFormat="1" x14ac:dyDescent="0.3">
      <c r="A17" s="23">
        <v>83</v>
      </c>
      <c r="B17" s="24">
        <v>1937</v>
      </c>
      <c r="C17" s="23" t="s">
        <v>172</v>
      </c>
      <c r="D17" s="25">
        <v>1142.22</v>
      </c>
      <c r="E17" s="25" t="s">
        <v>139</v>
      </c>
      <c r="F17" s="25" t="s">
        <v>77</v>
      </c>
      <c r="G17" s="23">
        <v>5892090</v>
      </c>
      <c r="H17" s="25">
        <v>6172594</v>
      </c>
      <c r="I17" s="25">
        <v>4615993</v>
      </c>
      <c r="J17" s="25">
        <v>393561</v>
      </c>
      <c r="K17" s="25">
        <v>307781</v>
      </c>
      <c r="L17" s="25">
        <v>542475</v>
      </c>
      <c r="M17" s="25">
        <v>2306</v>
      </c>
      <c r="N17" s="25">
        <v>211</v>
      </c>
      <c r="O17" s="25">
        <v>45</v>
      </c>
      <c r="P17" s="25">
        <v>385</v>
      </c>
      <c r="Q17" s="25">
        <v>4439</v>
      </c>
      <c r="R17" s="25"/>
      <c r="S17" s="25"/>
      <c r="T17" s="25">
        <v>109079</v>
      </c>
      <c r="U17" s="25">
        <v>59635</v>
      </c>
      <c r="V17" s="25">
        <v>606</v>
      </c>
      <c r="W17" s="25">
        <v>4</v>
      </c>
      <c r="X17" s="25"/>
      <c r="Y17" s="25"/>
      <c r="Z17" s="25"/>
      <c r="AA17" s="25"/>
      <c r="AB17" s="25"/>
      <c r="AC17" s="25">
        <v>136074</v>
      </c>
      <c r="AD17" s="23">
        <v>6172594</v>
      </c>
    </row>
    <row r="18" spans="1:30" s="26" customFormat="1" x14ac:dyDescent="0.3">
      <c r="A18" s="23">
        <v>259</v>
      </c>
      <c r="B18" s="24">
        <v>2861</v>
      </c>
      <c r="C18" s="23" t="s">
        <v>365</v>
      </c>
      <c r="D18" s="25">
        <v>1222</v>
      </c>
      <c r="E18" s="25" t="s">
        <v>62</v>
      </c>
      <c r="F18" s="25" t="s">
        <v>77</v>
      </c>
      <c r="G18" s="23">
        <v>5669365</v>
      </c>
      <c r="H18" s="25">
        <v>7633787</v>
      </c>
      <c r="I18" s="25">
        <v>1887276</v>
      </c>
      <c r="J18" s="25">
        <v>850236</v>
      </c>
      <c r="K18" s="25">
        <v>2870465</v>
      </c>
      <c r="L18" s="25">
        <v>1280355</v>
      </c>
      <c r="M18" s="25">
        <v>71176</v>
      </c>
      <c r="N18" s="25">
        <v>3469</v>
      </c>
      <c r="O18" s="25">
        <v>3088</v>
      </c>
      <c r="P18" s="25">
        <v>34514</v>
      </c>
      <c r="Q18" s="25">
        <v>571</v>
      </c>
      <c r="R18" s="25">
        <v>7495</v>
      </c>
      <c r="S18" s="25">
        <v>45171</v>
      </c>
      <c r="T18" s="25"/>
      <c r="U18" s="25">
        <v>179431</v>
      </c>
      <c r="V18" s="25">
        <v>51521</v>
      </c>
      <c r="W18" s="25">
        <v>5167</v>
      </c>
      <c r="X18" s="25">
        <v>305</v>
      </c>
      <c r="Y18" s="25">
        <v>12</v>
      </c>
      <c r="Z18" s="25"/>
      <c r="AA18" s="25">
        <v>111</v>
      </c>
      <c r="AB18" s="25">
        <v>2748</v>
      </c>
      <c r="AC18" s="25">
        <v>340676</v>
      </c>
      <c r="AD18" s="23">
        <v>7633787</v>
      </c>
    </row>
    <row r="19" spans="1:30" s="26" customFormat="1" x14ac:dyDescent="0.3">
      <c r="A19" s="23">
        <v>87</v>
      </c>
      <c r="B19" s="24">
        <v>1977</v>
      </c>
      <c r="C19" s="23" t="s">
        <v>177</v>
      </c>
      <c r="D19" s="25">
        <v>1402</v>
      </c>
      <c r="E19" s="25" t="s">
        <v>98</v>
      </c>
      <c r="F19" s="25" t="s">
        <v>77</v>
      </c>
      <c r="G19" s="23">
        <v>5309289</v>
      </c>
      <c r="H19" s="25">
        <v>5678800</v>
      </c>
      <c r="I19" s="25">
        <v>2745575</v>
      </c>
      <c r="J19" s="25">
        <v>427058</v>
      </c>
      <c r="K19" s="25">
        <v>451347</v>
      </c>
      <c r="L19" s="25">
        <v>423528</v>
      </c>
      <c r="M19" s="25">
        <v>17254</v>
      </c>
      <c r="N19" s="25">
        <v>909</v>
      </c>
      <c r="O19" s="25">
        <v>281</v>
      </c>
      <c r="P19" s="25">
        <v>27803</v>
      </c>
      <c r="Q19" s="25">
        <v>4841</v>
      </c>
      <c r="R19" s="25">
        <v>1059</v>
      </c>
      <c r="S19" s="25">
        <v>17453</v>
      </c>
      <c r="T19" s="25">
        <v>674454</v>
      </c>
      <c r="U19" s="25">
        <v>44499</v>
      </c>
      <c r="V19" s="25">
        <v>12075</v>
      </c>
      <c r="W19" s="25">
        <v>26</v>
      </c>
      <c r="X19" s="25">
        <v>3242</v>
      </c>
      <c r="Y19" s="25">
        <v>715</v>
      </c>
      <c r="Z19" s="25">
        <v>759000</v>
      </c>
      <c r="AA19" s="25"/>
      <c r="AB19" s="25"/>
      <c r="AC19" s="25">
        <v>67681</v>
      </c>
      <c r="AD19" s="23">
        <v>5678800</v>
      </c>
    </row>
    <row r="20" spans="1:30" s="26" customFormat="1" x14ac:dyDescent="0.3">
      <c r="A20" s="23">
        <v>74</v>
      </c>
      <c r="B20" s="24">
        <v>1902</v>
      </c>
      <c r="C20" s="23" t="s">
        <v>160</v>
      </c>
      <c r="D20" s="25">
        <v>1521</v>
      </c>
      <c r="E20" s="25" t="s">
        <v>161</v>
      </c>
      <c r="F20" s="25" t="s">
        <v>77</v>
      </c>
      <c r="G20" s="23">
        <v>5172003</v>
      </c>
      <c r="H20" s="25">
        <v>7936747</v>
      </c>
      <c r="I20" s="25">
        <v>1522164</v>
      </c>
      <c r="J20" s="25">
        <v>799072</v>
      </c>
      <c r="K20" s="25">
        <v>2923206</v>
      </c>
      <c r="L20" s="25">
        <v>894884</v>
      </c>
      <c r="M20" s="25">
        <v>27905</v>
      </c>
      <c r="N20" s="25">
        <v>7508</v>
      </c>
      <c r="O20" s="25">
        <v>384</v>
      </c>
      <c r="P20" s="25">
        <v>64956</v>
      </c>
      <c r="Q20" s="25">
        <v>6081</v>
      </c>
      <c r="R20" s="25">
        <v>4208</v>
      </c>
      <c r="S20" s="25">
        <v>1255693</v>
      </c>
      <c r="T20" s="25"/>
      <c r="U20" s="25">
        <v>95427</v>
      </c>
      <c r="V20" s="25">
        <v>3964</v>
      </c>
      <c r="W20" s="25">
        <v>2529</v>
      </c>
      <c r="X20" s="25">
        <v>205</v>
      </c>
      <c r="Y20" s="25">
        <v>11</v>
      </c>
      <c r="Z20" s="25"/>
      <c r="AA20" s="25"/>
      <c r="AB20" s="25">
        <v>81794</v>
      </c>
      <c r="AC20" s="25">
        <v>246756</v>
      </c>
      <c r="AD20" s="23">
        <v>7936747</v>
      </c>
    </row>
    <row r="21" spans="1:30" s="26" customFormat="1" x14ac:dyDescent="0.3">
      <c r="A21" s="23">
        <v>117</v>
      </c>
      <c r="B21" s="24">
        <v>2265</v>
      </c>
      <c r="C21" s="23" t="s">
        <v>210</v>
      </c>
      <c r="D21" s="25">
        <v>1854.35</v>
      </c>
      <c r="E21" s="25" t="s">
        <v>53</v>
      </c>
      <c r="F21" s="25" t="s">
        <v>77</v>
      </c>
      <c r="G21" s="23">
        <v>5145081</v>
      </c>
      <c r="H21" s="25">
        <v>7196935</v>
      </c>
      <c r="I21" s="25">
        <v>739909</v>
      </c>
      <c r="J21" s="25">
        <v>550132</v>
      </c>
      <c r="K21" s="25">
        <v>2962322</v>
      </c>
      <c r="L21" s="25">
        <v>1311965</v>
      </c>
      <c r="M21" s="25">
        <v>20077</v>
      </c>
      <c r="N21" s="25">
        <v>2008</v>
      </c>
      <c r="O21" s="25">
        <v>2239</v>
      </c>
      <c r="P21" s="25">
        <v>11384</v>
      </c>
      <c r="Q21" s="25">
        <v>4626</v>
      </c>
      <c r="R21" s="25">
        <v>4506</v>
      </c>
      <c r="S21" s="25">
        <v>489058</v>
      </c>
      <c r="T21" s="25">
        <v>307009</v>
      </c>
      <c r="U21" s="25">
        <v>13864</v>
      </c>
      <c r="V21" s="25">
        <v>2715</v>
      </c>
      <c r="W21" s="25">
        <v>413</v>
      </c>
      <c r="X21" s="25"/>
      <c r="Y21" s="25">
        <v>4</v>
      </c>
      <c r="Z21" s="25"/>
      <c r="AA21" s="25">
        <v>26156</v>
      </c>
      <c r="AB21" s="25">
        <v>4303</v>
      </c>
      <c r="AC21" s="25">
        <v>744245</v>
      </c>
      <c r="AD21" s="23">
        <v>7196935</v>
      </c>
    </row>
    <row r="22" spans="1:30" s="26" customFormat="1" x14ac:dyDescent="0.3">
      <c r="A22" s="23">
        <v>277</v>
      </c>
      <c r="B22" s="24">
        <v>2904</v>
      </c>
      <c r="C22" s="23" t="s">
        <v>383</v>
      </c>
      <c r="D22" s="25">
        <v>1222</v>
      </c>
      <c r="E22" s="25" t="s">
        <v>384</v>
      </c>
      <c r="F22" s="25" t="s">
        <v>77</v>
      </c>
      <c r="G22" s="23">
        <v>4827697</v>
      </c>
      <c r="H22" s="25">
        <v>4930731</v>
      </c>
      <c r="I22" s="25">
        <v>2836008</v>
      </c>
      <c r="J22" s="25">
        <v>311603</v>
      </c>
      <c r="K22" s="25">
        <v>709352</v>
      </c>
      <c r="L22" s="25">
        <v>277407</v>
      </c>
      <c r="M22" s="25">
        <v>9919</v>
      </c>
      <c r="N22" s="25">
        <v>1634</v>
      </c>
      <c r="O22" s="25">
        <v>520</v>
      </c>
      <c r="P22" s="25">
        <v>236331</v>
      </c>
      <c r="Q22" s="25">
        <v>156</v>
      </c>
      <c r="R22" s="25">
        <v>88</v>
      </c>
      <c r="S22" s="25"/>
      <c r="T22" s="25">
        <v>444693</v>
      </c>
      <c r="U22" s="25">
        <v>53504</v>
      </c>
      <c r="V22" s="25">
        <v>20154</v>
      </c>
      <c r="W22" s="25">
        <v>5</v>
      </c>
      <c r="X22" s="25">
        <v>2577</v>
      </c>
      <c r="Y22" s="25">
        <v>71</v>
      </c>
      <c r="Z22" s="25"/>
      <c r="AA22" s="25"/>
      <c r="AB22" s="25"/>
      <c r="AC22" s="25">
        <v>26709</v>
      </c>
      <c r="AD22" s="23">
        <v>4930731</v>
      </c>
    </row>
    <row r="23" spans="1:30" s="26" customFormat="1" x14ac:dyDescent="0.3">
      <c r="A23" s="23">
        <v>68</v>
      </c>
      <c r="B23" s="24">
        <v>1868</v>
      </c>
      <c r="C23" s="23" t="s">
        <v>150</v>
      </c>
      <c r="D23" s="25">
        <v>1469.67</v>
      </c>
      <c r="E23" s="25" t="s">
        <v>114</v>
      </c>
      <c r="F23" s="25" t="s">
        <v>77</v>
      </c>
      <c r="G23" s="23">
        <v>4761928</v>
      </c>
      <c r="H23" s="25">
        <v>6175550</v>
      </c>
      <c r="I23" s="25">
        <v>2078663</v>
      </c>
      <c r="J23" s="25">
        <v>249021</v>
      </c>
      <c r="K23" s="25">
        <v>1231044</v>
      </c>
      <c r="L23" s="25">
        <v>2296812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>
        <v>320010</v>
      </c>
      <c r="AD23" s="23">
        <v>6175550</v>
      </c>
    </row>
    <row r="24" spans="1:30" s="26" customFormat="1" x14ac:dyDescent="0.3">
      <c r="A24" s="23">
        <v>108</v>
      </c>
      <c r="B24" s="24">
        <v>2173</v>
      </c>
      <c r="C24" s="23" t="s">
        <v>200</v>
      </c>
      <c r="D24" s="25">
        <v>2287</v>
      </c>
      <c r="E24" s="25" t="s">
        <v>64</v>
      </c>
      <c r="F24" s="25" t="s">
        <v>77</v>
      </c>
      <c r="G24" s="23">
        <v>4653768</v>
      </c>
      <c r="H24" s="25">
        <v>5784494</v>
      </c>
      <c r="I24" s="25">
        <v>1646133</v>
      </c>
      <c r="J24" s="25">
        <v>489892</v>
      </c>
      <c r="K24" s="25">
        <v>1914496</v>
      </c>
      <c r="L24" s="25">
        <v>744420</v>
      </c>
      <c r="M24" s="25">
        <v>7153</v>
      </c>
      <c r="N24" s="25">
        <v>2389</v>
      </c>
      <c r="O24" s="25">
        <v>659</v>
      </c>
      <c r="P24" s="25">
        <v>9244</v>
      </c>
      <c r="Q24" s="25">
        <v>4397</v>
      </c>
      <c r="R24" s="25">
        <v>1570</v>
      </c>
      <c r="S24" s="25">
        <v>382276</v>
      </c>
      <c r="T24" s="25">
        <v>366399</v>
      </c>
      <c r="U24" s="25">
        <v>3428</v>
      </c>
      <c r="V24" s="25">
        <v>5305</v>
      </c>
      <c r="W24" s="25">
        <v>3150</v>
      </c>
      <c r="X24" s="25">
        <v>1175</v>
      </c>
      <c r="Y24" s="25">
        <v>346</v>
      </c>
      <c r="Z24" s="25">
        <v>1000</v>
      </c>
      <c r="AA24" s="25"/>
      <c r="AB24" s="25">
        <v>50621</v>
      </c>
      <c r="AC24" s="25">
        <v>150441</v>
      </c>
      <c r="AD24" s="23">
        <v>5784494</v>
      </c>
    </row>
    <row r="25" spans="1:30" s="26" customFormat="1" x14ac:dyDescent="0.3">
      <c r="A25" s="23">
        <v>86</v>
      </c>
      <c r="B25" s="24">
        <v>1972</v>
      </c>
      <c r="C25" s="23" t="s">
        <v>176</v>
      </c>
      <c r="D25" s="25">
        <v>1551.3</v>
      </c>
      <c r="E25" s="25" t="s">
        <v>64</v>
      </c>
      <c r="F25" s="25" t="s">
        <v>77</v>
      </c>
      <c r="G25" s="23">
        <v>4527794</v>
      </c>
      <c r="H25" s="25">
        <v>4741614</v>
      </c>
      <c r="I25" s="25">
        <v>1666105</v>
      </c>
      <c r="J25" s="25">
        <v>467869</v>
      </c>
      <c r="K25" s="25">
        <v>403440</v>
      </c>
      <c r="L25" s="25">
        <v>706344</v>
      </c>
      <c r="M25" s="25">
        <v>2384</v>
      </c>
      <c r="N25" s="25">
        <v>1985</v>
      </c>
      <c r="O25" s="25">
        <v>659</v>
      </c>
      <c r="P25" s="25">
        <v>10073</v>
      </c>
      <c r="Q25" s="25">
        <v>830</v>
      </c>
      <c r="R25" s="25">
        <v>48</v>
      </c>
      <c r="S25" s="25">
        <v>563462</v>
      </c>
      <c r="T25" s="25">
        <v>703485</v>
      </c>
      <c r="U25" s="25">
        <v>3428</v>
      </c>
      <c r="V25" s="25">
        <v>1856</v>
      </c>
      <c r="W25" s="25">
        <v>3150</v>
      </c>
      <c r="X25" s="25">
        <v>79</v>
      </c>
      <c r="Y25" s="25">
        <v>32</v>
      </c>
      <c r="Z25" s="25"/>
      <c r="AA25" s="25">
        <v>582</v>
      </c>
      <c r="AB25" s="25">
        <v>58080</v>
      </c>
      <c r="AC25" s="25">
        <v>147723</v>
      </c>
      <c r="AD25" s="23">
        <v>4741614</v>
      </c>
    </row>
    <row r="26" spans="1:30" s="26" customFormat="1" x14ac:dyDescent="0.3">
      <c r="A26" s="23">
        <v>46</v>
      </c>
      <c r="B26" s="24">
        <v>1661</v>
      </c>
      <c r="C26" s="23" t="s">
        <v>116</v>
      </c>
      <c r="D26" s="25">
        <v>674</v>
      </c>
      <c r="E26" s="25" t="s">
        <v>117</v>
      </c>
      <c r="F26" s="25" t="s">
        <v>77</v>
      </c>
      <c r="G26" s="23">
        <v>4518950</v>
      </c>
      <c r="H26" s="25">
        <v>4724133</v>
      </c>
      <c r="I26" s="25">
        <v>3433146</v>
      </c>
      <c r="J26" s="25">
        <v>261442</v>
      </c>
      <c r="K26" s="25">
        <v>460146</v>
      </c>
      <c r="L26" s="25">
        <v>295221</v>
      </c>
      <c r="M26" s="25">
        <v>11269</v>
      </c>
      <c r="N26" s="25">
        <v>720</v>
      </c>
      <c r="O26" s="25">
        <v>928</v>
      </c>
      <c r="P26" s="25">
        <v>12090</v>
      </c>
      <c r="Q26" s="25">
        <v>804</v>
      </c>
      <c r="R26" s="25">
        <v>1002</v>
      </c>
      <c r="S26" s="25"/>
      <c r="T26" s="25">
        <v>148564</v>
      </c>
      <c r="U26" s="25">
        <v>1628</v>
      </c>
      <c r="V26" s="25">
        <v>10095</v>
      </c>
      <c r="W26" s="25"/>
      <c r="X26" s="25">
        <v>7</v>
      </c>
      <c r="Y26" s="25"/>
      <c r="Z26" s="25"/>
      <c r="AA26" s="25"/>
      <c r="AB26" s="25"/>
      <c r="AC26" s="25">
        <v>87071</v>
      </c>
      <c r="AD26" s="23">
        <v>4724133</v>
      </c>
    </row>
    <row r="27" spans="1:30" s="26" customFormat="1" x14ac:dyDescent="0.3">
      <c r="A27" s="23">
        <v>274</v>
      </c>
      <c r="B27" s="24">
        <v>2895</v>
      </c>
      <c r="C27" s="23" t="s">
        <v>380</v>
      </c>
      <c r="D27" s="25">
        <v>1827.4</v>
      </c>
      <c r="E27" s="25" t="s">
        <v>114</v>
      </c>
      <c r="F27" s="25" t="s">
        <v>77</v>
      </c>
      <c r="G27" s="23">
        <v>4457103</v>
      </c>
      <c r="H27" s="25">
        <v>5603306</v>
      </c>
      <c r="I27" s="25">
        <v>2366525</v>
      </c>
      <c r="J27" s="25">
        <v>381741</v>
      </c>
      <c r="K27" s="25">
        <v>2145417</v>
      </c>
      <c r="L27" s="25"/>
      <c r="M27" s="25">
        <v>48873</v>
      </c>
      <c r="N27" s="25">
        <v>1781</v>
      </c>
      <c r="O27" s="25">
        <v>1405</v>
      </c>
      <c r="P27" s="25">
        <v>40621</v>
      </c>
      <c r="Q27" s="25">
        <v>500</v>
      </c>
      <c r="R27" s="25">
        <v>18833</v>
      </c>
      <c r="S27" s="25">
        <v>78</v>
      </c>
      <c r="T27" s="25"/>
      <c r="U27" s="25">
        <v>79403</v>
      </c>
      <c r="V27" s="25">
        <v>64719</v>
      </c>
      <c r="W27" s="25">
        <v>76877</v>
      </c>
      <c r="X27" s="25">
        <v>11111</v>
      </c>
      <c r="Y27" s="25">
        <v>1960</v>
      </c>
      <c r="Z27" s="25"/>
      <c r="AA27" s="25">
        <v>30155</v>
      </c>
      <c r="AB27" s="25"/>
      <c r="AC27" s="25">
        <v>333307</v>
      </c>
      <c r="AD27" s="23">
        <v>5603306</v>
      </c>
    </row>
    <row r="28" spans="1:30" s="26" customFormat="1" x14ac:dyDescent="0.3">
      <c r="A28" s="23">
        <v>110</v>
      </c>
      <c r="B28" s="24">
        <v>2184</v>
      </c>
      <c r="C28" s="23" t="s">
        <v>202</v>
      </c>
      <c r="D28" s="25">
        <v>2157</v>
      </c>
      <c r="E28" s="25" t="s">
        <v>114</v>
      </c>
      <c r="F28" s="25" t="s">
        <v>77</v>
      </c>
      <c r="G28" s="23">
        <v>4388847</v>
      </c>
      <c r="H28" s="25">
        <v>5874371</v>
      </c>
      <c r="I28" s="25">
        <v>1972904</v>
      </c>
      <c r="J28" s="25">
        <v>438372</v>
      </c>
      <c r="K28" s="25">
        <v>1519493</v>
      </c>
      <c r="L28" s="25">
        <v>1172041</v>
      </c>
      <c r="M28" s="25">
        <v>8114</v>
      </c>
      <c r="N28" s="25">
        <v>3007</v>
      </c>
      <c r="O28" s="25">
        <v>38</v>
      </c>
      <c r="P28" s="25">
        <v>33112</v>
      </c>
      <c r="Q28" s="25">
        <v>6048</v>
      </c>
      <c r="R28" s="25">
        <v>2</v>
      </c>
      <c r="S28" s="25">
        <v>367002</v>
      </c>
      <c r="T28" s="25"/>
      <c r="U28" s="25">
        <v>2202</v>
      </c>
      <c r="V28" s="25">
        <v>3571</v>
      </c>
      <c r="W28" s="25">
        <v>1454</v>
      </c>
      <c r="X28" s="25">
        <v>19</v>
      </c>
      <c r="Y28" s="25">
        <v>52</v>
      </c>
      <c r="Z28" s="25"/>
      <c r="AA28" s="25"/>
      <c r="AB28" s="25">
        <v>1263</v>
      </c>
      <c r="AC28" s="25">
        <v>345677</v>
      </c>
      <c r="AD28" s="23">
        <v>5874371</v>
      </c>
    </row>
    <row r="29" spans="1:30" s="26" customFormat="1" x14ac:dyDescent="0.3">
      <c r="A29" s="23">
        <v>21</v>
      </c>
      <c r="B29" s="24">
        <v>1277</v>
      </c>
      <c r="C29" s="23" t="s">
        <v>75</v>
      </c>
      <c r="D29" s="25">
        <v>843.95</v>
      </c>
      <c r="E29" s="25" t="s">
        <v>76</v>
      </c>
      <c r="F29" s="25" t="s">
        <v>77</v>
      </c>
      <c r="G29" s="23">
        <v>4187967</v>
      </c>
      <c r="H29" s="25">
        <v>4866327</v>
      </c>
      <c r="I29" s="25">
        <v>2891704</v>
      </c>
      <c r="J29" s="25">
        <v>406414</v>
      </c>
      <c r="K29" s="25">
        <v>1139771</v>
      </c>
      <c r="L29" s="25">
        <v>258036</v>
      </c>
      <c r="M29" s="25">
        <v>7682</v>
      </c>
      <c r="N29" s="25">
        <v>401</v>
      </c>
      <c r="O29" s="25">
        <v>315</v>
      </c>
      <c r="P29" s="25">
        <v>47913</v>
      </c>
      <c r="Q29" s="25">
        <v>1137</v>
      </c>
      <c r="R29" s="25">
        <v>966</v>
      </c>
      <c r="S29" s="25"/>
      <c r="T29" s="25">
        <v>4638</v>
      </c>
      <c r="U29" s="25">
        <v>23505</v>
      </c>
      <c r="V29" s="25">
        <v>8779</v>
      </c>
      <c r="W29" s="25">
        <v>500</v>
      </c>
      <c r="X29" s="25"/>
      <c r="Y29" s="25"/>
      <c r="Z29" s="25"/>
      <c r="AA29" s="25"/>
      <c r="AB29" s="25"/>
      <c r="AC29" s="25">
        <v>74566</v>
      </c>
      <c r="AD29" s="23">
        <v>4866327</v>
      </c>
    </row>
    <row r="30" spans="1:30" s="26" customFormat="1" x14ac:dyDescent="0.3">
      <c r="A30" s="23">
        <v>148</v>
      </c>
      <c r="B30" s="24">
        <v>2430</v>
      </c>
      <c r="C30" s="23" t="s">
        <v>248</v>
      </c>
      <c r="D30" s="25">
        <v>134.74</v>
      </c>
      <c r="E30" s="25" t="s">
        <v>164</v>
      </c>
      <c r="F30" s="25" t="s">
        <v>42</v>
      </c>
      <c r="G30" s="23">
        <v>4087167</v>
      </c>
      <c r="H30" s="25">
        <v>4699020</v>
      </c>
      <c r="I30" s="25">
        <v>2241490</v>
      </c>
      <c r="J30" s="25">
        <v>612551</v>
      </c>
      <c r="K30" s="25">
        <v>49210</v>
      </c>
      <c r="L30" s="25">
        <v>503201</v>
      </c>
      <c r="M30" s="25">
        <v>37312</v>
      </c>
      <c r="N30" s="25">
        <v>5943</v>
      </c>
      <c r="O30" s="25">
        <v>3843</v>
      </c>
      <c r="P30" s="25">
        <v>122717</v>
      </c>
      <c r="Q30" s="25">
        <v>6189</v>
      </c>
      <c r="R30" s="25">
        <v>20125</v>
      </c>
      <c r="S30" s="25">
        <v>316160</v>
      </c>
      <c r="T30" s="25">
        <v>22937</v>
      </c>
      <c r="U30" s="25">
        <v>463316</v>
      </c>
      <c r="V30" s="25">
        <v>58333</v>
      </c>
      <c r="W30" s="25">
        <v>21891</v>
      </c>
      <c r="X30" s="25">
        <v>31157</v>
      </c>
      <c r="Y30" s="25">
        <v>997</v>
      </c>
      <c r="Z30" s="25"/>
      <c r="AA30" s="25">
        <v>31428</v>
      </c>
      <c r="AB30" s="25">
        <v>13077</v>
      </c>
      <c r="AC30" s="25">
        <v>137143</v>
      </c>
      <c r="AD30" s="23">
        <v>4699020</v>
      </c>
    </row>
    <row r="31" spans="1:30" s="26" customFormat="1" x14ac:dyDescent="0.3">
      <c r="A31" s="23">
        <v>284</v>
      </c>
      <c r="B31" s="24">
        <v>2919</v>
      </c>
      <c r="C31" s="23" t="s">
        <v>391</v>
      </c>
      <c r="D31" s="25">
        <v>698</v>
      </c>
      <c r="E31" s="25" t="s">
        <v>215</v>
      </c>
      <c r="F31" s="25" t="s">
        <v>77</v>
      </c>
      <c r="G31" s="23">
        <v>4061817</v>
      </c>
      <c r="H31" s="25">
        <v>4455996</v>
      </c>
      <c r="I31" s="25">
        <v>2619704</v>
      </c>
      <c r="J31" s="25">
        <v>425617</v>
      </c>
      <c r="K31" s="25">
        <v>776192</v>
      </c>
      <c r="L31" s="25">
        <v>137251</v>
      </c>
      <c r="M31" s="25">
        <v>135</v>
      </c>
      <c r="N31" s="25">
        <v>1209</v>
      </c>
      <c r="O31" s="25">
        <v>2700</v>
      </c>
      <c r="P31" s="25">
        <v>194157</v>
      </c>
      <c r="Q31" s="25">
        <v>4391</v>
      </c>
      <c r="R31" s="25">
        <v>269</v>
      </c>
      <c r="S31" s="25"/>
      <c r="T31" s="25">
        <v>150603</v>
      </c>
      <c r="U31" s="25">
        <v>92269</v>
      </c>
      <c r="V31" s="25">
        <v>5311</v>
      </c>
      <c r="W31" s="25">
        <v>2846</v>
      </c>
      <c r="X31" s="25">
        <v>3422</v>
      </c>
      <c r="Y31" s="25">
        <v>220</v>
      </c>
      <c r="Z31" s="25"/>
      <c r="AA31" s="25">
        <v>855</v>
      </c>
      <c r="AB31" s="25"/>
      <c r="AC31" s="25">
        <v>38845</v>
      </c>
      <c r="AD31" s="23">
        <v>4455996</v>
      </c>
    </row>
    <row r="32" spans="1:30" s="26" customFormat="1" x14ac:dyDescent="0.3">
      <c r="A32" s="23">
        <v>107</v>
      </c>
      <c r="B32" s="24">
        <v>2170</v>
      </c>
      <c r="C32" s="23" t="s">
        <v>199</v>
      </c>
      <c r="D32" s="25">
        <v>1845</v>
      </c>
      <c r="E32" s="25" t="s">
        <v>114</v>
      </c>
      <c r="F32" s="25" t="s">
        <v>77</v>
      </c>
      <c r="G32" s="23">
        <v>3976436</v>
      </c>
      <c r="H32" s="25">
        <v>5841149</v>
      </c>
      <c r="I32" s="25">
        <v>1392125</v>
      </c>
      <c r="J32" s="25">
        <v>415817</v>
      </c>
      <c r="K32" s="25">
        <v>1431963</v>
      </c>
      <c r="L32" s="25">
        <v>1053951</v>
      </c>
      <c r="M32" s="25">
        <v>2239</v>
      </c>
      <c r="N32" s="25">
        <v>2683</v>
      </c>
      <c r="O32" s="25">
        <v>25</v>
      </c>
      <c r="P32" s="25">
        <v>20216</v>
      </c>
      <c r="Q32" s="25">
        <v>1020</v>
      </c>
      <c r="R32" s="25"/>
      <c r="S32" s="25">
        <v>898519</v>
      </c>
      <c r="T32" s="25">
        <v>2</v>
      </c>
      <c r="U32" s="25">
        <v>8748</v>
      </c>
      <c r="V32" s="25">
        <v>2096</v>
      </c>
      <c r="W32" s="25">
        <v>2</v>
      </c>
      <c r="X32" s="25">
        <v>3</v>
      </c>
      <c r="Y32" s="25"/>
      <c r="Z32" s="25"/>
      <c r="AA32" s="25"/>
      <c r="AB32" s="25">
        <v>52449</v>
      </c>
      <c r="AC32" s="25">
        <v>559291</v>
      </c>
      <c r="AD32" s="23">
        <v>5841149</v>
      </c>
    </row>
    <row r="33" spans="1:30" s="26" customFormat="1" x14ac:dyDescent="0.3">
      <c r="A33" s="23">
        <v>310</v>
      </c>
      <c r="B33" s="24">
        <v>3013</v>
      </c>
      <c r="C33" s="23" t="s">
        <v>418</v>
      </c>
      <c r="D33" s="25">
        <v>2549</v>
      </c>
      <c r="E33" s="25" t="s">
        <v>114</v>
      </c>
      <c r="F33" s="25" t="s">
        <v>77</v>
      </c>
      <c r="G33" s="23">
        <v>3943109</v>
      </c>
      <c r="H33" s="25">
        <v>7099988</v>
      </c>
      <c r="I33" s="25"/>
      <c r="J33" s="25">
        <v>493150</v>
      </c>
      <c r="K33" s="25">
        <v>2534613</v>
      </c>
      <c r="L33" s="25">
        <v>1622439</v>
      </c>
      <c r="M33" s="25"/>
      <c r="N33" s="25"/>
      <c r="O33" s="25"/>
      <c r="P33" s="25">
        <v>140277</v>
      </c>
      <c r="Q33" s="25"/>
      <c r="R33" s="25"/>
      <c r="S33" s="25">
        <v>1628039</v>
      </c>
      <c r="T33" s="25"/>
      <c r="U33" s="25"/>
      <c r="V33" s="25"/>
      <c r="W33" s="25"/>
      <c r="X33" s="25"/>
      <c r="Y33" s="25"/>
      <c r="Z33" s="25"/>
      <c r="AA33" s="25"/>
      <c r="AB33" s="25">
        <v>57673</v>
      </c>
      <c r="AC33" s="25">
        <v>623797</v>
      </c>
      <c r="AD33" s="23">
        <v>7099988</v>
      </c>
    </row>
    <row r="34" spans="1:30" s="26" customFormat="1" x14ac:dyDescent="0.3">
      <c r="A34" s="23">
        <v>27</v>
      </c>
      <c r="B34" s="24">
        <v>1345</v>
      </c>
      <c r="C34" s="23" t="s">
        <v>85</v>
      </c>
      <c r="D34" s="25">
        <v>1723</v>
      </c>
      <c r="E34" s="25" t="s">
        <v>86</v>
      </c>
      <c r="F34" s="25" t="s">
        <v>77</v>
      </c>
      <c r="G34" s="23">
        <v>3938503</v>
      </c>
      <c r="H34" s="25">
        <v>5027031</v>
      </c>
      <c r="I34" s="25">
        <v>1334677</v>
      </c>
      <c r="J34" s="25"/>
      <c r="K34" s="25">
        <v>1532852</v>
      </c>
      <c r="L34" s="25">
        <v>941378</v>
      </c>
      <c r="M34" s="25">
        <v>5844</v>
      </c>
      <c r="N34" s="25">
        <v>1487</v>
      </c>
      <c r="O34" s="25">
        <v>452</v>
      </c>
      <c r="P34" s="25">
        <v>23031</v>
      </c>
      <c r="Q34" s="25">
        <v>1241</v>
      </c>
      <c r="R34" s="25">
        <v>261</v>
      </c>
      <c r="S34" s="25">
        <v>454289</v>
      </c>
      <c r="T34" s="25">
        <v>326534</v>
      </c>
      <c r="U34" s="25">
        <v>7739</v>
      </c>
      <c r="V34" s="25">
        <v>6009</v>
      </c>
      <c r="W34" s="25">
        <v>7</v>
      </c>
      <c r="X34" s="25"/>
      <c r="Y34" s="25"/>
      <c r="Z34" s="25"/>
      <c r="AA34" s="25">
        <v>114673</v>
      </c>
      <c r="AB34" s="25">
        <v>20046</v>
      </c>
      <c r="AC34" s="25">
        <v>256511</v>
      </c>
      <c r="AD34" s="23">
        <v>5027031</v>
      </c>
    </row>
    <row r="35" spans="1:30" s="26" customFormat="1" x14ac:dyDescent="0.3">
      <c r="A35" s="23">
        <v>105</v>
      </c>
      <c r="B35" s="24">
        <v>2158</v>
      </c>
      <c r="C35" s="23" t="s">
        <v>197</v>
      </c>
      <c r="D35" s="25">
        <v>689.16</v>
      </c>
      <c r="E35" s="25" t="s">
        <v>50</v>
      </c>
      <c r="F35" s="25" t="s">
        <v>42</v>
      </c>
      <c r="G35" s="23">
        <v>3713279</v>
      </c>
      <c r="H35" s="25">
        <v>3747736</v>
      </c>
      <c r="I35" s="25">
        <v>2294179</v>
      </c>
      <c r="J35" s="25">
        <v>200898</v>
      </c>
      <c r="K35" s="25">
        <v>488163</v>
      </c>
      <c r="L35" s="25">
        <v>93570</v>
      </c>
      <c r="M35" s="25">
        <v>59221</v>
      </c>
      <c r="N35" s="25">
        <v>957</v>
      </c>
      <c r="O35" s="25">
        <v>30660</v>
      </c>
      <c r="P35" s="25">
        <v>97640</v>
      </c>
      <c r="Q35" s="25">
        <v>14216</v>
      </c>
      <c r="R35" s="25">
        <v>859</v>
      </c>
      <c r="S35" s="25"/>
      <c r="T35" s="25">
        <v>331988</v>
      </c>
      <c r="U35" s="25">
        <v>107649</v>
      </c>
      <c r="V35" s="25">
        <v>57</v>
      </c>
      <c r="W35" s="25">
        <v>85</v>
      </c>
      <c r="X35" s="25">
        <v>22</v>
      </c>
      <c r="Y35" s="25">
        <v>1</v>
      </c>
      <c r="Z35" s="25"/>
      <c r="AA35" s="25">
        <v>17</v>
      </c>
      <c r="AB35" s="25"/>
      <c r="AC35" s="25">
        <v>27554</v>
      </c>
      <c r="AD35" s="23">
        <v>3747736</v>
      </c>
    </row>
    <row r="36" spans="1:30" s="26" customFormat="1" x14ac:dyDescent="0.3">
      <c r="A36" s="23">
        <v>299</v>
      </c>
      <c r="B36" s="24">
        <v>2964</v>
      </c>
      <c r="C36" s="23" t="s">
        <v>407</v>
      </c>
      <c r="D36" s="25">
        <v>611</v>
      </c>
      <c r="E36" s="25" t="s">
        <v>62</v>
      </c>
      <c r="F36" s="25" t="s">
        <v>77</v>
      </c>
      <c r="G36" s="23">
        <v>3658002</v>
      </c>
      <c r="H36" s="25">
        <v>4263673</v>
      </c>
      <c r="I36" s="25">
        <v>1662382</v>
      </c>
      <c r="J36" s="25">
        <v>971343</v>
      </c>
      <c r="K36" s="25">
        <v>777801</v>
      </c>
      <c r="L36" s="25">
        <v>445515</v>
      </c>
      <c r="M36" s="25">
        <v>51756</v>
      </c>
      <c r="N36" s="25">
        <v>1454</v>
      </c>
      <c r="O36" s="25">
        <v>1147</v>
      </c>
      <c r="P36" s="25">
        <v>27707</v>
      </c>
      <c r="Q36" s="25">
        <v>1064</v>
      </c>
      <c r="R36" s="25">
        <v>11280</v>
      </c>
      <c r="S36" s="25">
        <v>8545</v>
      </c>
      <c r="T36" s="25">
        <v>60344</v>
      </c>
      <c r="U36" s="25">
        <v>64669</v>
      </c>
      <c r="V36" s="25">
        <v>33073</v>
      </c>
      <c r="W36" s="25">
        <v>4148</v>
      </c>
      <c r="X36" s="25">
        <v>1141</v>
      </c>
      <c r="Y36" s="25">
        <v>139</v>
      </c>
      <c r="Z36" s="25"/>
      <c r="AA36" s="25"/>
      <c r="AB36" s="25">
        <v>8766</v>
      </c>
      <c r="AC36" s="25">
        <v>131399</v>
      </c>
      <c r="AD36" s="23">
        <v>4263673</v>
      </c>
    </row>
    <row r="37" spans="1:30" s="26" customFormat="1" x14ac:dyDescent="0.3">
      <c r="A37" s="23">
        <v>116</v>
      </c>
      <c r="B37" s="24">
        <v>2262</v>
      </c>
      <c r="C37" s="23" t="s">
        <v>209</v>
      </c>
      <c r="D37" s="25">
        <v>737.09</v>
      </c>
      <c r="E37" s="25" t="s">
        <v>164</v>
      </c>
      <c r="F37" s="25" t="s">
        <v>77</v>
      </c>
      <c r="G37" s="23">
        <v>3546737</v>
      </c>
      <c r="H37" s="25">
        <v>4390006</v>
      </c>
      <c r="I37" s="25">
        <v>1872586</v>
      </c>
      <c r="J37" s="25">
        <v>455547</v>
      </c>
      <c r="K37" s="25">
        <v>1653310</v>
      </c>
      <c r="L37" s="25">
        <v>7</v>
      </c>
      <c r="M37" s="25">
        <v>8441</v>
      </c>
      <c r="N37" s="25">
        <v>583</v>
      </c>
      <c r="O37" s="25">
        <v>2686</v>
      </c>
      <c r="P37" s="25">
        <v>1</v>
      </c>
      <c r="Q37" s="25">
        <v>2093</v>
      </c>
      <c r="R37" s="25"/>
      <c r="S37" s="25"/>
      <c r="T37" s="25">
        <v>1</v>
      </c>
      <c r="U37" s="25">
        <v>3</v>
      </c>
      <c r="V37" s="25">
        <v>740</v>
      </c>
      <c r="W37" s="25"/>
      <c r="X37" s="25"/>
      <c r="Y37" s="25"/>
      <c r="Z37" s="25"/>
      <c r="AA37" s="25">
        <v>394008</v>
      </c>
      <c r="AB37" s="25"/>
      <c r="AC37" s="25"/>
      <c r="AD37" s="23">
        <v>4390006</v>
      </c>
    </row>
    <row r="38" spans="1:30" s="26" customFormat="1" x14ac:dyDescent="0.3">
      <c r="A38" s="23">
        <v>139</v>
      </c>
      <c r="B38" s="24">
        <v>2401</v>
      </c>
      <c r="C38" s="23" t="s">
        <v>238</v>
      </c>
      <c r="D38" s="25">
        <v>929</v>
      </c>
      <c r="E38" s="25" t="s">
        <v>62</v>
      </c>
      <c r="F38" s="25" t="s">
        <v>77</v>
      </c>
      <c r="G38" s="23">
        <v>3510447</v>
      </c>
      <c r="H38" s="25">
        <v>4627208</v>
      </c>
      <c r="I38" s="25">
        <v>1538324</v>
      </c>
      <c r="J38" s="25">
        <v>672661</v>
      </c>
      <c r="K38" s="25">
        <v>1420392</v>
      </c>
      <c r="L38" s="25">
        <v>265952</v>
      </c>
      <c r="M38" s="25">
        <v>33022</v>
      </c>
      <c r="N38" s="25">
        <v>25816</v>
      </c>
      <c r="O38" s="25">
        <v>1071</v>
      </c>
      <c r="P38" s="25">
        <v>56705</v>
      </c>
      <c r="Q38" s="25">
        <v>2729</v>
      </c>
      <c r="R38" s="25">
        <v>12380</v>
      </c>
      <c r="S38" s="25">
        <v>284911</v>
      </c>
      <c r="T38" s="25">
        <v>2204</v>
      </c>
      <c r="U38" s="25">
        <v>81000</v>
      </c>
      <c r="V38" s="25">
        <v>32870</v>
      </c>
      <c r="W38" s="25">
        <v>7173</v>
      </c>
      <c r="X38" s="25">
        <v>16166</v>
      </c>
      <c r="Y38" s="25">
        <v>578</v>
      </c>
      <c r="Z38" s="25"/>
      <c r="AA38" s="25"/>
      <c r="AB38" s="25">
        <v>37191</v>
      </c>
      <c r="AC38" s="25">
        <v>136063</v>
      </c>
      <c r="AD38" s="23">
        <v>4627208</v>
      </c>
    </row>
    <row r="39" spans="1:30" s="26" customFormat="1" x14ac:dyDescent="0.3">
      <c r="A39" s="23">
        <v>301</v>
      </c>
      <c r="B39" s="24">
        <v>2966</v>
      </c>
      <c r="C39" s="23" t="s">
        <v>409</v>
      </c>
      <c r="D39" s="25">
        <v>611</v>
      </c>
      <c r="E39" s="25" t="s">
        <v>44</v>
      </c>
      <c r="F39" s="25" t="s">
        <v>77</v>
      </c>
      <c r="G39" s="23">
        <v>3497717</v>
      </c>
      <c r="H39" s="25">
        <v>4066858</v>
      </c>
      <c r="I39" s="25">
        <v>2148861</v>
      </c>
      <c r="J39" s="25">
        <v>421572</v>
      </c>
      <c r="K39" s="25">
        <v>840999</v>
      </c>
      <c r="L39" s="25">
        <v>197999</v>
      </c>
      <c r="M39" s="25">
        <v>40407</v>
      </c>
      <c r="N39" s="25">
        <v>1812</v>
      </c>
      <c r="O39" s="25">
        <v>1277</v>
      </c>
      <c r="P39" s="25">
        <v>104195</v>
      </c>
      <c r="Q39" s="25">
        <v>695</v>
      </c>
      <c r="R39" s="25">
        <v>14488</v>
      </c>
      <c r="S39" s="25">
        <v>64</v>
      </c>
      <c r="T39" s="25">
        <v>10870</v>
      </c>
      <c r="U39" s="25">
        <v>155203</v>
      </c>
      <c r="V39" s="25">
        <v>21971</v>
      </c>
      <c r="W39" s="25">
        <v>42883</v>
      </c>
      <c r="X39" s="25">
        <v>10061</v>
      </c>
      <c r="Y39" s="25">
        <v>870</v>
      </c>
      <c r="Z39" s="25"/>
      <c r="AA39" s="25">
        <v>52631</v>
      </c>
      <c r="AB39" s="25"/>
      <c r="AC39" s="25"/>
      <c r="AD39" s="23">
        <v>4066858</v>
      </c>
    </row>
    <row r="40" spans="1:30" s="26" customFormat="1" x14ac:dyDescent="0.3">
      <c r="A40" s="23">
        <v>303</v>
      </c>
      <c r="B40" s="24">
        <v>2970</v>
      </c>
      <c r="C40" s="23" t="s">
        <v>411</v>
      </c>
      <c r="D40" s="25">
        <v>611</v>
      </c>
      <c r="E40" s="25" t="s">
        <v>44</v>
      </c>
      <c r="F40" s="25" t="s">
        <v>42</v>
      </c>
      <c r="G40" s="23">
        <v>3497717</v>
      </c>
      <c r="H40" s="25">
        <v>4066858</v>
      </c>
      <c r="I40" s="25">
        <v>2148861</v>
      </c>
      <c r="J40" s="25">
        <v>421572</v>
      </c>
      <c r="K40" s="25">
        <v>840999</v>
      </c>
      <c r="L40" s="25">
        <v>197999</v>
      </c>
      <c r="M40" s="25">
        <v>40407</v>
      </c>
      <c r="N40" s="25">
        <v>1812</v>
      </c>
      <c r="O40" s="25">
        <v>1277</v>
      </c>
      <c r="P40" s="25">
        <v>104195</v>
      </c>
      <c r="Q40" s="25">
        <v>695</v>
      </c>
      <c r="R40" s="25">
        <v>14488</v>
      </c>
      <c r="S40" s="25">
        <v>64</v>
      </c>
      <c r="T40" s="25">
        <v>10870</v>
      </c>
      <c r="U40" s="25">
        <v>155203</v>
      </c>
      <c r="V40" s="25">
        <v>21971</v>
      </c>
      <c r="W40" s="25">
        <v>42883</v>
      </c>
      <c r="X40" s="25">
        <v>10061</v>
      </c>
      <c r="Y40" s="25">
        <v>870</v>
      </c>
      <c r="Z40" s="25"/>
      <c r="AA40" s="25">
        <v>52631</v>
      </c>
      <c r="AB40" s="25"/>
      <c r="AC40" s="25"/>
      <c r="AD40" s="23">
        <v>4066858</v>
      </c>
    </row>
    <row r="41" spans="1:30" s="26" customFormat="1" x14ac:dyDescent="0.3">
      <c r="A41" s="23">
        <v>13</v>
      </c>
      <c r="B41" s="24">
        <v>1076</v>
      </c>
      <c r="C41" s="23" t="s">
        <v>63</v>
      </c>
      <c r="D41" s="25">
        <v>704.43</v>
      </c>
      <c r="E41" s="25" t="s">
        <v>64</v>
      </c>
      <c r="F41" s="25" t="s">
        <v>42</v>
      </c>
      <c r="G41" s="23">
        <v>3440824</v>
      </c>
      <c r="H41" s="25">
        <v>3758340</v>
      </c>
      <c r="I41" s="25">
        <v>2758110</v>
      </c>
      <c r="J41" s="25">
        <v>503847</v>
      </c>
      <c r="K41" s="25">
        <v>58527</v>
      </c>
      <c r="L41" s="25">
        <v>27041</v>
      </c>
      <c r="M41" s="25">
        <v>135052</v>
      </c>
      <c r="N41" s="25">
        <v>26348</v>
      </c>
      <c r="O41" s="25">
        <v>180726</v>
      </c>
      <c r="P41" s="25">
        <v>54481</v>
      </c>
      <c r="Q41" s="25">
        <v>13363</v>
      </c>
      <c r="R41" s="25">
        <v>261</v>
      </c>
      <c r="S41" s="25">
        <v>24</v>
      </c>
      <c r="T41" s="25">
        <v>550</v>
      </c>
      <c r="U41" s="25"/>
      <c r="V41" s="25"/>
      <c r="W41" s="25"/>
      <c r="X41" s="25"/>
      <c r="Y41" s="25"/>
      <c r="Z41" s="25"/>
      <c r="AA41" s="25"/>
      <c r="AB41" s="25">
        <v>10</v>
      </c>
      <c r="AC41" s="25"/>
      <c r="AD41" s="23">
        <v>3758340</v>
      </c>
    </row>
    <row r="42" spans="1:30" s="26" customFormat="1" x14ac:dyDescent="0.3">
      <c r="A42" s="23">
        <v>293</v>
      </c>
      <c r="B42" s="24">
        <v>2957</v>
      </c>
      <c r="C42" s="23" t="s">
        <v>401</v>
      </c>
      <c r="D42" s="25">
        <v>964</v>
      </c>
      <c r="E42" s="25" t="s">
        <v>64</v>
      </c>
      <c r="F42" s="25" t="s">
        <v>42</v>
      </c>
      <c r="G42" s="23">
        <v>3361284</v>
      </c>
      <c r="H42" s="25">
        <v>3781370</v>
      </c>
      <c r="I42" s="25">
        <v>2370533</v>
      </c>
      <c r="J42" s="25">
        <v>620733</v>
      </c>
      <c r="K42" s="25">
        <v>192927</v>
      </c>
      <c r="L42" s="25">
        <v>81122</v>
      </c>
      <c r="M42" s="25">
        <v>133381</v>
      </c>
      <c r="N42" s="25">
        <v>12486</v>
      </c>
      <c r="O42" s="25">
        <v>120316</v>
      </c>
      <c r="P42" s="25">
        <v>205084</v>
      </c>
      <c r="Q42" s="25">
        <v>11407</v>
      </c>
      <c r="R42" s="25"/>
      <c r="S42" s="25"/>
      <c r="T42" s="25">
        <v>13179</v>
      </c>
      <c r="U42" s="25">
        <v>7806</v>
      </c>
      <c r="V42" s="25">
        <v>5131</v>
      </c>
      <c r="W42" s="25">
        <v>3864</v>
      </c>
      <c r="X42" s="25">
        <v>3249</v>
      </c>
      <c r="Y42" s="25">
        <v>152</v>
      </c>
      <c r="Z42" s="25"/>
      <c r="AA42" s="25"/>
      <c r="AB42" s="25"/>
      <c r="AC42" s="25"/>
      <c r="AD42" s="23">
        <v>3781370</v>
      </c>
    </row>
    <row r="43" spans="1:30" s="26" customFormat="1" x14ac:dyDescent="0.3">
      <c r="A43" s="23">
        <v>40</v>
      </c>
      <c r="B43" s="24">
        <v>1578</v>
      </c>
      <c r="C43" s="23" t="s">
        <v>108</v>
      </c>
      <c r="D43" s="25">
        <v>878</v>
      </c>
      <c r="E43" s="25" t="s">
        <v>62</v>
      </c>
      <c r="F43" s="25" t="s">
        <v>77</v>
      </c>
      <c r="G43" s="23">
        <v>3165326</v>
      </c>
      <c r="H43" s="25">
        <v>4136203</v>
      </c>
      <c r="I43" s="25">
        <v>1482360</v>
      </c>
      <c r="J43" s="25">
        <v>304181</v>
      </c>
      <c r="K43" s="25">
        <v>1903868</v>
      </c>
      <c r="L43" s="25">
        <v>89381</v>
      </c>
      <c r="M43" s="25">
        <v>28474</v>
      </c>
      <c r="N43" s="25">
        <v>1127</v>
      </c>
      <c r="O43" s="25">
        <v>2897</v>
      </c>
      <c r="P43" s="25">
        <v>90329</v>
      </c>
      <c r="Q43" s="25">
        <v>2029</v>
      </c>
      <c r="R43" s="25">
        <v>17574</v>
      </c>
      <c r="S43" s="25">
        <v>637</v>
      </c>
      <c r="T43" s="25">
        <v>6537</v>
      </c>
      <c r="U43" s="25">
        <v>109124</v>
      </c>
      <c r="V43" s="25">
        <v>35188</v>
      </c>
      <c r="W43" s="25">
        <v>6027</v>
      </c>
      <c r="X43" s="25">
        <v>519</v>
      </c>
      <c r="Y43" s="25">
        <v>157</v>
      </c>
      <c r="Z43" s="25"/>
      <c r="AA43" s="25">
        <v>33775</v>
      </c>
      <c r="AB43" s="25">
        <v>561</v>
      </c>
      <c r="AC43" s="25">
        <v>21458</v>
      </c>
      <c r="AD43" s="23">
        <v>4136203</v>
      </c>
    </row>
    <row r="44" spans="1:30" s="26" customFormat="1" x14ac:dyDescent="0.3">
      <c r="A44" s="23">
        <v>32</v>
      </c>
      <c r="B44" s="24">
        <v>1416</v>
      </c>
      <c r="C44" s="23" t="s">
        <v>94</v>
      </c>
      <c r="D44" s="25">
        <v>718</v>
      </c>
      <c r="E44" s="25" t="s">
        <v>64</v>
      </c>
      <c r="F44" s="25" t="s">
        <v>42</v>
      </c>
      <c r="G44" s="23">
        <v>3056439</v>
      </c>
      <c r="H44" s="25">
        <v>3515061</v>
      </c>
      <c r="I44" s="25">
        <v>2149781</v>
      </c>
      <c r="J44" s="25">
        <v>451730</v>
      </c>
      <c r="K44" s="25">
        <v>217811</v>
      </c>
      <c r="L44" s="25">
        <v>73039</v>
      </c>
      <c r="M44" s="25">
        <v>114438</v>
      </c>
      <c r="N44" s="25">
        <v>21460</v>
      </c>
      <c r="O44" s="25">
        <v>180474</v>
      </c>
      <c r="P44" s="25">
        <v>212534</v>
      </c>
      <c r="Q44" s="25">
        <v>12974</v>
      </c>
      <c r="R44" s="25"/>
      <c r="S44" s="25"/>
      <c r="T44" s="25">
        <v>13998</v>
      </c>
      <c r="U44" s="25">
        <v>71</v>
      </c>
      <c r="V44" s="25">
        <v>115</v>
      </c>
      <c r="W44" s="25"/>
      <c r="X44" s="25"/>
      <c r="Y44" s="25"/>
      <c r="Z44" s="25"/>
      <c r="AA44" s="25">
        <v>66636</v>
      </c>
      <c r="AB44" s="25"/>
      <c r="AC44" s="25"/>
      <c r="AD44" s="23">
        <v>3515061</v>
      </c>
    </row>
    <row r="45" spans="1:30" s="26" customFormat="1" x14ac:dyDescent="0.3">
      <c r="A45" s="23">
        <v>150</v>
      </c>
      <c r="B45" s="24">
        <v>2433</v>
      </c>
      <c r="C45" s="23" t="s">
        <v>251</v>
      </c>
      <c r="D45" s="25">
        <v>326.62</v>
      </c>
      <c r="E45" s="25" t="s">
        <v>235</v>
      </c>
      <c r="F45" s="25" t="s">
        <v>42</v>
      </c>
      <c r="G45" s="23">
        <v>3033448</v>
      </c>
      <c r="H45" s="25">
        <v>3298527</v>
      </c>
      <c r="I45" s="25">
        <v>1769282</v>
      </c>
      <c r="J45" s="25">
        <v>492988</v>
      </c>
      <c r="K45" s="25">
        <v>420491</v>
      </c>
      <c r="L45" s="25">
        <v>53447</v>
      </c>
      <c r="M45" s="25">
        <v>15305</v>
      </c>
      <c r="N45" s="25">
        <v>324</v>
      </c>
      <c r="O45" s="25">
        <v>69</v>
      </c>
      <c r="P45" s="25">
        <v>12653</v>
      </c>
      <c r="Q45" s="25">
        <v>1317</v>
      </c>
      <c r="R45" s="25">
        <v>6395</v>
      </c>
      <c r="S45" s="25">
        <v>90</v>
      </c>
      <c r="T45" s="25">
        <v>52851</v>
      </c>
      <c r="U45" s="25">
        <v>30094</v>
      </c>
      <c r="V45" s="25">
        <v>6860</v>
      </c>
      <c r="W45" s="25">
        <v>21</v>
      </c>
      <c r="X45" s="25">
        <v>2</v>
      </c>
      <c r="Y45" s="25"/>
      <c r="Z45" s="25"/>
      <c r="AA45" s="25">
        <v>421153</v>
      </c>
      <c r="AB45" s="25"/>
      <c r="AC45" s="25">
        <v>15185</v>
      </c>
      <c r="AD45" s="23">
        <v>3298527</v>
      </c>
    </row>
    <row r="46" spans="1:30" s="26" customFormat="1" x14ac:dyDescent="0.3">
      <c r="A46" s="23">
        <v>154</v>
      </c>
      <c r="B46" s="24">
        <v>2444</v>
      </c>
      <c r="C46" s="23" t="s">
        <v>257</v>
      </c>
      <c r="D46" s="25">
        <v>485.67</v>
      </c>
      <c r="E46" s="25" t="s">
        <v>64</v>
      </c>
      <c r="F46" s="25" t="s">
        <v>42</v>
      </c>
      <c r="G46" s="23">
        <v>2933775</v>
      </c>
      <c r="H46" s="25">
        <v>3339250</v>
      </c>
      <c r="I46" s="25">
        <v>2198640</v>
      </c>
      <c r="J46" s="25">
        <v>257872</v>
      </c>
      <c r="K46" s="25">
        <v>453317</v>
      </c>
      <c r="L46" s="25">
        <v>146140</v>
      </c>
      <c r="M46" s="25">
        <v>133557</v>
      </c>
      <c r="N46" s="25">
        <v>13199</v>
      </c>
      <c r="O46" s="25">
        <v>72040</v>
      </c>
      <c r="P46" s="25">
        <v>19756</v>
      </c>
      <c r="Q46" s="25">
        <v>10821</v>
      </c>
      <c r="R46" s="25"/>
      <c r="S46" s="25"/>
      <c r="T46" s="25">
        <v>1638</v>
      </c>
      <c r="U46" s="25"/>
      <c r="V46" s="25">
        <v>22881</v>
      </c>
      <c r="W46" s="25"/>
      <c r="X46" s="25">
        <v>2538</v>
      </c>
      <c r="Y46" s="25">
        <v>222</v>
      </c>
      <c r="Z46" s="25"/>
      <c r="AA46" s="25"/>
      <c r="AB46" s="25"/>
      <c r="AC46" s="25">
        <v>6629</v>
      </c>
      <c r="AD46" s="23">
        <v>3339250</v>
      </c>
    </row>
    <row r="47" spans="1:30" s="26" customFormat="1" x14ac:dyDescent="0.3">
      <c r="A47" s="23">
        <v>264</v>
      </c>
      <c r="B47" s="24">
        <v>2881</v>
      </c>
      <c r="C47" s="23" t="s">
        <v>370</v>
      </c>
      <c r="D47" s="25">
        <v>3670.96</v>
      </c>
      <c r="E47" s="25" t="s">
        <v>226</v>
      </c>
      <c r="F47" s="25" t="s">
        <v>42</v>
      </c>
      <c r="G47" s="23">
        <v>2909664</v>
      </c>
      <c r="H47" s="25">
        <v>5446462</v>
      </c>
      <c r="I47" s="25"/>
      <c r="J47" s="25">
        <v>249021</v>
      </c>
      <c r="K47" s="25"/>
      <c r="L47" s="25">
        <v>555674</v>
      </c>
      <c r="M47" s="25"/>
      <c r="N47" s="25"/>
      <c r="O47" s="25"/>
      <c r="P47" s="25"/>
      <c r="Q47" s="25">
        <v>9606</v>
      </c>
      <c r="R47" s="25"/>
      <c r="S47" s="25"/>
      <c r="T47" s="25">
        <v>822087</v>
      </c>
      <c r="U47" s="25"/>
      <c r="V47" s="25"/>
      <c r="W47" s="25"/>
      <c r="X47" s="25"/>
      <c r="Y47" s="25"/>
      <c r="Z47" s="25">
        <v>3794000</v>
      </c>
      <c r="AA47" s="25">
        <v>16074</v>
      </c>
      <c r="AB47" s="25"/>
      <c r="AC47" s="25"/>
      <c r="AD47" s="23">
        <v>5446462</v>
      </c>
    </row>
    <row r="48" spans="1:30" s="26" customFormat="1" x14ac:dyDescent="0.3">
      <c r="A48" s="23">
        <v>128</v>
      </c>
      <c r="B48" s="24">
        <v>2354</v>
      </c>
      <c r="C48" s="23" t="s">
        <v>222</v>
      </c>
      <c r="D48" s="25">
        <v>569</v>
      </c>
      <c r="E48" s="25" t="s">
        <v>223</v>
      </c>
      <c r="F48" s="25" t="s">
        <v>42</v>
      </c>
      <c r="G48" s="23">
        <v>2827717</v>
      </c>
      <c r="H48" s="25">
        <v>3165053</v>
      </c>
      <c r="I48" s="25">
        <v>2143511</v>
      </c>
      <c r="J48" s="25">
        <v>205185</v>
      </c>
      <c r="K48" s="25">
        <v>227264</v>
      </c>
      <c r="L48" s="25">
        <v>188363</v>
      </c>
      <c r="M48" s="25">
        <v>154391</v>
      </c>
      <c r="N48" s="25">
        <v>10760</v>
      </c>
      <c r="O48" s="25">
        <v>63073</v>
      </c>
      <c r="P48" s="25">
        <v>31394</v>
      </c>
      <c r="Q48" s="25">
        <v>12279</v>
      </c>
      <c r="R48" s="25">
        <v>4528</v>
      </c>
      <c r="S48" s="25"/>
      <c r="T48" s="25">
        <v>1023</v>
      </c>
      <c r="U48" s="25">
        <v>5270</v>
      </c>
      <c r="V48" s="25">
        <v>43295</v>
      </c>
      <c r="W48" s="25">
        <v>12999</v>
      </c>
      <c r="X48" s="25">
        <v>16475</v>
      </c>
      <c r="Y48" s="25">
        <v>322</v>
      </c>
      <c r="Z48" s="25"/>
      <c r="AA48" s="25"/>
      <c r="AB48" s="25"/>
      <c r="AC48" s="25">
        <v>44921</v>
      </c>
      <c r="AD48" s="23">
        <v>3165053</v>
      </c>
    </row>
    <row r="49" spans="1:30" s="26" customFormat="1" x14ac:dyDescent="0.3">
      <c r="A49" s="23">
        <v>265</v>
      </c>
      <c r="B49" s="24">
        <v>2882</v>
      </c>
      <c r="C49" s="23" t="s">
        <v>371</v>
      </c>
      <c r="D49" s="25">
        <v>3670.96</v>
      </c>
      <c r="E49" s="25" t="s">
        <v>161</v>
      </c>
      <c r="F49" s="25" t="s">
        <v>42</v>
      </c>
      <c r="G49" s="23">
        <v>2664580</v>
      </c>
      <c r="H49" s="25">
        <v>5171761</v>
      </c>
      <c r="I49" s="25"/>
      <c r="J49" s="25"/>
      <c r="K49" s="25"/>
      <c r="L49" s="25">
        <v>555674</v>
      </c>
      <c r="M49" s="25"/>
      <c r="N49" s="25"/>
      <c r="O49" s="25"/>
      <c r="P49" s="25"/>
      <c r="Q49" s="25"/>
      <c r="R49" s="25"/>
      <c r="S49" s="25"/>
      <c r="T49" s="25">
        <v>822087</v>
      </c>
      <c r="U49" s="25"/>
      <c r="V49" s="25"/>
      <c r="W49" s="25"/>
      <c r="X49" s="25"/>
      <c r="Y49" s="25"/>
      <c r="Z49" s="25">
        <v>3794000</v>
      </c>
      <c r="AA49" s="25"/>
      <c r="AB49" s="25"/>
      <c r="AC49" s="25"/>
      <c r="AD49" s="23">
        <v>5171761</v>
      </c>
    </row>
    <row r="50" spans="1:30" s="26" customFormat="1" x14ac:dyDescent="0.3">
      <c r="A50" s="23">
        <v>236</v>
      </c>
      <c r="B50" s="24">
        <v>2774</v>
      </c>
      <c r="C50" s="23" t="s">
        <v>342</v>
      </c>
      <c r="D50" s="25">
        <v>764.98</v>
      </c>
      <c r="E50" s="25" t="s">
        <v>114</v>
      </c>
      <c r="F50" s="25" t="s">
        <v>42</v>
      </c>
      <c r="G50" s="23">
        <v>2641933</v>
      </c>
      <c r="H50" s="25">
        <v>2297750</v>
      </c>
      <c r="I50" s="25">
        <v>1240918</v>
      </c>
      <c r="J50" s="25">
        <v>153064</v>
      </c>
      <c r="K50" s="25">
        <v>84718</v>
      </c>
      <c r="L50" s="25">
        <v>1741</v>
      </c>
      <c r="M50" s="25">
        <v>128776</v>
      </c>
      <c r="N50" s="25">
        <v>13772</v>
      </c>
      <c r="O50" s="25">
        <v>89536</v>
      </c>
      <c r="P50" s="25">
        <v>29922</v>
      </c>
      <c r="Q50" s="25">
        <v>5337</v>
      </c>
      <c r="R50" s="25">
        <v>3488</v>
      </c>
      <c r="S50" s="25"/>
      <c r="T50" s="25">
        <v>524809</v>
      </c>
      <c r="U50" s="25">
        <v>2223</v>
      </c>
      <c r="V50" s="25">
        <v>1234</v>
      </c>
      <c r="W50" s="25">
        <v>3912</v>
      </c>
      <c r="X50" s="25">
        <v>13578</v>
      </c>
      <c r="Y50" s="25">
        <v>142</v>
      </c>
      <c r="Z50" s="25"/>
      <c r="AA50" s="25">
        <v>580</v>
      </c>
      <c r="AB50" s="25"/>
      <c r="AC50" s="25"/>
      <c r="AD50" s="23">
        <v>2297750</v>
      </c>
    </row>
    <row r="51" spans="1:30" s="26" customFormat="1" x14ac:dyDescent="0.3">
      <c r="A51" s="23">
        <v>304</v>
      </c>
      <c r="B51" s="24">
        <v>2982</v>
      </c>
      <c r="C51" s="23" t="s">
        <v>412</v>
      </c>
      <c r="D51" s="25">
        <v>4139</v>
      </c>
      <c r="E51" s="25" t="s">
        <v>107</v>
      </c>
      <c r="F51" s="25" t="s">
        <v>42</v>
      </c>
      <c r="G51" s="23">
        <v>2582505</v>
      </c>
      <c r="H51" s="25">
        <v>10231264</v>
      </c>
      <c r="I51" s="25">
        <v>1121198</v>
      </c>
      <c r="J51" s="25"/>
      <c r="K51" s="25"/>
      <c r="L51" s="25"/>
      <c r="M51" s="25"/>
      <c r="N51" s="25"/>
      <c r="O51" s="25"/>
      <c r="P51" s="25"/>
      <c r="Q51" s="25">
        <v>6066</v>
      </c>
      <c r="R51" s="25"/>
      <c r="S51" s="25"/>
      <c r="T51" s="25"/>
      <c r="U51" s="25"/>
      <c r="V51" s="25"/>
      <c r="W51" s="25"/>
      <c r="X51" s="25"/>
      <c r="Y51" s="25"/>
      <c r="Z51" s="25">
        <v>9104000</v>
      </c>
      <c r="AA51" s="25"/>
      <c r="AB51" s="25"/>
      <c r="AC51" s="25"/>
      <c r="AD51" s="23">
        <v>10231264</v>
      </c>
    </row>
    <row r="52" spans="1:30" s="26" customFormat="1" x14ac:dyDescent="0.3">
      <c r="A52" s="23">
        <v>18</v>
      </c>
      <c r="B52" s="24">
        <v>1136</v>
      </c>
      <c r="C52" s="23" t="s">
        <v>71</v>
      </c>
      <c r="D52" s="25">
        <v>575.05999999999995</v>
      </c>
      <c r="E52" s="25" t="s">
        <v>64</v>
      </c>
      <c r="F52" s="25" t="s">
        <v>42</v>
      </c>
      <c r="G52" s="23">
        <v>2556960</v>
      </c>
      <c r="H52" s="25">
        <v>2960089</v>
      </c>
      <c r="I52" s="25">
        <v>1743939</v>
      </c>
      <c r="J52" s="25">
        <v>384944</v>
      </c>
      <c r="K52" s="25">
        <v>386543</v>
      </c>
      <c r="L52" s="25">
        <v>72108</v>
      </c>
      <c r="M52" s="25">
        <v>88920</v>
      </c>
      <c r="N52" s="25">
        <v>10478</v>
      </c>
      <c r="O52" s="25">
        <v>120316</v>
      </c>
      <c r="P52" s="25">
        <v>78599</v>
      </c>
      <c r="Q52" s="25">
        <v>6961</v>
      </c>
      <c r="R52" s="25"/>
      <c r="S52" s="25">
        <v>8</v>
      </c>
      <c r="T52" s="25">
        <v>10950</v>
      </c>
      <c r="U52" s="25">
        <v>34638</v>
      </c>
      <c r="V52" s="25">
        <v>6326</v>
      </c>
      <c r="W52" s="25">
        <v>10342</v>
      </c>
      <c r="X52" s="25">
        <v>4743</v>
      </c>
      <c r="Y52" s="25">
        <v>237</v>
      </c>
      <c r="Z52" s="25"/>
      <c r="AA52" s="25"/>
      <c r="AB52" s="25">
        <v>37</v>
      </c>
      <c r="AC52" s="25"/>
      <c r="AD52" s="23">
        <v>2960089</v>
      </c>
    </row>
    <row r="53" spans="1:30" s="26" customFormat="1" x14ac:dyDescent="0.3">
      <c r="A53" s="23">
        <v>292</v>
      </c>
      <c r="B53" s="24">
        <v>2954</v>
      </c>
      <c r="C53" s="23" t="s">
        <v>400</v>
      </c>
      <c r="D53" s="25">
        <v>611</v>
      </c>
      <c r="E53" s="25" t="s">
        <v>62</v>
      </c>
      <c r="F53" s="25" t="s">
        <v>77</v>
      </c>
      <c r="G53" s="23">
        <v>2498681</v>
      </c>
      <c r="H53" s="25">
        <v>2975962</v>
      </c>
      <c r="I53" s="25">
        <v>988410</v>
      </c>
      <c r="J53" s="25">
        <v>691144</v>
      </c>
      <c r="K53" s="25">
        <v>659457</v>
      </c>
      <c r="L53" s="25">
        <v>213795</v>
      </c>
      <c r="M53" s="25">
        <v>55311</v>
      </c>
      <c r="N53" s="25">
        <v>414</v>
      </c>
      <c r="O53" s="25">
        <v>1389</v>
      </c>
      <c r="P53" s="25">
        <v>45247</v>
      </c>
      <c r="Q53" s="25">
        <v>263</v>
      </c>
      <c r="R53" s="25">
        <v>5242</v>
      </c>
      <c r="S53" s="25">
        <v>14336</v>
      </c>
      <c r="T53" s="25">
        <v>60228</v>
      </c>
      <c r="U53" s="25">
        <v>73688</v>
      </c>
      <c r="V53" s="25">
        <v>45017</v>
      </c>
      <c r="W53" s="25">
        <v>8312</v>
      </c>
      <c r="X53" s="25">
        <v>1296</v>
      </c>
      <c r="Y53" s="25">
        <v>285</v>
      </c>
      <c r="Z53" s="25"/>
      <c r="AA53" s="25"/>
      <c r="AB53" s="25">
        <v>49608</v>
      </c>
      <c r="AC53" s="25">
        <v>62520</v>
      </c>
      <c r="AD53" s="23">
        <v>2975962</v>
      </c>
    </row>
    <row r="54" spans="1:30" s="26" customFormat="1" x14ac:dyDescent="0.3">
      <c r="A54" s="23">
        <v>95</v>
      </c>
      <c r="B54" s="24">
        <v>2048</v>
      </c>
      <c r="C54" s="23" t="s">
        <v>186</v>
      </c>
      <c r="D54" s="25">
        <v>356.48</v>
      </c>
      <c r="E54" s="25" t="s">
        <v>62</v>
      </c>
      <c r="F54" s="25" t="s">
        <v>42</v>
      </c>
      <c r="G54" s="23">
        <v>2492912</v>
      </c>
      <c r="H54" s="25">
        <v>3102610</v>
      </c>
      <c r="I54" s="25">
        <v>1023706</v>
      </c>
      <c r="J54" s="25">
        <v>379768</v>
      </c>
      <c r="K54" s="25">
        <v>575205</v>
      </c>
      <c r="L54" s="25">
        <v>645809</v>
      </c>
      <c r="M54" s="25">
        <v>68373</v>
      </c>
      <c r="N54" s="25">
        <v>1284</v>
      </c>
      <c r="O54" s="25">
        <v>10025</v>
      </c>
      <c r="P54" s="25">
        <v>11673</v>
      </c>
      <c r="Q54" s="25">
        <v>459</v>
      </c>
      <c r="R54" s="25">
        <v>10670</v>
      </c>
      <c r="S54" s="25">
        <v>660</v>
      </c>
      <c r="T54" s="25"/>
      <c r="U54" s="25">
        <v>144712</v>
      </c>
      <c r="V54" s="25">
        <v>14093</v>
      </c>
      <c r="W54" s="25">
        <v>4813</v>
      </c>
      <c r="X54" s="25">
        <v>9650</v>
      </c>
      <c r="Y54" s="25">
        <v>758</v>
      </c>
      <c r="Z54" s="25"/>
      <c r="AA54" s="25">
        <v>2289</v>
      </c>
      <c r="AB54" s="25"/>
      <c r="AC54" s="25">
        <v>198663</v>
      </c>
      <c r="AD54" s="23">
        <v>3102610</v>
      </c>
    </row>
    <row r="55" spans="1:30" s="26" customFormat="1" x14ac:dyDescent="0.3">
      <c r="A55" s="23">
        <v>297</v>
      </c>
      <c r="B55" s="24">
        <v>2962</v>
      </c>
      <c r="C55" s="23" t="s">
        <v>405</v>
      </c>
      <c r="D55" s="25">
        <v>611</v>
      </c>
      <c r="E55" s="25" t="s">
        <v>235</v>
      </c>
      <c r="F55" s="25" t="s">
        <v>77</v>
      </c>
      <c r="G55" s="23">
        <v>2482806</v>
      </c>
      <c r="H55" s="25">
        <v>2644224</v>
      </c>
      <c r="I55" s="25">
        <v>1772053</v>
      </c>
      <c r="J55" s="25">
        <v>392023</v>
      </c>
      <c r="K55" s="25">
        <v>180516</v>
      </c>
      <c r="L55" s="25"/>
      <c r="M55" s="25">
        <v>25936</v>
      </c>
      <c r="N55" s="25">
        <v>640</v>
      </c>
      <c r="O55" s="25">
        <v>790</v>
      </c>
      <c r="P55" s="25">
        <v>50916</v>
      </c>
      <c r="Q55" s="25">
        <v>2088</v>
      </c>
      <c r="R55" s="25"/>
      <c r="S55" s="25"/>
      <c r="T55" s="25"/>
      <c r="U55" s="25">
        <v>188188</v>
      </c>
      <c r="V55" s="25">
        <v>31074</v>
      </c>
      <c r="W55" s="25"/>
      <c r="X55" s="25"/>
      <c r="Y55" s="25"/>
      <c r="Z55" s="25"/>
      <c r="AA55" s="25"/>
      <c r="AB55" s="25"/>
      <c r="AC55" s="25"/>
      <c r="AD55" s="23">
        <v>2644224</v>
      </c>
    </row>
    <row r="56" spans="1:30" s="26" customFormat="1" x14ac:dyDescent="0.3">
      <c r="A56" s="23">
        <v>141</v>
      </c>
      <c r="B56" s="24">
        <v>2407</v>
      </c>
      <c r="C56" s="23" t="s">
        <v>240</v>
      </c>
      <c r="D56" s="25">
        <v>3003</v>
      </c>
      <c r="E56" s="25" t="s">
        <v>235</v>
      </c>
      <c r="F56" s="25" t="s">
        <v>42</v>
      </c>
      <c r="G56" s="23">
        <v>2398190</v>
      </c>
      <c r="H56" s="25">
        <v>8611165</v>
      </c>
      <c r="I56" s="25">
        <v>381542</v>
      </c>
      <c r="J56" s="25">
        <v>95890</v>
      </c>
      <c r="K56" s="25">
        <v>340916</v>
      </c>
      <c r="L56" s="25">
        <v>593641</v>
      </c>
      <c r="M56" s="25"/>
      <c r="N56" s="25"/>
      <c r="O56" s="25"/>
      <c r="P56" s="25"/>
      <c r="Q56" s="25"/>
      <c r="R56" s="25">
        <v>4876</v>
      </c>
      <c r="S56" s="25">
        <v>14</v>
      </c>
      <c r="T56" s="25">
        <v>42337</v>
      </c>
      <c r="U56" s="25"/>
      <c r="V56" s="25">
        <v>1</v>
      </c>
      <c r="W56" s="25"/>
      <c r="X56" s="25"/>
      <c r="Y56" s="25">
        <v>785</v>
      </c>
      <c r="Z56" s="25">
        <v>7000000</v>
      </c>
      <c r="AA56" s="25">
        <v>132565</v>
      </c>
      <c r="AB56" s="25">
        <v>408</v>
      </c>
      <c r="AC56" s="25">
        <v>18190</v>
      </c>
      <c r="AD56" s="23">
        <v>8611165</v>
      </c>
    </row>
    <row r="57" spans="1:30" s="26" customFormat="1" x14ac:dyDescent="0.3">
      <c r="A57" s="23">
        <v>106</v>
      </c>
      <c r="B57" s="24">
        <v>2159</v>
      </c>
      <c r="C57" s="23" t="s">
        <v>198</v>
      </c>
      <c r="D57" s="25">
        <v>689.16</v>
      </c>
      <c r="E57" s="25" t="s">
        <v>50</v>
      </c>
      <c r="F57" s="25" t="s">
        <v>42</v>
      </c>
      <c r="G57" s="23">
        <v>2309823</v>
      </c>
      <c r="H57" s="25">
        <v>2387032</v>
      </c>
      <c r="I57" s="25">
        <v>2082157</v>
      </c>
      <c r="J57" s="25">
        <v>135147</v>
      </c>
      <c r="K57" s="25">
        <v>55455</v>
      </c>
      <c r="L57" s="25">
        <v>10842</v>
      </c>
      <c r="M57" s="25">
        <v>40686</v>
      </c>
      <c r="N57" s="25">
        <v>8002</v>
      </c>
      <c r="O57" s="25">
        <v>8188</v>
      </c>
      <c r="P57" s="25">
        <v>8118</v>
      </c>
      <c r="Q57" s="25">
        <v>7197</v>
      </c>
      <c r="R57" s="25">
        <v>603</v>
      </c>
      <c r="S57" s="25"/>
      <c r="T57" s="25"/>
      <c r="U57" s="25">
        <v>16117</v>
      </c>
      <c r="V57" s="25">
        <v>8837</v>
      </c>
      <c r="W57" s="25">
        <v>1417</v>
      </c>
      <c r="X57" s="25">
        <v>2237</v>
      </c>
      <c r="Y57" s="25">
        <v>320</v>
      </c>
      <c r="Z57" s="25"/>
      <c r="AA57" s="25">
        <v>1709</v>
      </c>
      <c r="AB57" s="25"/>
      <c r="AC57" s="25"/>
      <c r="AD57" s="23">
        <v>2387032</v>
      </c>
    </row>
    <row r="58" spans="1:30" s="26" customFormat="1" x14ac:dyDescent="0.3">
      <c r="A58" s="23">
        <v>30</v>
      </c>
      <c r="B58" s="24">
        <v>1401</v>
      </c>
      <c r="C58" s="23" t="s">
        <v>91</v>
      </c>
      <c r="D58" s="25">
        <v>601.15</v>
      </c>
      <c r="E58" s="25" t="s">
        <v>64</v>
      </c>
      <c r="F58" s="25" t="s">
        <v>42</v>
      </c>
      <c r="G58" s="23">
        <v>2276574</v>
      </c>
      <c r="H58" s="25">
        <v>2839666</v>
      </c>
      <c r="I58" s="25">
        <v>1464423</v>
      </c>
      <c r="J58" s="25">
        <v>84148</v>
      </c>
      <c r="K58" s="25">
        <v>1026902</v>
      </c>
      <c r="L58" s="25">
        <v>24993</v>
      </c>
      <c r="M58" s="25">
        <v>81964</v>
      </c>
      <c r="N58" s="25">
        <v>5068</v>
      </c>
      <c r="O58" s="25">
        <v>44008</v>
      </c>
      <c r="P58" s="25">
        <v>5094</v>
      </c>
      <c r="Q58" s="25">
        <v>11212</v>
      </c>
      <c r="R58" s="25">
        <v>1065</v>
      </c>
      <c r="S58" s="25"/>
      <c r="T58" s="25">
        <v>193</v>
      </c>
      <c r="U58" s="25">
        <v>64573</v>
      </c>
      <c r="V58" s="25">
        <v>6217</v>
      </c>
      <c r="W58" s="25">
        <v>18750</v>
      </c>
      <c r="X58" s="25">
        <v>473</v>
      </c>
      <c r="Y58" s="25">
        <v>20</v>
      </c>
      <c r="Z58" s="25"/>
      <c r="AA58" s="25"/>
      <c r="AB58" s="25"/>
      <c r="AC58" s="25">
        <v>563</v>
      </c>
      <c r="AD58" s="23">
        <v>2839666</v>
      </c>
    </row>
    <row r="59" spans="1:30" s="26" customFormat="1" x14ac:dyDescent="0.3">
      <c r="A59" s="23">
        <v>51</v>
      </c>
      <c r="B59" s="24">
        <v>1752</v>
      </c>
      <c r="C59" s="23" t="s">
        <v>126</v>
      </c>
      <c r="D59" s="25">
        <v>531.48</v>
      </c>
      <c r="E59" s="25" t="s">
        <v>62</v>
      </c>
      <c r="F59" s="25" t="s">
        <v>77</v>
      </c>
      <c r="G59" s="23">
        <v>2202869</v>
      </c>
      <c r="H59" s="25">
        <v>2533733</v>
      </c>
      <c r="I59" s="25">
        <v>1439883</v>
      </c>
      <c r="J59" s="25">
        <v>304019</v>
      </c>
      <c r="K59" s="25">
        <v>490022</v>
      </c>
      <c r="L59" s="25">
        <v>73615</v>
      </c>
      <c r="M59" s="25">
        <v>25783</v>
      </c>
      <c r="N59" s="25">
        <v>2039</v>
      </c>
      <c r="O59" s="25">
        <v>4696</v>
      </c>
      <c r="P59" s="25">
        <v>43494</v>
      </c>
      <c r="Q59" s="25">
        <v>309</v>
      </c>
      <c r="R59" s="25">
        <v>12980</v>
      </c>
      <c r="S59" s="25">
        <v>1</v>
      </c>
      <c r="T59" s="25">
        <v>2</v>
      </c>
      <c r="U59" s="25">
        <v>41927</v>
      </c>
      <c r="V59" s="25">
        <v>2990</v>
      </c>
      <c r="W59" s="25">
        <v>26880</v>
      </c>
      <c r="X59" s="25">
        <v>1688</v>
      </c>
      <c r="Y59" s="25">
        <v>90</v>
      </c>
      <c r="Z59" s="25"/>
      <c r="AA59" s="25">
        <v>11696</v>
      </c>
      <c r="AB59" s="25"/>
      <c r="AC59" s="25">
        <v>51619</v>
      </c>
      <c r="AD59" s="23">
        <v>2533733</v>
      </c>
    </row>
    <row r="60" spans="1:30" s="26" customFormat="1" x14ac:dyDescent="0.3">
      <c r="A60" s="23">
        <v>221</v>
      </c>
      <c r="B60" s="24">
        <v>2732</v>
      </c>
      <c r="C60" s="23" t="s">
        <v>327</v>
      </c>
      <c r="D60" s="25">
        <v>637</v>
      </c>
      <c r="E60" s="25" t="s">
        <v>44</v>
      </c>
      <c r="F60" s="25" t="s">
        <v>42</v>
      </c>
      <c r="G60" s="23">
        <v>2182415</v>
      </c>
      <c r="H60" s="25">
        <v>2429236</v>
      </c>
      <c r="I60" s="25">
        <v>1654706</v>
      </c>
      <c r="J60" s="25">
        <v>179788</v>
      </c>
      <c r="K60" s="25">
        <v>386543</v>
      </c>
      <c r="L60" s="25">
        <v>39288</v>
      </c>
      <c r="M60" s="25">
        <v>20283</v>
      </c>
      <c r="N60" s="25">
        <v>1274</v>
      </c>
      <c r="O60" s="25">
        <v>881</v>
      </c>
      <c r="P60" s="25">
        <v>96624</v>
      </c>
      <c r="Q60" s="25">
        <v>29</v>
      </c>
      <c r="R60" s="25">
        <v>11421</v>
      </c>
      <c r="S60" s="25"/>
      <c r="T60" s="25">
        <v>16932</v>
      </c>
      <c r="U60" s="25"/>
      <c r="V60" s="25"/>
      <c r="W60" s="25">
        <v>19291</v>
      </c>
      <c r="X60" s="25">
        <v>355</v>
      </c>
      <c r="Y60" s="25">
        <v>1821</v>
      </c>
      <c r="Z60" s="25"/>
      <c r="AA60" s="25"/>
      <c r="AB60" s="25"/>
      <c r="AC60" s="25"/>
      <c r="AD60" s="23">
        <v>2429236</v>
      </c>
    </row>
    <row r="61" spans="1:30" s="26" customFormat="1" x14ac:dyDescent="0.3">
      <c r="A61" s="23">
        <v>294</v>
      </c>
      <c r="B61" s="24">
        <v>2958</v>
      </c>
      <c r="C61" s="23" t="s">
        <v>402</v>
      </c>
      <c r="D61" s="25">
        <v>611</v>
      </c>
      <c r="E61" s="25" t="s">
        <v>235</v>
      </c>
      <c r="F61" s="25" t="s">
        <v>77</v>
      </c>
      <c r="G61" s="23">
        <v>2073465</v>
      </c>
      <c r="H61" s="25">
        <v>2231607</v>
      </c>
      <c r="I61" s="25">
        <v>1497803</v>
      </c>
      <c r="J61" s="25">
        <v>363611</v>
      </c>
      <c r="K61" s="25">
        <v>180516</v>
      </c>
      <c r="L61" s="25"/>
      <c r="M61" s="25">
        <v>25936</v>
      </c>
      <c r="N61" s="25"/>
      <c r="O61" s="25">
        <v>790</v>
      </c>
      <c r="P61" s="25">
        <v>25458</v>
      </c>
      <c r="Q61" s="25"/>
      <c r="R61" s="25"/>
      <c r="S61" s="25"/>
      <c r="T61" s="25"/>
      <c r="U61" s="25">
        <v>94094</v>
      </c>
      <c r="V61" s="25">
        <v>10358</v>
      </c>
      <c r="W61" s="25">
        <v>26542</v>
      </c>
      <c r="X61" s="25">
        <v>6499</v>
      </c>
      <c r="Y61" s="25"/>
      <c r="Z61" s="25"/>
      <c r="AA61" s="25"/>
      <c r="AB61" s="25"/>
      <c r="AC61" s="25"/>
      <c r="AD61" s="23">
        <v>2231607</v>
      </c>
    </row>
    <row r="62" spans="1:30" s="26" customFormat="1" x14ac:dyDescent="0.3">
      <c r="A62" s="23">
        <v>266</v>
      </c>
      <c r="B62" s="24">
        <v>2883</v>
      </c>
      <c r="C62" s="23" t="s">
        <v>372</v>
      </c>
      <c r="D62" s="25">
        <v>3707.31</v>
      </c>
      <c r="E62" s="25" t="s">
        <v>62</v>
      </c>
      <c r="F62" s="25" t="s">
        <v>42</v>
      </c>
      <c r="G62" s="23">
        <v>2067331</v>
      </c>
      <c r="H62" s="25">
        <v>6098277</v>
      </c>
      <c r="I62" s="25">
        <v>875936</v>
      </c>
      <c r="J62" s="25">
        <v>14631</v>
      </c>
      <c r="K62" s="25">
        <v>451666</v>
      </c>
      <c r="L62" s="25">
        <v>217429</v>
      </c>
      <c r="M62" s="25">
        <v>48633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>
        <v>4425000</v>
      </c>
      <c r="AA62" s="25"/>
      <c r="AB62" s="25"/>
      <c r="AC62" s="25">
        <v>64982</v>
      </c>
      <c r="AD62" s="23">
        <v>6098277</v>
      </c>
    </row>
    <row r="63" spans="1:30" s="26" customFormat="1" x14ac:dyDescent="0.3">
      <c r="A63" s="23">
        <v>12</v>
      </c>
      <c r="B63" s="24">
        <v>1062</v>
      </c>
      <c r="C63" s="23" t="s">
        <v>61</v>
      </c>
      <c r="D63" s="25">
        <v>575.28</v>
      </c>
      <c r="E63" s="25" t="s">
        <v>62</v>
      </c>
      <c r="F63" s="25" t="s">
        <v>42</v>
      </c>
      <c r="G63" s="23">
        <v>2047270</v>
      </c>
      <c r="H63" s="25">
        <v>1762986</v>
      </c>
      <c r="I63" s="25">
        <v>1002108</v>
      </c>
      <c r="J63" s="25">
        <v>34546</v>
      </c>
      <c r="K63" s="25">
        <v>259680</v>
      </c>
      <c r="L63" s="25">
        <v>14509</v>
      </c>
      <c r="M63" s="25">
        <v>30988</v>
      </c>
      <c r="N63" s="25">
        <v>164</v>
      </c>
      <c r="O63" s="25">
        <v>812</v>
      </c>
      <c r="P63" s="25">
        <v>1479</v>
      </c>
      <c r="Q63" s="25">
        <v>2</v>
      </c>
      <c r="R63" s="25">
        <v>25433</v>
      </c>
      <c r="S63" s="25"/>
      <c r="T63" s="25">
        <v>391254</v>
      </c>
      <c r="U63" s="25">
        <v>593</v>
      </c>
      <c r="V63" s="25">
        <v>309</v>
      </c>
      <c r="W63" s="25">
        <v>1093</v>
      </c>
      <c r="X63" s="25">
        <v>11</v>
      </c>
      <c r="Y63" s="25">
        <v>5</v>
      </c>
      <c r="Z63" s="25"/>
      <c r="AA63" s="25"/>
      <c r="AB63" s="25"/>
      <c r="AC63" s="25"/>
      <c r="AD63" s="23">
        <v>1762986</v>
      </c>
    </row>
    <row r="64" spans="1:30" s="26" customFormat="1" x14ac:dyDescent="0.3">
      <c r="A64" s="23">
        <v>220</v>
      </c>
      <c r="B64" s="24">
        <v>2731</v>
      </c>
      <c r="C64" s="23" t="s">
        <v>326</v>
      </c>
      <c r="D64" s="25">
        <v>637</v>
      </c>
      <c r="E64" s="25" t="s">
        <v>44</v>
      </c>
      <c r="F64" s="25" t="s">
        <v>42</v>
      </c>
      <c r="G64" s="23">
        <v>2012921</v>
      </c>
      <c r="H64" s="25">
        <v>2384104</v>
      </c>
      <c r="I64" s="25">
        <v>1245764</v>
      </c>
      <c r="J64" s="25">
        <v>201194</v>
      </c>
      <c r="K64" s="25">
        <v>680428</v>
      </c>
      <c r="L64" s="25">
        <v>20689</v>
      </c>
      <c r="M64" s="25">
        <v>23268</v>
      </c>
      <c r="N64" s="25">
        <v>1581</v>
      </c>
      <c r="O64" s="25">
        <v>157</v>
      </c>
      <c r="P64" s="25">
        <v>10204</v>
      </c>
      <c r="Q64" s="25">
        <v>16</v>
      </c>
      <c r="R64" s="25">
        <v>7813</v>
      </c>
      <c r="S64" s="25"/>
      <c r="T64" s="25">
        <v>2047</v>
      </c>
      <c r="U64" s="25">
        <v>86622</v>
      </c>
      <c r="V64" s="25">
        <v>18868</v>
      </c>
      <c r="W64" s="25">
        <v>51645</v>
      </c>
      <c r="X64" s="25">
        <v>9204</v>
      </c>
      <c r="Y64" s="25">
        <v>1668</v>
      </c>
      <c r="Z64" s="25"/>
      <c r="AA64" s="25">
        <v>22936</v>
      </c>
      <c r="AB64" s="25"/>
      <c r="AC64" s="25"/>
      <c r="AD64" s="23">
        <v>2384104</v>
      </c>
    </row>
    <row r="65" spans="1:30" s="26" customFormat="1" x14ac:dyDescent="0.3">
      <c r="A65" s="23">
        <v>22</v>
      </c>
      <c r="B65" s="24">
        <v>1281</v>
      </c>
      <c r="C65" s="23" t="s">
        <v>78</v>
      </c>
      <c r="D65" s="25">
        <v>819.35</v>
      </c>
      <c r="E65" s="25" t="s">
        <v>79</v>
      </c>
      <c r="F65" s="25" t="s">
        <v>77</v>
      </c>
      <c r="G65" s="23">
        <v>2011542</v>
      </c>
      <c r="H65" s="25">
        <v>2216749</v>
      </c>
      <c r="I65" s="25">
        <v>889470</v>
      </c>
      <c r="J65" s="25">
        <v>215475</v>
      </c>
      <c r="K65" s="25">
        <v>366833</v>
      </c>
      <c r="L65" s="25">
        <v>141072</v>
      </c>
      <c r="M65" s="25">
        <v>3991</v>
      </c>
      <c r="N65" s="25">
        <v>158</v>
      </c>
      <c r="O65" s="25">
        <v>117</v>
      </c>
      <c r="P65" s="25">
        <v>15218</v>
      </c>
      <c r="Q65" s="25">
        <v>954</v>
      </c>
      <c r="R65" s="25">
        <v>246</v>
      </c>
      <c r="S65" s="25"/>
      <c r="T65" s="25">
        <v>97624</v>
      </c>
      <c r="U65" s="25">
        <v>30725</v>
      </c>
      <c r="V65" s="25">
        <v>9296</v>
      </c>
      <c r="W65" s="25">
        <v>680</v>
      </c>
      <c r="X65" s="25">
        <v>2965</v>
      </c>
      <c r="Y65" s="25">
        <v>51</v>
      </c>
      <c r="Z65" s="25"/>
      <c r="AA65" s="25">
        <v>357343</v>
      </c>
      <c r="AB65" s="25"/>
      <c r="AC65" s="25">
        <v>84531</v>
      </c>
      <c r="AD65" s="23">
        <v>2216749</v>
      </c>
    </row>
    <row r="66" spans="1:30" s="26" customFormat="1" x14ac:dyDescent="0.3">
      <c r="A66" s="23">
        <v>209</v>
      </c>
      <c r="B66" s="24">
        <v>2685</v>
      </c>
      <c r="C66" s="23" t="s">
        <v>314</v>
      </c>
      <c r="D66" s="25">
        <v>481.27</v>
      </c>
      <c r="E66" s="25" t="s">
        <v>228</v>
      </c>
      <c r="F66" s="25" t="s">
        <v>42</v>
      </c>
      <c r="G66" s="23">
        <v>1890084</v>
      </c>
      <c r="H66" s="25">
        <v>2283848</v>
      </c>
      <c r="I66" s="25">
        <v>1022161</v>
      </c>
      <c r="J66" s="25">
        <v>256089</v>
      </c>
      <c r="K66" s="25">
        <v>484272</v>
      </c>
      <c r="L66" s="25">
        <v>399129</v>
      </c>
      <c r="M66" s="25">
        <v>6022</v>
      </c>
      <c r="N66" s="25">
        <v>674</v>
      </c>
      <c r="O66" s="25">
        <v>488</v>
      </c>
      <c r="P66" s="25">
        <v>27288</v>
      </c>
      <c r="Q66" s="25">
        <v>1439</v>
      </c>
      <c r="R66" s="25">
        <v>213</v>
      </c>
      <c r="S66" s="25"/>
      <c r="T66" s="25"/>
      <c r="U66" s="25">
        <v>72567</v>
      </c>
      <c r="V66" s="25">
        <v>12069</v>
      </c>
      <c r="W66" s="25">
        <v>172</v>
      </c>
      <c r="X66" s="25"/>
      <c r="Y66" s="25">
        <v>15</v>
      </c>
      <c r="Z66" s="25"/>
      <c r="AA66" s="25"/>
      <c r="AB66" s="25"/>
      <c r="AC66" s="25">
        <v>1250</v>
      </c>
      <c r="AD66" s="23">
        <v>2283848</v>
      </c>
    </row>
    <row r="67" spans="1:30" s="26" customFormat="1" x14ac:dyDescent="0.3">
      <c r="A67" s="23">
        <v>275</v>
      </c>
      <c r="B67" s="24">
        <v>2900</v>
      </c>
      <c r="C67" s="23" t="s">
        <v>381</v>
      </c>
      <c r="D67" s="25">
        <v>4138.3</v>
      </c>
      <c r="E67" s="25" t="s">
        <v>86</v>
      </c>
      <c r="F67" s="25" t="s">
        <v>42</v>
      </c>
      <c r="G67" s="23">
        <v>1871870</v>
      </c>
      <c r="H67" s="25">
        <v>7062289</v>
      </c>
      <c r="I67" s="25"/>
      <c r="J67" s="25">
        <v>347889</v>
      </c>
      <c r="K67" s="25">
        <v>1241400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>
        <v>5473000</v>
      </c>
      <c r="AA67" s="25"/>
      <c r="AB67" s="25"/>
      <c r="AC67" s="25"/>
      <c r="AD67" s="23">
        <v>7062289</v>
      </c>
    </row>
    <row r="68" spans="1:30" s="26" customFormat="1" x14ac:dyDescent="0.3">
      <c r="A68" s="23">
        <v>41</v>
      </c>
      <c r="B68" s="24">
        <v>1591</v>
      </c>
      <c r="C68" s="23" t="s">
        <v>109</v>
      </c>
      <c r="D68" s="25">
        <v>358</v>
      </c>
      <c r="E68" s="25" t="s">
        <v>46</v>
      </c>
      <c r="F68" s="25" t="s">
        <v>42</v>
      </c>
      <c r="G68" s="23">
        <v>1870530</v>
      </c>
      <c r="H68" s="25">
        <v>2093330</v>
      </c>
      <c r="I68" s="25">
        <v>1453621</v>
      </c>
      <c r="J68" s="25">
        <v>191063</v>
      </c>
      <c r="K68" s="25">
        <v>171686</v>
      </c>
      <c r="L68" s="25">
        <v>37756</v>
      </c>
      <c r="M68" s="25">
        <v>51165</v>
      </c>
      <c r="N68" s="25">
        <v>4541</v>
      </c>
      <c r="O68" s="25">
        <v>69715</v>
      </c>
      <c r="P68" s="25">
        <v>94298</v>
      </c>
      <c r="Q68" s="25">
        <v>5291</v>
      </c>
      <c r="R68" s="25">
        <v>103</v>
      </c>
      <c r="S68" s="25"/>
      <c r="T68" s="25">
        <v>8574</v>
      </c>
      <c r="U68" s="25">
        <v>638</v>
      </c>
      <c r="V68" s="25">
        <v>684</v>
      </c>
      <c r="W68" s="25">
        <v>331</v>
      </c>
      <c r="X68" s="25">
        <v>14</v>
      </c>
      <c r="Y68" s="25">
        <v>5</v>
      </c>
      <c r="Z68" s="25"/>
      <c r="AA68" s="25">
        <v>3224</v>
      </c>
      <c r="AB68" s="25"/>
      <c r="AC68" s="25">
        <v>621</v>
      </c>
      <c r="AD68" s="23">
        <v>2093330</v>
      </c>
    </row>
    <row r="69" spans="1:30" s="26" customFormat="1" x14ac:dyDescent="0.3">
      <c r="A69" s="23">
        <v>246</v>
      </c>
      <c r="B69" s="24">
        <v>2812</v>
      </c>
      <c r="C69" s="23" t="s">
        <v>352</v>
      </c>
      <c r="D69" s="25">
        <v>2185.9699999999998</v>
      </c>
      <c r="E69" s="25" t="s">
        <v>62</v>
      </c>
      <c r="F69" s="25" t="s">
        <v>42</v>
      </c>
      <c r="G69" s="23">
        <v>1861682</v>
      </c>
      <c r="H69" s="25">
        <v>5752870</v>
      </c>
      <c r="I69" s="25">
        <v>985101</v>
      </c>
      <c r="J69" s="25"/>
      <c r="K69" s="25"/>
      <c r="L69" s="25">
        <v>165377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>
        <v>4554000</v>
      </c>
      <c r="AA69" s="25"/>
      <c r="AB69" s="25"/>
      <c r="AC69" s="25">
        <v>48392</v>
      </c>
      <c r="AD69" s="23">
        <v>5752870</v>
      </c>
    </row>
    <row r="70" spans="1:30" s="26" customFormat="1" x14ac:dyDescent="0.3">
      <c r="A70" s="23">
        <v>296</v>
      </c>
      <c r="B70" s="24">
        <v>2961</v>
      </c>
      <c r="C70" s="23" t="s">
        <v>404</v>
      </c>
      <c r="D70" s="25">
        <v>29.67</v>
      </c>
      <c r="E70" s="25" t="s">
        <v>156</v>
      </c>
      <c r="F70" s="25" t="s">
        <v>120</v>
      </c>
      <c r="G70" s="23">
        <v>1844215</v>
      </c>
      <c r="H70" s="25">
        <v>2198136</v>
      </c>
      <c r="I70" s="25">
        <v>1229032</v>
      </c>
      <c r="J70" s="25">
        <v>245471</v>
      </c>
      <c r="K70" s="25">
        <v>606042</v>
      </c>
      <c r="L70" s="25">
        <v>6380</v>
      </c>
      <c r="M70" s="25">
        <v>8100</v>
      </c>
      <c r="N70" s="25">
        <v>9</v>
      </c>
      <c r="O70" s="25">
        <v>3350</v>
      </c>
      <c r="P70" s="25">
        <v>97973</v>
      </c>
      <c r="Q70" s="25">
        <v>1779</v>
      </c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3">
        <v>2198136</v>
      </c>
    </row>
    <row r="71" spans="1:30" s="26" customFormat="1" x14ac:dyDescent="0.3">
      <c r="A71" s="23">
        <v>227</v>
      </c>
      <c r="B71" s="24">
        <v>2749</v>
      </c>
      <c r="C71" s="23" t="s">
        <v>333</v>
      </c>
      <c r="D71" s="25">
        <v>362.1</v>
      </c>
      <c r="E71" s="25" t="s">
        <v>228</v>
      </c>
      <c r="F71" s="25" t="s">
        <v>42</v>
      </c>
      <c r="G71" s="23">
        <v>1752127</v>
      </c>
      <c r="H71" s="25">
        <v>2082606</v>
      </c>
      <c r="I71" s="25">
        <v>409407</v>
      </c>
      <c r="J71" s="25">
        <v>127625</v>
      </c>
      <c r="K71" s="25">
        <v>34851</v>
      </c>
      <c r="L71" s="25">
        <v>83811</v>
      </c>
      <c r="M71" s="25">
        <v>949</v>
      </c>
      <c r="N71" s="25">
        <v>86</v>
      </c>
      <c r="O71" s="25">
        <v>50</v>
      </c>
      <c r="P71" s="25">
        <v>475133</v>
      </c>
      <c r="Q71" s="25">
        <v>144</v>
      </c>
      <c r="R71" s="25">
        <v>193</v>
      </c>
      <c r="S71" s="25"/>
      <c r="T71" s="25">
        <v>45</v>
      </c>
      <c r="U71" s="25">
        <v>760027</v>
      </c>
      <c r="V71" s="25">
        <v>60113</v>
      </c>
      <c r="W71" s="25">
        <v>582</v>
      </c>
      <c r="X71" s="25">
        <v>6</v>
      </c>
      <c r="Y71" s="25">
        <v>55</v>
      </c>
      <c r="Z71" s="25"/>
      <c r="AA71" s="25">
        <v>129529</v>
      </c>
      <c r="AB71" s="25"/>
      <c r="AC71" s="25"/>
      <c r="AD71" s="23">
        <v>2082606</v>
      </c>
    </row>
    <row r="72" spans="1:30" s="26" customFormat="1" x14ac:dyDescent="0.3">
      <c r="A72" s="23">
        <v>285</v>
      </c>
      <c r="B72" s="24">
        <v>2929</v>
      </c>
      <c r="C72" s="23" t="s">
        <v>392</v>
      </c>
      <c r="D72" s="25">
        <v>4419.01</v>
      </c>
      <c r="E72" s="25" t="s">
        <v>393</v>
      </c>
      <c r="F72" s="25" t="s">
        <v>42</v>
      </c>
      <c r="G72" s="23">
        <v>1743054</v>
      </c>
      <c r="H72" s="25">
        <v>1869492</v>
      </c>
      <c r="I72" s="25">
        <v>1416065</v>
      </c>
      <c r="J72" s="25">
        <v>165233</v>
      </c>
      <c r="K72" s="25">
        <v>127610</v>
      </c>
      <c r="L72" s="25">
        <v>62839</v>
      </c>
      <c r="M72" s="25">
        <v>29031</v>
      </c>
      <c r="N72" s="25">
        <v>15</v>
      </c>
      <c r="O72" s="25">
        <v>12782</v>
      </c>
      <c r="P72" s="25">
        <v>20209</v>
      </c>
      <c r="Q72" s="25">
        <v>640</v>
      </c>
      <c r="R72" s="25">
        <v>840</v>
      </c>
      <c r="S72" s="25"/>
      <c r="T72" s="25">
        <v>2817</v>
      </c>
      <c r="U72" s="25">
        <v>18952</v>
      </c>
      <c r="V72" s="25">
        <v>2633</v>
      </c>
      <c r="W72" s="25">
        <v>1389</v>
      </c>
      <c r="X72" s="25">
        <v>70</v>
      </c>
      <c r="Y72" s="25">
        <v>43</v>
      </c>
      <c r="Z72" s="25"/>
      <c r="AA72" s="25"/>
      <c r="AB72" s="25"/>
      <c r="AC72" s="25">
        <v>8324</v>
      </c>
      <c r="AD72" s="23">
        <v>1869492</v>
      </c>
    </row>
    <row r="73" spans="1:30" s="26" customFormat="1" x14ac:dyDescent="0.3">
      <c r="A73" s="23">
        <v>289</v>
      </c>
      <c r="B73" s="24">
        <v>2949</v>
      </c>
      <c r="C73" s="23" t="s">
        <v>397</v>
      </c>
      <c r="D73" s="25">
        <v>2424.3000000000002</v>
      </c>
      <c r="E73" s="25" t="s">
        <v>393</v>
      </c>
      <c r="F73" s="25" t="s">
        <v>42</v>
      </c>
      <c r="G73" s="23">
        <v>1743054</v>
      </c>
      <c r="H73" s="25">
        <v>1869492</v>
      </c>
      <c r="I73" s="25">
        <v>1416065</v>
      </c>
      <c r="J73" s="25">
        <v>165233</v>
      </c>
      <c r="K73" s="25">
        <v>127610</v>
      </c>
      <c r="L73" s="25">
        <v>62839</v>
      </c>
      <c r="M73" s="25">
        <v>29031</v>
      </c>
      <c r="N73" s="25">
        <v>15</v>
      </c>
      <c r="O73" s="25">
        <v>12782</v>
      </c>
      <c r="P73" s="25">
        <v>20209</v>
      </c>
      <c r="Q73" s="25">
        <v>640</v>
      </c>
      <c r="R73" s="25">
        <v>840</v>
      </c>
      <c r="S73" s="25"/>
      <c r="T73" s="25">
        <v>2817</v>
      </c>
      <c r="U73" s="25">
        <v>18952</v>
      </c>
      <c r="V73" s="25">
        <v>2633</v>
      </c>
      <c r="W73" s="25">
        <v>1389</v>
      </c>
      <c r="X73" s="25">
        <v>70</v>
      </c>
      <c r="Y73" s="25">
        <v>43</v>
      </c>
      <c r="Z73" s="25"/>
      <c r="AA73" s="25"/>
      <c r="AB73" s="25"/>
      <c r="AC73" s="25">
        <v>8324</v>
      </c>
      <c r="AD73" s="23">
        <v>1869492</v>
      </c>
    </row>
    <row r="74" spans="1:30" s="26" customFormat="1" x14ac:dyDescent="0.3">
      <c r="A74" s="23">
        <v>238</v>
      </c>
      <c r="B74" s="24">
        <v>2780</v>
      </c>
      <c r="C74" s="23" t="s">
        <v>344</v>
      </c>
      <c r="D74" s="25">
        <v>1528.26</v>
      </c>
      <c r="E74" s="25" t="s">
        <v>44</v>
      </c>
      <c r="F74" s="25" t="s">
        <v>42</v>
      </c>
      <c r="G74" s="23">
        <v>1663424</v>
      </c>
      <c r="H74" s="25">
        <v>5603722</v>
      </c>
      <c r="I74" s="25">
        <v>664989</v>
      </c>
      <c r="J74" s="25">
        <v>88495</v>
      </c>
      <c r="K74" s="25">
        <v>182784</v>
      </c>
      <c r="L74" s="25">
        <v>65762</v>
      </c>
      <c r="M74" s="25">
        <v>2925</v>
      </c>
      <c r="N74" s="25"/>
      <c r="O74" s="25">
        <v>24</v>
      </c>
      <c r="P74" s="25">
        <v>679</v>
      </c>
      <c r="Q74" s="25"/>
      <c r="R74" s="25">
        <v>535</v>
      </c>
      <c r="S74" s="25"/>
      <c r="T74" s="25">
        <v>106</v>
      </c>
      <c r="U74" s="25">
        <v>42528</v>
      </c>
      <c r="V74" s="25">
        <v>1504</v>
      </c>
      <c r="W74" s="25">
        <v>1194</v>
      </c>
      <c r="X74" s="25"/>
      <c r="Y74" s="25"/>
      <c r="Z74" s="25">
        <v>4552000</v>
      </c>
      <c r="AA74" s="25">
        <v>197</v>
      </c>
      <c r="AB74" s="25"/>
      <c r="AC74" s="25"/>
      <c r="AD74" s="23">
        <v>5603722</v>
      </c>
    </row>
    <row r="75" spans="1:30" s="26" customFormat="1" x14ac:dyDescent="0.3">
      <c r="A75" s="23">
        <v>261</v>
      </c>
      <c r="B75" s="24">
        <v>2868</v>
      </c>
      <c r="C75" s="23" t="s">
        <v>367</v>
      </c>
      <c r="D75" s="25">
        <v>29.88</v>
      </c>
      <c r="E75" s="25" t="s">
        <v>215</v>
      </c>
      <c r="F75" s="25" t="s">
        <v>120</v>
      </c>
      <c r="G75" s="23">
        <v>1636961</v>
      </c>
      <c r="H75" s="25">
        <v>1833784</v>
      </c>
      <c r="I75" s="25">
        <v>1230970</v>
      </c>
      <c r="J75" s="25">
        <v>246736</v>
      </c>
      <c r="K75" s="25">
        <v>45722</v>
      </c>
      <c r="L75" s="25">
        <v>3569</v>
      </c>
      <c r="M75" s="25">
        <v>2374</v>
      </c>
      <c r="N75" s="25"/>
      <c r="O75" s="25">
        <v>1417</v>
      </c>
      <c r="P75" s="25">
        <v>302266</v>
      </c>
      <c r="Q75" s="25">
        <v>730</v>
      </c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3">
        <v>1833784</v>
      </c>
    </row>
    <row r="76" spans="1:30" s="26" customFormat="1" x14ac:dyDescent="0.3">
      <c r="A76" s="23">
        <v>257</v>
      </c>
      <c r="B76" s="24">
        <v>2847</v>
      </c>
      <c r="C76" s="23" t="s">
        <v>363</v>
      </c>
      <c r="D76" s="25">
        <v>776.45</v>
      </c>
      <c r="E76" s="25" t="s">
        <v>50</v>
      </c>
      <c r="F76" s="25" t="s">
        <v>42</v>
      </c>
      <c r="G76" s="23">
        <v>1558763</v>
      </c>
      <c r="H76" s="25">
        <v>1505331</v>
      </c>
      <c r="I76" s="25">
        <v>1027853</v>
      </c>
      <c r="J76" s="25">
        <v>149017</v>
      </c>
      <c r="K76" s="25">
        <v>48663</v>
      </c>
      <c r="L76" s="25">
        <v>6881</v>
      </c>
      <c r="M76" s="25">
        <v>10804</v>
      </c>
      <c r="N76" s="25">
        <v>2926</v>
      </c>
      <c r="O76" s="25">
        <v>1786</v>
      </c>
      <c r="P76" s="25">
        <v>62566</v>
      </c>
      <c r="Q76" s="25">
        <v>7942</v>
      </c>
      <c r="R76" s="25">
        <v>2545</v>
      </c>
      <c r="S76" s="25"/>
      <c r="T76" s="25">
        <v>130956</v>
      </c>
      <c r="U76" s="25">
        <v>29925</v>
      </c>
      <c r="V76" s="25">
        <v>7452</v>
      </c>
      <c r="W76" s="25">
        <v>11462</v>
      </c>
      <c r="X76" s="25">
        <v>2540</v>
      </c>
      <c r="Y76" s="25">
        <v>209</v>
      </c>
      <c r="Z76" s="25"/>
      <c r="AA76" s="25">
        <v>1804</v>
      </c>
      <c r="AB76" s="25"/>
      <c r="AC76" s="25"/>
      <c r="AD76" s="23">
        <v>1505331</v>
      </c>
    </row>
    <row r="77" spans="1:30" s="26" customFormat="1" x14ac:dyDescent="0.3">
      <c r="A77" s="23">
        <v>138</v>
      </c>
      <c r="B77" s="24">
        <v>2400</v>
      </c>
      <c r="C77" s="23" t="s">
        <v>237</v>
      </c>
      <c r="D77" s="25">
        <v>29.97</v>
      </c>
      <c r="E77" s="25" t="s">
        <v>143</v>
      </c>
      <c r="F77" s="25" t="s">
        <v>120</v>
      </c>
      <c r="G77" s="23">
        <v>1558302</v>
      </c>
      <c r="H77" s="25">
        <v>1774004</v>
      </c>
      <c r="I77" s="25">
        <v>1116502</v>
      </c>
      <c r="J77" s="25">
        <v>253263</v>
      </c>
      <c r="K77" s="25">
        <v>232829</v>
      </c>
      <c r="L77" s="25">
        <v>7056</v>
      </c>
      <c r="M77" s="25">
        <v>26843</v>
      </c>
      <c r="N77" s="25">
        <v>88</v>
      </c>
      <c r="O77" s="25">
        <v>17680</v>
      </c>
      <c r="P77" s="25">
        <v>119360</v>
      </c>
      <c r="Q77" s="25">
        <v>378</v>
      </c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>
        <v>5</v>
      </c>
      <c r="AC77" s="25"/>
      <c r="AD77" s="23">
        <v>1774004</v>
      </c>
    </row>
    <row r="78" spans="1:30" s="26" customFormat="1" x14ac:dyDescent="0.3">
      <c r="A78" s="23">
        <v>286</v>
      </c>
      <c r="B78" s="24">
        <v>2936</v>
      </c>
      <c r="C78" s="23" t="s">
        <v>394</v>
      </c>
      <c r="D78" s="25">
        <v>879.92</v>
      </c>
      <c r="E78" s="25" t="s">
        <v>256</v>
      </c>
      <c r="F78" s="25" t="s">
        <v>42</v>
      </c>
      <c r="G78" s="23">
        <v>1557986</v>
      </c>
      <c r="H78" s="25">
        <v>1597270</v>
      </c>
      <c r="I78" s="25">
        <v>1374691</v>
      </c>
      <c r="J78" s="25">
        <v>84332</v>
      </c>
      <c r="K78" s="25">
        <v>34340</v>
      </c>
      <c r="L78" s="25">
        <v>660</v>
      </c>
      <c r="M78" s="25">
        <v>5536</v>
      </c>
      <c r="N78" s="25">
        <v>62</v>
      </c>
      <c r="O78" s="25">
        <v>463</v>
      </c>
      <c r="P78" s="25">
        <v>6253</v>
      </c>
      <c r="Q78" s="25">
        <v>1484</v>
      </c>
      <c r="R78" s="25">
        <v>1790</v>
      </c>
      <c r="S78" s="25"/>
      <c r="T78" s="25">
        <v>121</v>
      </c>
      <c r="U78" s="25">
        <v>6438</v>
      </c>
      <c r="V78" s="25">
        <v>412</v>
      </c>
      <c r="W78" s="25">
        <v>194</v>
      </c>
      <c r="X78" s="25"/>
      <c r="Y78" s="25">
        <v>7</v>
      </c>
      <c r="Z78" s="25"/>
      <c r="AA78" s="25">
        <v>80487</v>
      </c>
      <c r="AB78" s="25"/>
      <c r="AC78" s="25"/>
      <c r="AD78" s="23">
        <v>1597270</v>
      </c>
    </row>
    <row r="79" spans="1:30" s="26" customFormat="1" x14ac:dyDescent="0.3">
      <c r="A79" s="23">
        <v>282</v>
      </c>
      <c r="B79" s="24">
        <v>2912</v>
      </c>
      <c r="C79" s="23" t="s">
        <v>389</v>
      </c>
      <c r="D79" s="25">
        <v>29.37</v>
      </c>
      <c r="E79" s="25" t="s">
        <v>137</v>
      </c>
      <c r="F79" s="25" t="s">
        <v>120</v>
      </c>
      <c r="G79" s="23">
        <v>1538112</v>
      </c>
      <c r="H79" s="25">
        <v>1654399</v>
      </c>
      <c r="I79" s="25">
        <v>1231662</v>
      </c>
      <c r="J79" s="25">
        <v>221647</v>
      </c>
      <c r="K79" s="25">
        <v>97297</v>
      </c>
      <c r="L79" s="25">
        <v>1843</v>
      </c>
      <c r="M79" s="25">
        <v>3097</v>
      </c>
      <c r="N79" s="25">
        <v>63</v>
      </c>
      <c r="O79" s="25">
        <v>487</v>
      </c>
      <c r="P79" s="25">
        <v>97257</v>
      </c>
      <c r="Q79" s="25">
        <v>1046</v>
      </c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3">
        <v>1654399</v>
      </c>
    </row>
    <row r="80" spans="1:30" s="26" customFormat="1" x14ac:dyDescent="0.3">
      <c r="A80" s="23">
        <v>255</v>
      </c>
      <c r="B80" s="24">
        <v>2841</v>
      </c>
      <c r="C80" s="23" t="s">
        <v>361</v>
      </c>
      <c r="D80" s="25">
        <v>29.63</v>
      </c>
      <c r="E80" s="25" t="s">
        <v>76</v>
      </c>
      <c r="F80" s="25" t="s">
        <v>120</v>
      </c>
      <c r="G80" s="23">
        <v>1516561</v>
      </c>
      <c r="H80" s="25">
        <v>1605632</v>
      </c>
      <c r="I80" s="25">
        <v>1231662</v>
      </c>
      <c r="J80" s="25">
        <v>228530</v>
      </c>
      <c r="K80" s="25">
        <v>98485</v>
      </c>
      <c r="L80" s="25">
        <v>6890</v>
      </c>
      <c r="M80" s="25">
        <v>2701</v>
      </c>
      <c r="N80" s="25"/>
      <c r="O80" s="25">
        <v>3212</v>
      </c>
      <c r="P80" s="25">
        <v>31129</v>
      </c>
      <c r="Q80" s="25">
        <v>3023</v>
      </c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3">
        <v>1605632</v>
      </c>
    </row>
    <row r="81" spans="1:30" s="26" customFormat="1" x14ac:dyDescent="0.3">
      <c r="A81" s="23">
        <v>262</v>
      </c>
      <c r="B81" s="24">
        <v>2878</v>
      </c>
      <c r="C81" s="23" t="s">
        <v>368</v>
      </c>
      <c r="D81" s="25">
        <v>29.84</v>
      </c>
      <c r="E81" s="25" t="s">
        <v>64</v>
      </c>
      <c r="F81" s="25" t="s">
        <v>120</v>
      </c>
      <c r="G81" s="23">
        <v>1503538</v>
      </c>
      <c r="H81" s="25">
        <v>1575091</v>
      </c>
      <c r="I81" s="25">
        <v>1230970</v>
      </c>
      <c r="J81" s="25">
        <v>248558</v>
      </c>
      <c r="K81" s="25"/>
      <c r="L81" s="25">
        <v>11144</v>
      </c>
      <c r="M81" s="25">
        <v>32866</v>
      </c>
      <c r="N81" s="25">
        <v>1373</v>
      </c>
      <c r="O81" s="25">
        <v>15239</v>
      </c>
      <c r="P81" s="25">
        <v>33017</v>
      </c>
      <c r="Q81" s="25">
        <v>1924</v>
      </c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3">
        <v>1575091</v>
      </c>
    </row>
    <row r="82" spans="1:30" s="26" customFormat="1" x14ac:dyDescent="0.3">
      <c r="A82" s="23">
        <v>288</v>
      </c>
      <c r="B82" s="24">
        <v>2947</v>
      </c>
      <c r="C82" s="23" t="s">
        <v>396</v>
      </c>
      <c r="D82" s="25">
        <v>29.63</v>
      </c>
      <c r="E82" s="25" t="s">
        <v>250</v>
      </c>
      <c r="F82" s="25" t="s">
        <v>120</v>
      </c>
      <c r="G82" s="23">
        <v>1494446</v>
      </c>
      <c r="H82" s="25">
        <v>1599587</v>
      </c>
      <c r="I82" s="25">
        <v>1229032</v>
      </c>
      <c r="J82" s="25">
        <v>187453</v>
      </c>
      <c r="K82" s="25">
        <v>82982</v>
      </c>
      <c r="L82" s="25">
        <v>2839</v>
      </c>
      <c r="M82" s="25">
        <v>4096</v>
      </c>
      <c r="N82" s="25">
        <v>32</v>
      </c>
      <c r="O82" s="25">
        <v>4555</v>
      </c>
      <c r="P82" s="25">
        <v>86653</v>
      </c>
      <c r="Q82" s="25">
        <v>1945</v>
      </c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3">
        <v>1599587</v>
      </c>
    </row>
    <row r="83" spans="1:30" s="26" customFormat="1" x14ac:dyDescent="0.3">
      <c r="A83" s="23">
        <v>263</v>
      </c>
      <c r="B83" s="24">
        <v>2880</v>
      </c>
      <c r="C83" s="23" t="s">
        <v>369</v>
      </c>
      <c r="D83" s="25">
        <v>29.89</v>
      </c>
      <c r="E83" s="25" t="s">
        <v>44</v>
      </c>
      <c r="F83" s="25" t="s">
        <v>120</v>
      </c>
      <c r="G83" s="23">
        <v>1492755</v>
      </c>
      <c r="H83" s="25">
        <v>1618557</v>
      </c>
      <c r="I83" s="25">
        <v>1200898</v>
      </c>
      <c r="J83" s="25">
        <v>191684</v>
      </c>
      <c r="K83" s="25">
        <v>86118</v>
      </c>
      <c r="L83" s="25">
        <v>9569</v>
      </c>
      <c r="M83" s="25">
        <v>27440</v>
      </c>
      <c r="N83" s="25">
        <v>48</v>
      </c>
      <c r="O83" s="25">
        <v>10862</v>
      </c>
      <c r="P83" s="25">
        <v>89885</v>
      </c>
      <c r="Q83" s="25">
        <v>2053</v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3">
        <v>1618557</v>
      </c>
    </row>
    <row r="84" spans="1:30" s="26" customFormat="1" x14ac:dyDescent="0.3">
      <c r="A84" s="23">
        <v>192</v>
      </c>
      <c r="B84" s="24">
        <v>2618</v>
      </c>
      <c r="C84" s="23" t="s">
        <v>296</v>
      </c>
      <c r="D84" s="25">
        <v>1741.53</v>
      </c>
      <c r="E84" s="25" t="s">
        <v>44</v>
      </c>
      <c r="F84" s="25" t="s">
        <v>42</v>
      </c>
      <c r="G84" s="23">
        <v>1487708</v>
      </c>
      <c r="H84" s="25">
        <v>8535971</v>
      </c>
      <c r="I84" s="25">
        <v>4820</v>
      </c>
      <c r="J84" s="25">
        <v>182</v>
      </c>
      <c r="K84" s="25">
        <v>30883</v>
      </c>
      <c r="L84" s="25"/>
      <c r="M84" s="25"/>
      <c r="N84" s="25"/>
      <c r="O84" s="25"/>
      <c r="P84" s="25">
        <v>5133</v>
      </c>
      <c r="Q84" s="25"/>
      <c r="R84" s="25"/>
      <c r="S84" s="25"/>
      <c r="T84" s="25">
        <v>46501</v>
      </c>
      <c r="U84" s="25">
        <v>566</v>
      </c>
      <c r="V84" s="25"/>
      <c r="W84" s="25">
        <v>20</v>
      </c>
      <c r="X84" s="25"/>
      <c r="Y84" s="25"/>
      <c r="Z84" s="25">
        <v>8426000</v>
      </c>
      <c r="AA84" s="25">
        <v>21866</v>
      </c>
      <c r="AB84" s="25"/>
      <c r="AC84" s="25"/>
      <c r="AD84" s="23">
        <v>8535971</v>
      </c>
    </row>
    <row r="85" spans="1:30" s="26" customFormat="1" x14ac:dyDescent="0.3">
      <c r="A85" s="23">
        <v>4</v>
      </c>
      <c r="B85" s="24">
        <v>233</v>
      </c>
      <c r="C85" s="23" t="s">
        <v>47</v>
      </c>
      <c r="D85" s="25">
        <v>366.53</v>
      </c>
      <c r="E85" s="25" t="s">
        <v>48</v>
      </c>
      <c r="F85" s="25" t="s">
        <v>42</v>
      </c>
      <c r="G85" s="23">
        <v>1470951</v>
      </c>
      <c r="H85" s="25">
        <v>1727470</v>
      </c>
      <c r="I85" s="25">
        <v>1034199</v>
      </c>
      <c r="J85" s="25">
        <v>108513</v>
      </c>
      <c r="K85" s="25">
        <v>535114</v>
      </c>
      <c r="L85" s="25">
        <v>5119</v>
      </c>
      <c r="M85" s="25">
        <v>16520</v>
      </c>
      <c r="N85" s="25">
        <v>237</v>
      </c>
      <c r="O85" s="25">
        <v>63</v>
      </c>
      <c r="P85" s="25">
        <v>7706</v>
      </c>
      <c r="Q85" s="25">
        <v>43</v>
      </c>
      <c r="R85" s="25">
        <v>204</v>
      </c>
      <c r="S85" s="25"/>
      <c r="T85" s="25">
        <v>8531</v>
      </c>
      <c r="U85" s="25">
        <v>10186</v>
      </c>
      <c r="V85" s="25">
        <v>34</v>
      </c>
      <c r="W85" s="25">
        <v>953</v>
      </c>
      <c r="X85" s="25">
        <v>4</v>
      </c>
      <c r="Y85" s="25">
        <v>44</v>
      </c>
      <c r="Z85" s="25"/>
      <c r="AA85" s="25"/>
      <c r="AB85" s="25"/>
      <c r="AC85" s="25"/>
      <c r="AD85" s="23">
        <v>1727470</v>
      </c>
    </row>
    <row r="86" spans="1:30" s="26" customFormat="1" x14ac:dyDescent="0.3">
      <c r="A86" s="23">
        <v>157</v>
      </c>
      <c r="B86" s="24">
        <v>2449</v>
      </c>
      <c r="C86" s="23" t="s">
        <v>260</v>
      </c>
      <c r="D86" s="25">
        <v>326.62</v>
      </c>
      <c r="E86" s="25" t="s">
        <v>105</v>
      </c>
      <c r="F86" s="25" t="s">
        <v>42</v>
      </c>
      <c r="G86" s="23">
        <v>1460036</v>
      </c>
      <c r="H86" s="25">
        <v>1498466</v>
      </c>
      <c r="I86" s="25">
        <v>1221758</v>
      </c>
      <c r="J86" s="25">
        <v>242930</v>
      </c>
      <c r="K86" s="25">
        <v>9760</v>
      </c>
      <c r="L86" s="25">
        <v>19</v>
      </c>
      <c r="M86" s="25">
        <v>7261</v>
      </c>
      <c r="N86" s="25">
        <v>5</v>
      </c>
      <c r="O86" s="25">
        <v>18</v>
      </c>
      <c r="P86" s="25">
        <v>10832</v>
      </c>
      <c r="Q86" s="25">
        <v>2226</v>
      </c>
      <c r="R86" s="25">
        <v>196</v>
      </c>
      <c r="S86" s="25"/>
      <c r="T86" s="25">
        <v>33</v>
      </c>
      <c r="U86" s="25">
        <v>975</v>
      </c>
      <c r="V86" s="25">
        <v>439</v>
      </c>
      <c r="W86" s="25">
        <v>1998</v>
      </c>
      <c r="X86" s="25">
        <v>3</v>
      </c>
      <c r="Y86" s="25">
        <v>1</v>
      </c>
      <c r="Z86" s="25"/>
      <c r="AA86" s="25"/>
      <c r="AB86" s="25">
        <v>12</v>
      </c>
      <c r="AC86" s="25"/>
      <c r="AD86" s="23">
        <v>1498466</v>
      </c>
    </row>
    <row r="87" spans="1:30" s="26" customFormat="1" x14ac:dyDescent="0.3">
      <c r="A87" s="23">
        <v>226</v>
      </c>
      <c r="B87" s="24">
        <v>2744</v>
      </c>
      <c r="C87" s="23" t="s">
        <v>332</v>
      </c>
      <c r="D87" s="25">
        <v>485.67</v>
      </c>
      <c r="E87" s="25" t="s">
        <v>228</v>
      </c>
      <c r="F87" s="25" t="s">
        <v>42</v>
      </c>
      <c r="G87" s="23">
        <v>1447407</v>
      </c>
      <c r="H87" s="25">
        <v>1780847</v>
      </c>
      <c r="I87" s="25">
        <v>773481</v>
      </c>
      <c r="J87" s="25">
        <v>175659</v>
      </c>
      <c r="K87" s="25">
        <v>484859</v>
      </c>
      <c r="L87" s="25">
        <v>232342</v>
      </c>
      <c r="M87" s="25">
        <v>10038</v>
      </c>
      <c r="N87" s="25">
        <v>314</v>
      </c>
      <c r="O87" s="25">
        <v>268</v>
      </c>
      <c r="P87" s="25">
        <v>14044</v>
      </c>
      <c r="Q87" s="25">
        <v>861</v>
      </c>
      <c r="R87" s="25">
        <v>1018</v>
      </c>
      <c r="S87" s="25"/>
      <c r="T87" s="25"/>
      <c r="U87" s="25">
        <v>50721</v>
      </c>
      <c r="V87" s="25">
        <v>10635</v>
      </c>
      <c r="W87" s="25">
        <v>24507</v>
      </c>
      <c r="X87" s="25">
        <v>965</v>
      </c>
      <c r="Y87" s="25">
        <v>75</v>
      </c>
      <c r="Z87" s="25"/>
      <c r="AA87" s="25"/>
      <c r="AB87" s="25"/>
      <c r="AC87" s="25">
        <v>1060</v>
      </c>
      <c r="AD87" s="23">
        <v>1780847</v>
      </c>
    </row>
    <row r="88" spans="1:30" s="26" customFormat="1" x14ac:dyDescent="0.3">
      <c r="A88" s="23">
        <v>305</v>
      </c>
      <c r="B88" s="24">
        <v>2983</v>
      </c>
      <c r="C88" s="23" t="s">
        <v>413</v>
      </c>
      <c r="D88" s="25">
        <v>4139</v>
      </c>
      <c r="E88" s="25" t="s">
        <v>86</v>
      </c>
      <c r="F88" s="25" t="s">
        <v>42</v>
      </c>
      <c r="G88" s="23">
        <v>1398512</v>
      </c>
      <c r="H88" s="25">
        <v>5786529</v>
      </c>
      <c r="I88" s="25"/>
      <c r="J88" s="25">
        <v>637665</v>
      </c>
      <c r="K88" s="25"/>
      <c r="L88" s="25"/>
      <c r="M88" s="25"/>
      <c r="N88" s="25"/>
      <c r="O88" s="25"/>
      <c r="P88" s="25"/>
      <c r="Q88" s="25">
        <v>864</v>
      </c>
      <c r="R88" s="25"/>
      <c r="S88" s="25"/>
      <c r="T88" s="25"/>
      <c r="U88" s="25"/>
      <c r="V88" s="25"/>
      <c r="W88" s="25"/>
      <c r="X88" s="25"/>
      <c r="Y88" s="25"/>
      <c r="Z88" s="25">
        <v>5148000</v>
      </c>
      <c r="AA88" s="25"/>
      <c r="AB88" s="25"/>
      <c r="AC88" s="25"/>
      <c r="AD88" s="23">
        <v>5786529</v>
      </c>
    </row>
    <row r="89" spans="1:30" s="26" customFormat="1" x14ac:dyDescent="0.3">
      <c r="A89" s="23">
        <v>247</v>
      </c>
      <c r="B89" s="24">
        <v>2817</v>
      </c>
      <c r="C89" s="23" t="s">
        <v>353</v>
      </c>
      <c r="D89" s="25">
        <v>29.92</v>
      </c>
      <c r="E89" s="25" t="s">
        <v>215</v>
      </c>
      <c r="F89" s="25" t="s">
        <v>120</v>
      </c>
      <c r="G89" s="23">
        <v>1391731</v>
      </c>
      <c r="H89" s="25">
        <v>1650805</v>
      </c>
      <c r="I89" s="25">
        <v>987299</v>
      </c>
      <c r="J89" s="25">
        <v>159913</v>
      </c>
      <c r="K89" s="25">
        <v>75749</v>
      </c>
      <c r="L89" s="25">
        <v>9736</v>
      </c>
      <c r="M89" s="25">
        <v>8470</v>
      </c>
      <c r="N89" s="25"/>
      <c r="O89" s="25">
        <v>6387</v>
      </c>
      <c r="P89" s="25">
        <v>402164</v>
      </c>
      <c r="Q89" s="25">
        <v>941</v>
      </c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>
        <v>146</v>
      </c>
      <c r="AC89" s="25"/>
      <c r="AD89" s="23">
        <v>1650805</v>
      </c>
    </row>
    <row r="90" spans="1:30" s="26" customFormat="1" x14ac:dyDescent="0.3">
      <c r="A90" s="23">
        <v>93</v>
      </c>
      <c r="B90" s="24">
        <v>2025</v>
      </c>
      <c r="C90" s="23" t="s">
        <v>184</v>
      </c>
      <c r="D90" s="25">
        <v>437.44</v>
      </c>
      <c r="E90" s="25" t="s">
        <v>62</v>
      </c>
      <c r="F90" s="25" t="s">
        <v>77</v>
      </c>
      <c r="G90" s="23">
        <v>1343594</v>
      </c>
      <c r="H90" s="25">
        <v>1596951</v>
      </c>
      <c r="I90" s="25">
        <v>810074</v>
      </c>
      <c r="J90" s="25">
        <v>198201</v>
      </c>
      <c r="K90" s="25">
        <v>475367</v>
      </c>
      <c r="L90" s="25">
        <v>31126</v>
      </c>
      <c r="M90" s="25">
        <v>3873</v>
      </c>
      <c r="N90" s="25">
        <v>84</v>
      </c>
      <c r="O90" s="25">
        <v>395</v>
      </c>
      <c r="P90" s="25">
        <v>12174</v>
      </c>
      <c r="Q90" s="25">
        <v>1534</v>
      </c>
      <c r="R90" s="25">
        <v>4999</v>
      </c>
      <c r="S90" s="25"/>
      <c r="T90" s="25">
        <v>1552</v>
      </c>
      <c r="U90" s="25">
        <v>19030</v>
      </c>
      <c r="V90" s="25">
        <v>8249</v>
      </c>
      <c r="W90" s="25">
        <v>563</v>
      </c>
      <c r="X90" s="25"/>
      <c r="Y90" s="25"/>
      <c r="Z90" s="25"/>
      <c r="AA90" s="25">
        <v>10333</v>
      </c>
      <c r="AB90" s="25"/>
      <c r="AC90" s="25">
        <v>19397</v>
      </c>
      <c r="AD90" s="23">
        <v>1596951</v>
      </c>
    </row>
    <row r="91" spans="1:30" s="26" customFormat="1" x14ac:dyDescent="0.3">
      <c r="A91" s="23">
        <v>3</v>
      </c>
      <c r="B91" s="24">
        <v>182</v>
      </c>
      <c r="C91" s="23" t="s">
        <v>45</v>
      </c>
      <c r="D91" s="25">
        <v>293.08</v>
      </c>
      <c r="E91" s="25" t="s">
        <v>46</v>
      </c>
      <c r="F91" s="25" t="s">
        <v>42</v>
      </c>
      <c r="G91" s="23">
        <v>1331142</v>
      </c>
      <c r="H91" s="25">
        <v>1515843</v>
      </c>
      <c r="I91" s="25">
        <v>427548</v>
      </c>
      <c r="J91" s="25">
        <v>40704</v>
      </c>
      <c r="K91" s="25">
        <v>12259</v>
      </c>
      <c r="L91" s="25">
        <v>144</v>
      </c>
      <c r="M91" s="25">
        <v>1173</v>
      </c>
      <c r="N91" s="25">
        <v>30</v>
      </c>
      <c r="O91" s="25">
        <v>527</v>
      </c>
      <c r="P91" s="25">
        <v>154496</v>
      </c>
      <c r="Q91" s="25">
        <v>494</v>
      </c>
      <c r="R91" s="25">
        <v>5090</v>
      </c>
      <c r="S91" s="25">
        <v>116</v>
      </c>
      <c r="T91" s="25">
        <v>779</v>
      </c>
      <c r="U91" s="25">
        <v>39636</v>
      </c>
      <c r="V91" s="25">
        <v>110</v>
      </c>
      <c r="W91" s="25">
        <v>1</v>
      </c>
      <c r="X91" s="25"/>
      <c r="Y91" s="25"/>
      <c r="Z91" s="25"/>
      <c r="AA91" s="25">
        <v>832736</v>
      </c>
      <c r="AB91" s="25"/>
      <c r="AC91" s="25"/>
      <c r="AD91" s="23">
        <v>1515843</v>
      </c>
    </row>
    <row r="92" spans="1:30" s="26" customFormat="1" x14ac:dyDescent="0.3">
      <c r="A92" s="23">
        <v>291</v>
      </c>
      <c r="B92" s="24">
        <v>2952</v>
      </c>
      <c r="C92" s="23" t="s">
        <v>399</v>
      </c>
      <c r="D92" s="25">
        <v>20.91</v>
      </c>
      <c r="E92" s="25" t="s">
        <v>105</v>
      </c>
      <c r="F92" s="25" t="s">
        <v>120</v>
      </c>
      <c r="G92" s="23">
        <v>1322034</v>
      </c>
      <c r="H92" s="25">
        <v>1470821</v>
      </c>
      <c r="I92" s="25">
        <v>992145</v>
      </c>
      <c r="J92" s="25">
        <v>199656</v>
      </c>
      <c r="K92" s="25">
        <v>183828</v>
      </c>
      <c r="L92" s="25">
        <v>9264</v>
      </c>
      <c r="M92" s="25">
        <v>13056</v>
      </c>
      <c r="N92" s="25">
        <v>25</v>
      </c>
      <c r="O92" s="25">
        <v>7552</v>
      </c>
      <c r="P92" s="25">
        <v>64282</v>
      </c>
      <c r="Q92" s="25">
        <v>1013</v>
      </c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3">
        <v>1470821</v>
      </c>
    </row>
    <row r="93" spans="1:30" s="26" customFormat="1" x14ac:dyDescent="0.3">
      <c r="A93" s="23">
        <v>76</v>
      </c>
      <c r="B93" s="24">
        <v>1905</v>
      </c>
      <c r="C93" s="23" t="s">
        <v>163</v>
      </c>
      <c r="D93" s="25">
        <v>477</v>
      </c>
      <c r="E93" s="25" t="s">
        <v>164</v>
      </c>
      <c r="F93" s="25" t="s">
        <v>77</v>
      </c>
      <c r="G93" s="23">
        <v>1293114</v>
      </c>
      <c r="H93" s="25">
        <v>1530525</v>
      </c>
      <c r="I93" s="25">
        <v>590338</v>
      </c>
      <c r="J93" s="25">
        <v>134926</v>
      </c>
      <c r="K93" s="25">
        <v>399627</v>
      </c>
      <c r="L93" s="25">
        <v>50768</v>
      </c>
      <c r="M93" s="25">
        <v>8587</v>
      </c>
      <c r="N93" s="25">
        <v>528</v>
      </c>
      <c r="O93" s="25">
        <v>436</v>
      </c>
      <c r="P93" s="25">
        <v>28910</v>
      </c>
      <c r="Q93" s="25">
        <v>1821</v>
      </c>
      <c r="R93" s="25">
        <v>530</v>
      </c>
      <c r="S93" s="25"/>
      <c r="T93" s="25">
        <v>21850</v>
      </c>
      <c r="U93" s="25">
        <v>159211</v>
      </c>
      <c r="V93" s="25">
        <v>27782</v>
      </c>
      <c r="W93" s="25">
        <v>19928</v>
      </c>
      <c r="X93" s="25">
        <v>21208</v>
      </c>
      <c r="Y93" s="25">
        <v>450</v>
      </c>
      <c r="Z93" s="25"/>
      <c r="AA93" s="25">
        <v>59286</v>
      </c>
      <c r="AB93" s="25"/>
      <c r="AC93" s="25">
        <v>4339</v>
      </c>
      <c r="AD93" s="23">
        <v>1530525</v>
      </c>
    </row>
    <row r="94" spans="1:30" s="26" customFormat="1" x14ac:dyDescent="0.3">
      <c r="A94" s="23">
        <v>268</v>
      </c>
      <c r="B94" s="24">
        <v>2888</v>
      </c>
      <c r="C94" s="23" t="s">
        <v>374</v>
      </c>
      <c r="D94" s="25">
        <v>29.8</v>
      </c>
      <c r="E94" s="25" t="s">
        <v>137</v>
      </c>
      <c r="F94" s="25" t="s">
        <v>120</v>
      </c>
      <c r="G94" s="23">
        <v>1275467</v>
      </c>
      <c r="H94" s="25">
        <v>1352036</v>
      </c>
      <c r="I94" s="25">
        <v>1178720</v>
      </c>
      <c r="J94" s="25">
        <v>3129</v>
      </c>
      <c r="K94" s="25">
        <v>168135</v>
      </c>
      <c r="L94" s="25"/>
      <c r="M94" s="25"/>
      <c r="N94" s="25"/>
      <c r="O94" s="25"/>
      <c r="P94" s="25"/>
      <c r="Q94" s="25">
        <v>2052</v>
      </c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3">
        <v>1352036</v>
      </c>
    </row>
    <row r="95" spans="1:30" s="26" customFormat="1" x14ac:dyDescent="0.3">
      <c r="A95" s="23">
        <v>212</v>
      </c>
      <c r="B95" s="24">
        <v>2704</v>
      </c>
      <c r="C95" s="23" t="s">
        <v>318</v>
      </c>
      <c r="D95" s="25">
        <v>29.83</v>
      </c>
      <c r="E95" s="25" t="s">
        <v>256</v>
      </c>
      <c r="F95" s="25" t="s">
        <v>120</v>
      </c>
      <c r="G95" s="23">
        <v>1180961</v>
      </c>
      <c r="H95" s="25">
        <v>1266164</v>
      </c>
      <c r="I95" s="25">
        <v>974036</v>
      </c>
      <c r="J95" s="25">
        <v>135972</v>
      </c>
      <c r="K95" s="25">
        <v>113410</v>
      </c>
      <c r="L95" s="25">
        <v>1371</v>
      </c>
      <c r="M95" s="25">
        <v>1096</v>
      </c>
      <c r="N95" s="25">
        <v>16</v>
      </c>
      <c r="O95" s="25">
        <v>546</v>
      </c>
      <c r="P95" s="25">
        <v>38563</v>
      </c>
      <c r="Q95" s="25">
        <v>1154</v>
      </c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3">
        <v>1266164</v>
      </c>
    </row>
    <row r="96" spans="1:30" s="26" customFormat="1" x14ac:dyDescent="0.3">
      <c r="A96" s="23">
        <v>45</v>
      </c>
      <c r="B96" s="24">
        <v>1645</v>
      </c>
      <c r="C96" s="23" t="s">
        <v>115</v>
      </c>
      <c r="D96" s="25">
        <v>497</v>
      </c>
      <c r="E96" s="25" t="s">
        <v>66</v>
      </c>
      <c r="F96" s="25" t="s">
        <v>77</v>
      </c>
      <c r="G96" s="23">
        <v>1175469</v>
      </c>
      <c r="H96" s="25">
        <v>1387072</v>
      </c>
      <c r="I96" s="25">
        <v>453084</v>
      </c>
      <c r="J96" s="25">
        <v>155735</v>
      </c>
      <c r="K96" s="25">
        <v>330020</v>
      </c>
      <c r="L96" s="25">
        <v>32697</v>
      </c>
      <c r="M96" s="25">
        <v>8680</v>
      </c>
      <c r="N96" s="25">
        <v>1615</v>
      </c>
      <c r="O96" s="25">
        <v>275</v>
      </c>
      <c r="P96" s="25">
        <v>38410</v>
      </c>
      <c r="Q96" s="25">
        <v>355</v>
      </c>
      <c r="R96" s="25">
        <v>14772</v>
      </c>
      <c r="S96" s="25"/>
      <c r="T96" s="25">
        <v>37958</v>
      </c>
      <c r="U96" s="25">
        <v>156734</v>
      </c>
      <c r="V96" s="25">
        <v>5046</v>
      </c>
      <c r="W96" s="25">
        <v>131923</v>
      </c>
      <c r="X96" s="25">
        <v>8151</v>
      </c>
      <c r="Y96" s="25">
        <v>1973</v>
      </c>
      <c r="Z96" s="25"/>
      <c r="AA96" s="25"/>
      <c r="AB96" s="25"/>
      <c r="AC96" s="25">
        <v>9644</v>
      </c>
      <c r="AD96" s="23">
        <v>1387072</v>
      </c>
    </row>
    <row r="97" spans="1:30" s="26" customFormat="1" x14ac:dyDescent="0.3">
      <c r="A97" s="23">
        <v>10</v>
      </c>
      <c r="B97" s="24">
        <v>1028</v>
      </c>
      <c r="C97" s="23" t="s">
        <v>58</v>
      </c>
      <c r="D97" s="25">
        <v>393.59</v>
      </c>
      <c r="E97" s="25" t="s">
        <v>50</v>
      </c>
      <c r="F97" s="25" t="s">
        <v>42</v>
      </c>
      <c r="G97" s="23">
        <v>1122694</v>
      </c>
      <c r="H97" s="25">
        <v>1152111</v>
      </c>
      <c r="I97" s="25">
        <v>972845</v>
      </c>
      <c r="J97" s="25">
        <v>53027</v>
      </c>
      <c r="K97" s="25">
        <v>32949</v>
      </c>
      <c r="L97" s="25">
        <v>10402</v>
      </c>
      <c r="M97" s="25">
        <v>6293</v>
      </c>
      <c r="N97" s="25">
        <v>1062</v>
      </c>
      <c r="O97" s="25">
        <v>54</v>
      </c>
      <c r="P97" s="25">
        <v>2765</v>
      </c>
      <c r="Q97" s="25">
        <v>1346</v>
      </c>
      <c r="R97" s="25">
        <v>2165</v>
      </c>
      <c r="S97" s="25"/>
      <c r="T97" s="25">
        <v>1938</v>
      </c>
      <c r="U97" s="25">
        <v>59885</v>
      </c>
      <c r="V97" s="25">
        <v>771</v>
      </c>
      <c r="W97" s="25">
        <v>736</v>
      </c>
      <c r="X97" s="25">
        <v>288</v>
      </c>
      <c r="Y97" s="25">
        <v>32</v>
      </c>
      <c r="Z97" s="25"/>
      <c r="AA97" s="25">
        <v>5553</v>
      </c>
      <c r="AB97" s="25"/>
      <c r="AC97" s="25"/>
      <c r="AD97" s="23">
        <v>1152111</v>
      </c>
    </row>
    <row r="98" spans="1:30" s="26" customFormat="1" x14ac:dyDescent="0.3">
      <c r="A98" s="23">
        <v>307</v>
      </c>
      <c r="B98" s="24">
        <v>2997</v>
      </c>
      <c r="C98" s="23" t="s">
        <v>415</v>
      </c>
      <c r="D98" s="25">
        <v>29.1</v>
      </c>
      <c r="E98" s="25" t="s">
        <v>171</v>
      </c>
      <c r="F98" s="25" t="s">
        <v>120</v>
      </c>
      <c r="G98" s="23">
        <v>1082196</v>
      </c>
      <c r="H98" s="25">
        <v>1274590</v>
      </c>
      <c r="I98" s="25">
        <v>723846</v>
      </c>
      <c r="J98" s="25">
        <v>196042</v>
      </c>
      <c r="K98" s="25">
        <v>22204</v>
      </c>
      <c r="L98" s="25">
        <v>1438</v>
      </c>
      <c r="M98" s="25">
        <v>1863</v>
      </c>
      <c r="N98" s="25"/>
      <c r="O98" s="25">
        <v>992</v>
      </c>
      <c r="P98" s="25">
        <v>328011</v>
      </c>
      <c r="Q98" s="25">
        <v>194</v>
      </c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3">
        <v>1274590</v>
      </c>
    </row>
    <row r="99" spans="1:30" s="26" customFormat="1" x14ac:dyDescent="0.3">
      <c r="A99" s="23">
        <v>17</v>
      </c>
      <c r="B99" s="24">
        <v>1134</v>
      </c>
      <c r="C99" s="23" t="s">
        <v>70</v>
      </c>
      <c r="D99" s="25">
        <v>236</v>
      </c>
      <c r="E99" s="25" t="s">
        <v>60</v>
      </c>
      <c r="F99" s="25" t="s">
        <v>42</v>
      </c>
      <c r="G99" s="23">
        <v>1072266</v>
      </c>
      <c r="H99" s="25">
        <v>1128327</v>
      </c>
      <c r="I99" s="25">
        <v>885027</v>
      </c>
      <c r="J99" s="25">
        <v>81757</v>
      </c>
      <c r="K99" s="25">
        <v>82277</v>
      </c>
      <c r="L99" s="25">
        <v>10517</v>
      </c>
      <c r="M99" s="25">
        <v>5173</v>
      </c>
      <c r="N99" s="25">
        <v>118</v>
      </c>
      <c r="O99" s="25">
        <v>5134</v>
      </c>
      <c r="P99" s="25">
        <v>3115</v>
      </c>
      <c r="Q99" s="25">
        <v>3</v>
      </c>
      <c r="R99" s="25">
        <v>186</v>
      </c>
      <c r="S99" s="25"/>
      <c r="T99" s="25">
        <v>1375</v>
      </c>
      <c r="U99" s="25">
        <v>47141</v>
      </c>
      <c r="V99" s="25">
        <v>5937</v>
      </c>
      <c r="W99" s="25">
        <v>342</v>
      </c>
      <c r="X99" s="25">
        <v>202</v>
      </c>
      <c r="Y99" s="25">
        <v>23</v>
      </c>
      <c r="Z99" s="25"/>
      <c r="AA99" s="25"/>
      <c r="AB99" s="25"/>
      <c r="AC99" s="25"/>
      <c r="AD99" s="23">
        <v>1128327</v>
      </c>
    </row>
    <row r="100" spans="1:30" s="26" customFormat="1" x14ac:dyDescent="0.3">
      <c r="A100" s="23">
        <v>50</v>
      </c>
      <c r="B100" s="24">
        <v>1751</v>
      </c>
      <c r="C100" s="23" t="s">
        <v>124</v>
      </c>
      <c r="D100" s="25">
        <v>180.38</v>
      </c>
      <c r="E100" s="25" t="s">
        <v>125</v>
      </c>
      <c r="F100" s="25" t="s">
        <v>42</v>
      </c>
      <c r="G100" s="23">
        <v>1039146</v>
      </c>
      <c r="H100" s="25">
        <v>1140803</v>
      </c>
      <c r="I100" s="25">
        <v>600382</v>
      </c>
      <c r="J100" s="25">
        <v>182590</v>
      </c>
      <c r="K100" s="25">
        <v>110714</v>
      </c>
      <c r="L100" s="25">
        <v>7917</v>
      </c>
      <c r="M100" s="25">
        <v>10609</v>
      </c>
      <c r="N100" s="25">
        <v>145</v>
      </c>
      <c r="O100" s="25">
        <v>131</v>
      </c>
      <c r="P100" s="25">
        <v>35368</v>
      </c>
      <c r="Q100" s="25">
        <v>1</v>
      </c>
      <c r="R100" s="25">
        <v>5830</v>
      </c>
      <c r="S100" s="25"/>
      <c r="T100" s="25">
        <v>54</v>
      </c>
      <c r="U100" s="25">
        <v>55522</v>
      </c>
      <c r="V100" s="25">
        <v>75161</v>
      </c>
      <c r="W100" s="25">
        <v>38269</v>
      </c>
      <c r="X100" s="25">
        <v>17815</v>
      </c>
      <c r="Y100" s="25">
        <v>295</v>
      </c>
      <c r="Z100" s="25"/>
      <c r="AA100" s="25"/>
      <c r="AB100" s="25"/>
      <c r="AC100" s="25"/>
      <c r="AD100" s="23">
        <v>1140803</v>
      </c>
    </row>
    <row r="101" spans="1:30" s="26" customFormat="1" x14ac:dyDescent="0.3">
      <c r="A101" s="23">
        <v>281</v>
      </c>
      <c r="B101" s="24">
        <v>2911</v>
      </c>
      <c r="C101" s="23" t="s">
        <v>388</v>
      </c>
      <c r="D101" s="25">
        <v>29.91</v>
      </c>
      <c r="E101" s="25" t="s">
        <v>256</v>
      </c>
      <c r="F101" s="25" t="s">
        <v>120</v>
      </c>
      <c r="G101" s="23">
        <v>1024768</v>
      </c>
      <c r="H101" s="25">
        <v>1133434</v>
      </c>
      <c r="I101" s="25">
        <v>856140</v>
      </c>
      <c r="J101" s="25">
        <v>46035</v>
      </c>
      <c r="K101" s="25">
        <v>194783</v>
      </c>
      <c r="L101" s="25">
        <v>5144</v>
      </c>
      <c r="M101" s="25">
        <v>4962</v>
      </c>
      <c r="N101" s="25">
        <v>70</v>
      </c>
      <c r="O101" s="25">
        <v>283</v>
      </c>
      <c r="P101" s="25">
        <v>23497</v>
      </c>
      <c r="Q101" s="25">
        <v>2520</v>
      </c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3">
        <v>1133434</v>
      </c>
    </row>
    <row r="102" spans="1:30" s="26" customFormat="1" x14ac:dyDescent="0.3">
      <c r="A102" s="23">
        <v>225</v>
      </c>
      <c r="B102" s="24">
        <v>2740</v>
      </c>
      <c r="C102" s="23" t="s">
        <v>331</v>
      </c>
      <c r="D102" s="25">
        <v>485.67</v>
      </c>
      <c r="E102" s="25" t="s">
        <v>228</v>
      </c>
      <c r="F102" s="25" t="s">
        <v>42</v>
      </c>
      <c r="G102" s="23">
        <v>1024484</v>
      </c>
      <c r="H102" s="25">
        <v>1114720</v>
      </c>
      <c r="I102" s="25">
        <v>201129</v>
      </c>
      <c r="J102" s="25">
        <v>191134</v>
      </c>
      <c r="K102" s="25">
        <v>27288</v>
      </c>
      <c r="L102" s="25"/>
      <c r="M102" s="25">
        <v>145</v>
      </c>
      <c r="N102" s="25"/>
      <c r="O102" s="25">
        <v>20</v>
      </c>
      <c r="P102" s="25"/>
      <c r="Q102" s="25">
        <v>6780</v>
      </c>
      <c r="R102" s="25">
        <v>32</v>
      </c>
      <c r="S102" s="25"/>
      <c r="T102" s="25">
        <v>57</v>
      </c>
      <c r="U102" s="25">
        <v>347351</v>
      </c>
      <c r="V102" s="25">
        <v>12883</v>
      </c>
      <c r="W102" s="25">
        <v>3016</v>
      </c>
      <c r="X102" s="25">
        <v>377</v>
      </c>
      <c r="Y102" s="25">
        <v>152</v>
      </c>
      <c r="Z102" s="25"/>
      <c r="AA102" s="25">
        <v>308657</v>
      </c>
      <c r="AB102" s="25"/>
      <c r="AC102" s="25">
        <v>15699</v>
      </c>
      <c r="AD102" s="23">
        <v>1114720</v>
      </c>
    </row>
    <row r="103" spans="1:30" s="26" customFormat="1" x14ac:dyDescent="0.3">
      <c r="A103" s="23">
        <v>217</v>
      </c>
      <c r="B103" s="24">
        <v>2714</v>
      </c>
      <c r="C103" s="23" t="s">
        <v>323</v>
      </c>
      <c r="D103" s="25">
        <v>28.29</v>
      </c>
      <c r="E103" s="25" t="s">
        <v>64</v>
      </c>
      <c r="F103" s="25" t="s">
        <v>120</v>
      </c>
      <c r="G103" s="23">
        <v>1007170</v>
      </c>
      <c r="H103" s="25">
        <v>1119203</v>
      </c>
      <c r="I103" s="25">
        <v>762048</v>
      </c>
      <c r="J103" s="25">
        <v>147553</v>
      </c>
      <c r="K103" s="25">
        <v>108011</v>
      </c>
      <c r="L103" s="25">
        <v>15894</v>
      </c>
      <c r="M103" s="25">
        <v>41832</v>
      </c>
      <c r="N103" s="25">
        <v>2</v>
      </c>
      <c r="O103" s="25">
        <v>14593</v>
      </c>
      <c r="P103" s="25">
        <v>28772</v>
      </c>
      <c r="Q103" s="25">
        <v>498</v>
      </c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3">
        <v>1119203</v>
      </c>
    </row>
    <row r="104" spans="1:30" s="26" customFormat="1" x14ac:dyDescent="0.3">
      <c r="A104" s="23">
        <v>42</v>
      </c>
      <c r="B104" s="24">
        <v>1595</v>
      </c>
      <c r="C104" s="23" t="s">
        <v>110</v>
      </c>
      <c r="D104" s="25">
        <v>292.06</v>
      </c>
      <c r="E104" s="25" t="s">
        <v>62</v>
      </c>
      <c r="F104" s="25" t="s">
        <v>42</v>
      </c>
      <c r="G104" s="23">
        <v>1006132</v>
      </c>
      <c r="H104" s="25">
        <v>1227758</v>
      </c>
      <c r="I104" s="25">
        <v>448466</v>
      </c>
      <c r="J104" s="25">
        <v>292019</v>
      </c>
      <c r="K104" s="25">
        <v>383374</v>
      </c>
      <c r="L104" s="25">
        <v>18582</v>
      </c>
      <c r="M104" s="25">
        <v>19873</v>
      </c>
      <c r="N104" s="25">
        <v>109</v>
      </c>
      <c r="O104" s="25">
        <v>110</v>
      </c>
      <c r="P104" s="25">
        <v>12070</v>
      </c>
      <c r="Q104" s="25">
        <v>44</v>
      </c>
      <c r="R104" s="25">
        <v>2728</v>
      </c>
      <c r="S104" s="25"/>
      <c r="T104" s="25">
        <v>58</v>
      </c>
      <c r="U104" s="25">
        <v>41841</v>
      </c>
      <c r="V104" s="25">
        <v>8391</v>
      </c>
      <c r="W104" s="25">
        <v>93</v>
      </c>
      <c r="X104" s="25"/>
      <c r="Y104" s="25"/>
      <c r="Z104" s="25"/>
      <c r="AA104" s="25"/>
      <c r="AB104" s="25"/>
      <c r="AC104" s="25"/>
      <c r="AD104" s="23">
        <v>1227758</v>
      </c>
    </row>
    <row r="105" spans="1:30" s="26" customFormat="1" x14ac:dyDescent="0.3">
      <c r="A105" s="23">
        <v>160</v>
      </c>
      <c r="B105" s="24">
        <v>2457</v>
      </c>
      <c r="C105" s="23" t="s">
        <v>263</v>
      </c>
      <c r="D105" s="25">
        <v>29.03</v>
      </c>
      <c r="E105" s="25" t="s">
        <v>64</v>
      </c>
      <c r="F105" s="25" t="s">
        <v>120</v>
      </c>
      <c r="G105" s="23">
        <v>1001922</v>
      </c>
      <c r="H105" s="25">
        <v>1098664</v>
      </c>
      <c r="I105" s="25">
        <v>800599</v>
      </c>
      <c r="J105" s="25">
        <v>118526</v>
      </c>
      <c r="K105" s="25">
        <v>68838</v>
      </c>
      <c r="L105" s="25">
        <v>14185</v>
      </c>
      <c r="M105" s="25">
        <v>34325</v>
      </c>
      <c r="N105" s="25">
        <v>108</v>
      </c>
      <c r="O105" s="25">
        <v>17138</v>
      </c>
      <c r="P105" s="25">
        <v>42581</v>
      </c>
      <c r="Q105" s="25">
        <v>2333</v>
      </c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>
        <v>31</v>
      </c>
      <c r="AC105" s="25"/>
      <c r="AD105" s="23">
        <v>1098664</v>
      </c>
    </row>
    <row r="106" spans="1:30" s="26" customFormat="1" x14ac:dyDescent="0.3">
      <c r="A106" s="23">
        <v>306</v>
      </c>
      <c r="B106" s="24">
        <v>2991</v>
      </c>
      <c r="C106" s="23" t="s">
        <v>414</v>
      </c>
      <c r="D106" s="25">
        <v>962</v>
      </c>
      <c r="E106" s="25" t="s">
        <v>57</v>
      </c>
      <c r="F106" s="25" t="s">
        <v>42</v>
      </c>
      <c r="G106" s="23">
        <v>979701</v>
      </c>
      <c r="H106" s="25">
        <v>1045496</v>
      </c>
      <c r="I106" s="25">
        <v>773896</v>
      </c>
      <c r="J106" s="25">
        <v>57730</v>
      </c>
      <c r="K106" s="25">
        <v>91913</v>
      </c>
      <c r="L106" s="25">
        <v>2181</v>
      </c>
      <c r="M106" s="25">
        <v>3463</v>
      </c>
      <c r="N106" s="25">
        <v>25</v>
      </c>
      <c r="O106" s="25">
        <v>211</v>
      </c>
      <c r="P106" s="25">
        <v>4544</v>
      </c>
      <c r="Q106" s="25">
        <v>6207</v>
      </c>
      <c r="R106" s="25">
        <v>67</v>
      </c>
      <c r="S106" s="25"/>
      <c r="T106" s="25">
        <v>128</v>
      </c>
      <c r="U106" s="25">
        <v>3309</v>
      </c>
      <c r="V106" s="25">
        <v>54</v>
      </c>
      <c r="W106" s="25"/>
      <c r="X106" s="25"/>
      <c r="Y106" s="25"/>
      <c r="Z106" s="25"/>
      <c r="AA106" s="25">
        <v>101768</v>
      </c>
      <c r="AB106" s="25"/>
      <c r="AC106" s="25"/>
      <c r="AD106" s="23">
        <v>1045496</v>
      </c>
    </row>
    <row r="107" spans="1:30" s="26" customFormat="1" x14ac:dyDescent="0.3">
      <c r="A107" s="23">
        <v>23</v>
      </c>
      <c r="B107" s="24">
        <v>1304</v>
      </c>
      <c r="C107" s="23" t="s">
        <v>80</v>
      </c>
      <c r="D107" s="25">
        <v>200.68</v>
      </c>
      <c r="E107" s="25" t="s">
        <v>60</v>
      </c>
      <c r="F107" s="25" t="s">
        <v>42</v>
      </c>
      <c r="G107" s="23">
        <v>961266</v>
      </c>
      <c r="H107" s="25">
        <v>1048954</v>
      </c>
      <c r="I107" s="25">
        <v>741376</v>
      </c>
      <c r="J107" s="25">
        <v>59721</v>
      </c>
      <c r="K107" s="25">
        <v>103759</v>
      </c>
      <c r="L107" s="25">
        <v>24127</v>
      </c>
      <c r="M107" s="25">
        <v>2106</v>
      </c>
      <c r="N107" s="25">
        <v>158</v>
      </c>
      <c r="O107" s="25">
        <v>115</v>
      </c>
      <c r="P107" s="25">
        <v>50064</v>
      </c>
      <c r="Q107" s="25">
        <v>4</v>
      </c>
      <c r="R107" s="25">
        <v>1671</v>
      </c>
      <c r="S107" s="25"/>
      <c r="T107" s="25">
        <v>62</v>
      </c>
      <c r="U107" s="25">
        <v>58483</v>
      </c>
      <c r="V107" s="25">
        <v>5137</v>
      </c>
      <c r="W107" s="25">
        <v>370</v>
      </c>
      <c r="X107" s="25">
        <v>367</v>
      </c>
      <c r="Y107" s="25">
        <v>52</v>
      </c>
      <c r="Z107" s="25"/>
      <c r="AA107" s="25">
        <v>1382</v>
      </c>
      <c r="AB107" s="25"/>
      <c r="AC107" s="25"/>
      <c r="AD107" s="23">
        <v>1048954</v>
      </c>
    </row>
    <row r="108" spans="1:30" s="26" customFormat="1" x14ac:dyDescent="0.3">
      <c r="A108" s="23">
        <v>234</v>
      </c>
      <c r="B108" s="24">
        <v>2771</v>
      </c>
      <c r="C108" s="23" t="s">
        <v>340</v>
      </c>
      <c r="D108" s="25">
        <v>16.989999999999998</v>
      </c>
      <c r="E108" s="25" t="s">
        <v>242</v>
      </c>
      <c r="F108" s="25" t="s">
        <v>120</v>
      </c>
      <c r="G108" s="23">
        <v>901602</v>
      </c>
      <c r="H108" s="25">
        <v>953078</v>
      </c>
      <c r="I108" s="25">
        <v>774061</v>
      </c>
      <c r="J108" s="25">
        <v>84903</v>
      </c>
      <c r="K108" s="25">
        <v>67823</v>
      </c>
      <c r="L108" s="25">
        <v>4508</v>
      </c>
      <c r="M108" s="25">
        <v>6338</v>
      </c>
      <c r="N108" s="25">
        <v>48</v>
      </c>
      <c r="O108" s="25">
        <v>4216</v>
      </c>
      <c r="P108" s="25">
        <v>9333</v>
      </c>
      <c r="Q108" s="25">
        <v>1848</v>
      </c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3">
        <v>953078</v>
      </c>
    </row>
    <row r="109" spans="1:30" s="26" customFormat="1" x14ac:dyDescent="0.3">
      <c r="A109" s="23">
        <v>142</v>
      </c>
      <c r="B109" s="24">
        <v>2408</v>
      </c>
      <c r="C109" s="23" t="s">
        <v>241</v>
      </c>
      <c r="D109" s="25">
        <v>196</v>
      </c>
      <c r="E109" s="25" t="s">
        <v>242</v>
      </c>
      <c r="F109" s="25" t="s">
        <v>42</v>
      </c>
      <c r="G109" s="23">
        <v>887290</v>
      </c>
      <c r="H109" s="25">
        <v>1022468</v>
      </c>
      <c r="I109" s="25">
        <v>530144</v>
      </c>
      <c r="J109" s="25">
        <v>47104</v>
      </c>
      <c r="K109" s="25">
        <v>239790</v>
      </c>
      <c r="L109" s="25">
        <v>2235</v>
      </c>
      <c r="M109" s="25">
        <v>2953</v>
      </c>
      <c r="N109" s="25">
        <v>1</v>
      </c>
      <c r="O109" s="25">
        <v>66</v>
      </c>
      <c r="P109" s="25">
        <v>26193</v>
      </c>
      <c r="Q109" s="25">
        <v>42</v>
      </c>
      <c r="R109" s="25">
        <v>1552</v>
      </c>
      <c r="S109" s="25"/>
      <c r="T109" s="25">
        <v>92</v>
      </c>
      <c r="U109" s="25">
        <v>171557</v>
      </c>
      <c r="V109" s="25">
        <v>571</v>
      </c>
      <c r="W109" s="25">
        <v>1</v>
      </c>
      <c r="X109" s="25">
        <v>167</v>
      </c>
      <c r="Y109" s="25"/>
      <c r="Z109" s="25"/>
      <c r="AA109" s="25"/>
      <c r="AB109" s="25"/>
      <c r="AC109" s="25"/>
      <c r="AD109" s="23">
        <v>1022468</v>
      </c>
    </row>
    <row r="110" spans="1:30" s="26" customFormat="1" x14ac:dyDescent="0.3">
      <c r="A110" s="23">
        <v>251</v>
      </c>
      <c r="B110" s="24">
        <v>2822</v>
      </c>
      <c r="C110" s="23" t="s">
        <v>357</v>
      </c>
      <c r="D110" s="25">
        <v>29.77</v>
      </c>
      <c r="E110" s="25" t="s">
        <v>50</v>
      </c>
      <c r="F110" s="25" t="s">
        <v>120</v>
      </c>
      <c r="G110" s="23">
        <v>872663</v>
      </c>
      <c r="H110" s="25">
        <v>940101</v>
      </c>
      <c r="I110" s="25">
        <v>719572</v>
      </c>
      <c r="J110" s="25">
        <v>96833</v>
      </c>
      <c r="K110" s="25">
        <v>58895</v>
      </c>
      <c r="L110" s="25">
        <v>5923</v>
      </c>
      <c r="M110" s="25">
        <v>9122</v>
      </c>
      <c r="N110" s="25">
        <v>373</v>
      </c>
      <c r="O110" s="25">
        <v>3901</v>
      </c>
      <c r="P110" s="25">
        <v>45250</v>
      </c>
      <c r="Q110" s="25">
        <v>232</v>
      </c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3">
        <v>940101</v>
      </c>
    </row>
    <row r="111" spans="1:30" s="26" customFormat="1" x14ac:dyDescent="0.3">
      <c r="A111" s="23">
        <v>235</v>
      </c>
      <c r="B111" s="24">
        <v>2773</v>
      </c>
      <c r="C111" s="23" t="s">
        <v>341</v>
      </c>
      <c r="D111" s="25">
        <v>359.02</v>
      </c>
      <c r="E111" s="25" t="s">
        <v>66</v>
      </c>
      <c r="F111" s="25" t="s">
        <v>42</v>
      </c>
      <c r="G111" s="23">
        <v>841059</v>
      </c>
      <c r="H111" s="25">
        <v>1061108</v>
      </c>
      <c r="I111" s="25">
        <v>271584</v>
      </c>
      <c r="J111" s="25">
        <v>178483</v>
      </c>
      <c r="K111" s="25">
        <v>333095</v>
      </c>
      <c r="L111" s="25">
        <v>16919</v>
      </c>
      <c r="M111" s="25">
        <v>6487</v>
      </c>
      <c r="N111" s="25">
        <v>1312</v>
      </c>
      <c r="O111" s="25">
        <v>286</v>
      </c>
      <c r="P111" s="25">
        <v>12941</v>
      </c>
      <c r="Q111" s="25">
        <v>20</v>
      </c>
      <c r="R111" s="25">
        <v>13074</v>
      </c>
      <c r="S111" s="25">
        <v>7</v>
      </c>
      <c r="T111" s="25">
        <v>71</v>
      </c>
      <c r="U111" s="25">
        <v>116081</v>
      </c>
      <c r="V111" s="25">
        <v>2781</v>
      </c>
      <c r="W111" s="25">
        <v>95904</v>
      </c>
      <c r="X111" s="25">
        <v>5594</v>
      </c>
      <c r="Y111" s="25">
        <v>1479</v>
      </c>
      <c r="Z111" s="25"/>
      <c r="AA111" s="25"/>
      <c r="AB111" s="25"/>
      <c r="AC111" s="25">
        <v>4990</v>
      </c>
      <c r="AD111" s="23">
        <v>1061108</v>
      </c>
    </row>
    <row r="112" spans="1:30" s="26" customFormat="1" x14ac:dyDescent="0.3">
      <c r="A112" s="23">
        <v>26</v>
      </c>
      <c r="B112" s="24">
        <v>1343</v>
      </c>
      <c r="C112" s="23" t="s">
        <v>83</v>
      </c>
      <c r="D112" s="25">
        <v>252.21</v>
      </c>
      <c r="E112" s="25" t="s">
        <v>84</v>
      </c>
      <c r="F112" s="25" t="s">
        <v>42</v>
      </c>
      <c r="G112" s="23">
        <v>829277</v>
      </c>
      <c r="H112" s="25">
        <v>849899</v>
      </c>
      <c r="I112" s="25">
        <v>629791</v>
      </c>
      <c r="J112" s="25">
        <v>70479</v>
      </c>
      <c r="K112" s="25">
        <v>24059</v>
      </c>
      <c r="L112" s="25">
        <v>1488</v>
      </c>
      <c r="M112" s="25">
        <v>3131</v>
      </c>
      <c r="N112" s="25">
        <v>777</v>
      </c>
      <c r="O112" s="25">
        <v>346</v>
      </c>
      <c r="P112" s="25">
        <v>5050</v>
      </c>
      <c r="Q112" s="25">
        <v>1</v>
      </c>
      <c r="R112" s="25">
        <v>15028</v>
      </c>
      <c r="S112" s="25"/>
      <c r="T112" s="25">
        <v>36</v>
      </c>
      <c r="U112" s="25">
        <v>84481</v>
      </c>
      <c r="V112" s="25">
        <v>8833</v>
      </c>
      <c r="W112" s="25">
        <v>1438</v>
      </c>
      <c r="X112" s="25">
        <v>4642</v>
      </c>
      <c r="Y112" s="25">
        <v>319</v>
      </c>
      <c r="Z112" s="25"/>
      <c r="AA112" s="25"/>
      <c r="AB112" s="25"/>
      <c r="AC112" s="25"/>
      <c r="AD112" s="23">
        <v>849899</v>
      </c>
    </row>
    <row r="113" spans="1:30" s="26" customFormat="1" x14ac:dyDescent="0.3">
      <c r="A113" s="23">
        <v>159</v>
      </c>
      <c r="B113" s="24">
        <v>2454</v>
      </c>
      <c r="C113" s="23" t="s">
        <v>262</v>
      </c>
      <c r="D113" s="25">
        <v>134.74</v>
      </c>
      <c r="E113" s="25" t="s">
        <v>164</v>
      </c>
      <c r="F113" s="25" t="s">
        <v>42</v>
      </c>
      <c r="G113" s="23">
        <v>825545</v>
      </c>
      <c r="H113" s="25">
        <v>910585</v>
      </c>
      <c r="I113" s="25">
        <v>490418</v>
      </c>
      <c r="J113" s="25">
        <v>141726</v>
      </c>
      <c r="K113" s="25">
        <v>85126</v>
      </c>
      <c r="L113" s="25">
        <v>1631</v>
      </c>
      <c r="M113" s="25">
        <v>9757</v>
      </c>
      <c r="N113" s="25">
        <v>13</v>
      </c>
      <c r="O113" s="25">
        <v>110</v>
      </c>
      <c r="P113" s="25">
        <v>31340</v>
      </c>
      <c r="Q113" s="25"/>
      <c r="R113" s="25">
        <v>2406</v>
      </c>
      <c r="S113" s="25"/>
      <c r="T113" s="25">
        <v>62</v>
      </c>
      <c r="U113" s="25">
        <v>93419</v>
      </c>
      <c r="V113" s="25">
        <v>21443</v>
      </c>
      <c r="W113" s="25">
        <v>16848</v>
      </c>
      <c r="X113" s="25">
        <v>9865</v>
      </c>
      <c r="Y113" s="25">
        <v>494</v>
      </c>
      <c r="Z113" s="25"/>
      <c r="AA113" s="25">
        <v>5480</v>
      </c>
      <c r="AB113" s="25"/>
      <c r="AC113" s="25">
        <v>447</v>
      </c>
      <c r="AD113" s="23">
        <v>910585</v>
      </c>
    </row>
    <row r="114" spans="1:30" s="26" customFormat="1" x14ac:dyDescent="0.3">
      <c r="A114" s="23">
        <v>230</v>
      </c>
      <c r="B114" s="24">
        <v>2757</v>
      </c>
      <c r="C114" s="23" t="s">
        <v>336</v>
      </c>
      <c r="D114" s="25">
        <v>18.41</v>
      </c>
      <c r="E114" s="25" t="s">
        <v>57</v>
      </c>
      <c r="F114" s="25" t="s">
        <v>120</v>
      </c>
      <c r="G114" s="23">
        <v>776532</v>
      </c>
      <c r="H114" s="25">
        <v>801391</v>
      </c>
      <c r="I114" s="25">
        <v>670571</v>
      </c>
      <c r="J114" s="25">
        <v>101248</v>
      </c>
      <c r="K114" s="25"/>
      <c r="L114" s="25">
        <v>1680</v>
      </c>
      <c r="M114" s="25">
        <v>1077</v>
      </c>
      <c r="N114" s="25">
        <v>6</v>
      </c>
      <c r="O114" s="25">
        <v>3265</v>
      </c>
      <c r="P114" s="25">
        <v>22733</v>
      </c>
      <c r="Q114" s="25">
        <v>811</v>
      </c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3">
        <v>801391</v>
      </c>
    </row>
    <row r="115" spans="1:30" s="26" customFormat="1" x14ac:dyDescent="0.3">
      <c r="A115" s="23">
        <v>258</v>
      </c>
      <c r="B115" s="24">
        <v>2860</v>
      </c>
      <c r="C115" s="23" t="s">
        <v>364</v>
      </c>
      <c r="D115" s="25">
        <v>29.46</v>
      </c>
      <c r="E115" s="25" t="s">
        <v>53</v>
      </c>
      <c r="F115" s="25" t="s">
        <v>120</v>
      </c>
      <c r="G115" s="23">
        <v>774756</v>
      </c>
      <c r="H115" s="25">
        <v>859174</v>
      </c>
      <c r="I115" s="25">
        <v>564363</v>
      </c>
      <c r="J115" s="25">
        <v>146270</v>
      </c>
      <c r="K115" s="25">
        <v>58004</v>
      </c>
      <c r="L115" s="25">
        <v>6528</v>
      </c>
      <c r="M115" s="25">
        <v>8760</v>
      </c>
      <c r="N115" s="25">
        <v>461</v>
      </c>
      <c r="O115" s="25">
        <v>3467</v>
      </c>
      <c r="P115" s="25">
        <v>71111</v>
      </c>
      <c r="Q115" s="25">
        <v>210</v>
      </c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3">
        <v>859174</v>
      </c>
    </row>
    <row r="116" spans="1:30" s="26" customFormat="1" x14ac:dyDescent="0.3">
      <c r="A116" s="23">
        <v>229</v>
      </c>
      <c r="B116" s="24">
        <v>2755</v>
      </c>
      <c r="C116" s="23" t="s">
        <v>335</v>
      </c>
      <c r="D116" s="25">
        <v>18.47</v>
      </c>
      <c r="E116" s="25" t="s">
        <v>114</v>
      </c>
      <c r="F116" s="25" t="s">
        <v>120</v>
      </c>
      <c r="G116" s="23">
        <v>747138</v>
      </c>
      <c r="H116" s="25">
        <v>837395</v>
      </c>
      <c r="I116" s="25">
        <v>586820</v>
      </c>
      <c r="J116" s="25">
        <v>69600</v>
      </c>
      <c r="K116" s="25">
        <v>126846</v>
      </c>
      <c r="L116" s="25">
        <v>6291</v>
      </c>
      <c r="M116" s="25">
        <v>7641</v>
      </c>
      <c r="N116" s="25">
        <v>1</v>
      </c>
      <c r="O116" s="25">
        <v>4580</v>
      </c>
      <c r="P116" s="25">
        <v>35607</v>
      </c>
      <c r="Q116" s="25">
        <v>9</v>
      </c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3">
        <v>837395</v>
      </c>
    </row>
    <row r="117" spans="1:30" s="26" customFormat="1" x14ac:dyDescent="0.3">
      <c r="A117" s="23">
        <v>65</v>
      </c>
      <c r="B117" s="24">
        <v>1856</v>
      </c>
      <c r="C117" s="23" t="s">
        <v>147</v>
      </c>
      <c r="D117" s="25">
        <v>113.74</v>
      </c>
      <c r="E117" s="25" t="s">
        <v>50</v>
      </c>
      <c r="F117" s="25" t="s">
        <v>42</v>
      </c>
      <c r="G117" s="23">
        <v>746995</v>
      </c>
      <c r="H117" s="25">
        <v>804586</v>
      </c>
      <c r="I117" s="25">
        <v>496675</v>
      </c>
      <c r="J117" s="25">
        <v>68174</v>
      </c>
      <c r="K117" s="25">
        <v>63848</v>
      </c>
      <c r="L117" s="25">
        <v>13626</v>
      </c>
      <c r="M117" s="25">
        <v>1336</v>
      </c>
      <c r="N117" s="25">
        <v>166</v>
      </c>
      <c r="O117" s="25">
        <v>73</v>
      </c>
      <c r="P117" s="25">
        <v>22661</v>
      </c>
      <c r="Q117" s="25"/>
      <c r="R117" s="25">
        <v>633</v>
      </c>
      <c r="S117" s="25"/>
      <c r="T117" s="25">
        <v>25</v>
      </c>
      <c r="U117" s="25">
        <v>130264</v>
      </c>
      <c r="V117" s="25">
        <v>4802</v>
      </c>
      <c r="W117" s="25">
        <v>1303</v>
      </c>
      <c r="X117" s="25">
        <v>15</v>
      </c>
      <c r="Y117" s="25">
        <v>15</v>
      </c>
      <c r="Z117" s="25"/>
      <c r="AA117" s="25">
        <v>970</v>
      </c>
      <c r="AB117" s="25"/>
      <c r="AC117" s="25"/>
      <c r="AD117" s="23">
        <v>804586</v>
      </c>
    </row>
    <row r="118" spans="1:30" s="26" customFormat="1" x14ac:dyDescent="0.3">
      <c r="A118" s="23">
        <v>280</v>
      </c>
      <c r="B118" s="24">
        <v>2909</v>
      </c>
      <c r="C118" s="23" t="s">
        <v>387</v>
      </c>
      <c r="D118" s="25">
        <v>1969.21</v>
      </c>
      <c r="E118" s="25" t="s">
        <v>161</v>
      </c>
      <c r="F118" s="25" t="s">
        <v>42</v>
      </c>
      <c r="G118" s="23">
        <v>728982</v>
      </c>
      <c r="H118" s="25">
        <v>1068361</v>
      </c>
      <c r="I118" s="25">
        <v>24960</v>
      </c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>
        <v>284401</v>
      </c>
      <c r="U118" s="25"/>
      <c r="V118" s="25"/>
      <c r="W118" s="25"/>
      <c r="X118" s="25"/>
      <c r="Y118" s="25"/>
      <c r="Z118" s="25">
        <v>759000</v>
      </c>
      <c r="AA118" s="25"/>
      <c r="AB118" s="25"/>
      <c r="AC118" s="25"/>
      <c r="AD118" s="23">
        <v>1068361</v>
      </c>
    </row>
    <row r="119" spans="1:30" s="26" customFormat="1" x14ac:dyDescent="0.3">
      <c r="A119" s="23">
        <v>2</v>
      </c>
      <c r="B119" s="24">
        <v>173</v>
      </c>
      <c r="C119" s="23" t="s">
        <v>43</v>
      </c>
      <c r="D119" s="25">
        <v>188.56</v>
      </c>
      <c r="E119" s="25" t="s">
        <v>44</v>
      </c>
      <c r="F119" s="25" t="s">
        <v>42</v>
      </c>
      <c r="G119" s="23">
        <v>687507</v>
      </c>
      <c r="H119" s="25">
        <v>759119</v>
      </c>
      <c r="I119" s="25">
        <v>514265</v>
      </c>
      <c r="J119" s="25">
        <v>45122</v>
      </c>
      <c r="K119" s="25">
        <v>107239</v>
      </c>
      <c r="L119" s="25">
        <v>20386</v>
      </c>
      <c r="M119" s="25">
        <v>11204</v>
      </c>
      <c r="N119" s="25">
        <v>1177</v>
      </c>
      <c r="O119" s="25">
        <v>127</v>
      </c>
      <c r="P119" s="25">
        <v>15488</v>
      </c>
      <c r="Q119" s="25">
        <v>17</v>
      </c>
      <c r="R119" s="25">
        <v>8622</v>
      </c>
      <c r="S119" s="25"/>
      <c r="T119" s="25">
        <v>44</v>
      </c>
      <c r="U119" s="25">
        <v>22473</v>
      </c>
      <c r="V119" s="25">
        <v>3469</v>
      </c>
      <c r="W119" s="25">
        <v>9364</v>
      </c>
      <c r="X119" s="25"/>
      <c r="Y119" s="25">
        <v>122</v>
      </c>
      <c r="Z119" s="25"/>
      <c r="AA119" s="25"/>
      <c r="AB119" s="25"/>
      <c r="AC119" s="25"/>
      <c r="AD119" s="23">
        <v>759119</v>
      </c>
    </row>
    <row r="120" spans="1:30" s="26" customFormat="1" x14ac:dyDescent="0.3">
      <c r="A120" s="23">
        <v>5</v>
      </c>
      <c r="B120" s="24">
        <v>253</v>
      </c>
      <c r="C120" s="23" t="s">
        <v>49</v>
      </c>
      <c r="D120" s="25">
        <v>344</v>
      </c>
      <c r="E120" s="25" t="s">
        <v>50</v>
      </c>
      <c r="F120" s="25" t="s">
        <v>42</v>
      </c>
      <c r="G120" s="23">
        <v>656966</v>
      </c>
      <c r="H120" s="25">
        <v>718260</v>
      </c>
      <c r="I120" s="25">
        <v>526851</v>
      </c>
      <c r="J120" s="25">
        <v>65800</v>
      </c>
      <c r="K120" s="25">
        <v>75502</v>
      </c>
      <c r="L120" s="25">
        <v>2167</v>
      </c>
      <c r="M120" s="25">
        <v>6632</v>
      </c>
      <c r="N120" s="25">
        <v>78</v>
      </c>
      <c r="O120" s="25">
        <v>274</v>
      </c>
      <c r="P120" s="25">
        <v>31914</v>
      </c>
      <c r="Q120" s="25">
        <v>1698</v>
      </c>
      <c r="R120" s="25">
        <v>322</v>
      </c>
      <c r="S120" s="25"/>
      <c r="T120" s="25">
        <v>37</v>
      </c>
      <c r="U120" s="25">
        <v>1122</v>
      </c>
      <c r="V120" s="25">
        <v>2149</v>
      </c>
      <c r="W120" s="25">
        <v>3660</v>
      </c>
      <c r="X120" s="25">
        <v>2</v>
      </c>
      <c r="Y120" s="25">
        <v>52</v>
      </c>
      <c r="Z120" s="25"/>
      <c r="AA120" s="25"/>
      <c r="AB120" s="25"/>
      <c r="AC120" s="25"/>
      <c r="AD120" s="23">
        <v>718260</v>
      </c>
    </row>
    <row r="121" spans="1:30" s="26" customFormat="1" x14ac:dyDescent="0.3">
      <c r="A121" s="23">
        <v>287</v>
      </c>
      <c r="B121" s="24">
        <v>2940</v>
      </c>
      <c r="C121" s="23" t="s">
        <v>395</v>
      </c>
      <c r="D121" s="25">
        <v>283</v>
      </c>
      <c r="E121" s="25" t="s">
        <v>96</v>
      </c>
      <c r="F121" s="25" t="s">
        <v>42</v>
      </c>
      <c r="G121" s="23">
        <v>649068</v>
      </c>
      <c r="H121" s="25">
        <v>698964</v>
      </c>
      <c r="I121" s="25">
        <v>476540</v>
      </c>
      <c r="J121" s="25">
        <v>55934</v>
      </c>
      <c r="K121" s="25">
        <v>63180</v>
      </c>
      <c r="L121" s="25">
        <v>138</v>
      </c>
      <c r="M121" s="25">
        <v>6876</v>
      </c>
      <c r="N121" s="25">
        <v>2</v>
      </c>
      <c r="O121" s="25">
        <v>166</v>
      </c>
      <c r="P121" s="25">
        <v>15909</v>
      </c>
      <c r="Q121" s="25">
        <v>54</v>
      </c>
      <c r="R121" s="25">
        <v>3066</v>
      </c>
      <c r="S121" s="25"/>
      <c r="T121" s="25">
        <v>27</v>
      </c>
      <c r="U121" s="25">
        <v>64703</v>
      </c>
      <c r="V121" s="25">
        <v>5433</v>
      </c>
      <c r="W121" s="25">
        <v>434</v>
      </c>
      <c r="X121" s="25">
        <v>6434</v>
      </c>
      <c r="Y121" s="25">
        <v>68</v>
      </c>
      <c r="Z121" s="25"/>
      <c r="AA121" s="25"/>
      <c r="AB121" s="25"/>
      <c r="AC121" s="25"/>
      <c r="AD121" s="23">
        <v>698964</v>
      </c>
    </row>
    <row r="122" spans="1:30" s="26" customFormat="1" x14ac:dyDescent="0.3">
      <c r="A122" s="23">
        <v>309</v>
      </c>
      <c r="B122" s="24">
        <v>3000</v>
      </c>
      <c r="C122" s="23" t="s">
        <v>417</v>
      </c>
      <c r="D122" s="25">
        <v>1936</v>
      </c>
      <c r="E122" s="25" t="s">
        <v>62</v>
      </c>
      <c r="F122" s="25" t="s">
        <v>42</v>
      </c>
      <c r="G122" s="23">
        <v>633783</v>
      </c>
      <c r="H122" s="25">
        <v>704203</v>
      </c>
      <c r="I122" s="25"/>
      <c r="J122" s="25">
        <v>704203</v>
      </c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3">
        <v>704203</v>
      </c>
    </row>
    <row r="123" spans="1:30" s="26" customFormat="1" x14ac:dyDescent="0.3">
      <c r="A123" s="23">
        <v>121</v>
      </c>
      <c r="B123" s="24">
        <v>2313</v>
      </c>
      <c r="C123" s="23" t="s">
        <v>214</v>
      </c>
      <c r="D123" s="25">
        <v>159.28</v>
      </c>
      <c r="E123" s="25" t="s">
        <v>215</v>
      </c>
      <c r="F123" s="25" t="s">
        <v>42</v>
      </c>
      <c r="G123" s="23">
        <v>627258</v>
      </c>
      <c r="H123" s="25">
        <v>678715</v>
      </c>
      <c r="I123" s="25">
        <v>246456</v>
      </c>
      <c r="J123" s="25">
        <v>9724</v>
      </c>
      <c r="K123" s="25">
        <v>64511</v>
      </c>
      <c r="L123" s="25">
        <v>1550</v>
      </c>
      <c r="M123" s="25">
        <v>1994</v>
      </c>
      <c r="N123" s="25"/>
      <c r="O123" s="25">
        <v>68</v>
      </c>
      <c r="P123" s="25">
        <v>20431</v>
      </c>
      <c r="Q123" s="25">
        <v>12</v>
      </c>
      <c r="R123" s="25">
        <v>7808</v>
      </c>
      <c r="S123" s="25"/>
      <c r="T123" s="25">
        <v>1120</v>
      </c>
      <c r="U123" s="25">
        <v>317134</v>
      </c>
      <c r="V123" s="25">
        <v>6164</v>
      </c>
      <c r="W123" s="25"/>
      <c r="X123" s="25">
        <v>1149</v>
      </c>
      <c r="Y123" s="25">
        <v>187</v>
      </c>
      <c r="Z123" s="25"/>
      <c r="AA123" s="25">
        <v>407</v>
      </c>
      <c r="AB123" s="25"/>
      <c r="AC123" s="25"/>
      <c r="AD123" s="23">
        <v>678715</v>
      </c>
    </row>
    <row r="124" spans="1:30" s="26" customFormat="1" x14ac:dyDescent="0.3">
      <c r="A124" s="23">
        <v>216</v>
      </c>
      <c r="B124" s="24">
        <v>2712</v>
      </c>
      <c r="C124" s="23" t="s">
        <v>322</v>
      </c>
      <c r="D124" s="25">
        <v>14.92</v>
      </c>
      <c r="E124" s="25" t="s">
        <v>84</v>
      </c>
      <c r="F124" s="25" t="s">
        <v>120</v>
      </c>
      <c r="G124" s="23">
        <v>627055</v>
      </c>
      <c r="H124" s="25">
        <v>697705</v>
      </c>
      <c r="I124" s="25">
        <v>473611</v>
      </c>
      <c r="J124" s="25">
        <v>93353</v>
      </c>
      <c r="K124" s="25">
        <v>46812</v>
      </c>
      <c r="L124" s="25">
        <v>9324</v>
      </c>
      <c r="M124" s="25">
        <v>9282</v>
      </c>
      <c r="N124" s="25">
        <v>58</v>
      </c>
      <c r="O124" s="25">
        <v>4510</v>
      </c>
      <c r="P124" s="25">
        <v>60734</v>
      </c>
      <c r="Q124" s="25">
        <v>21</v>
      </c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3">
        <v>697705</v>
      </c>
    </row>
    <row r="125" spans="1:30" s="26" customFormat="1" x14ac:dyDescent="0.3">
      <c r="A125" s="23">
        <v>189</v>
      </c>
      <c r="B125" s="24">
        <v>2599</v>
      </c>
      <c r="C125" s="23" t="s">
        <v>293</v>
      </c>
      <c r="D125" s="25">
        <v>14.97</v>
      </c>
      <c r="E125" s="25" t="s">
        <v>112</v>
      </c>
      <c r="F125" s="25" t="s">
        <v>120</v>
      </c>
      <c r="G125" s="23">
        <v>622567</v>
      </c>
      <c r="H125" s="25">
        <v>681901</v>
      </c>
      <c r="I125" s="25">
        <v>450421</v>
      </c>
      <c r="J125" s="25">
        <v>135363</v>
      </c>
      <c r="K125" s="25">
        <v>23914</v>
      </c>
      <c r="L125" s="25">
        <v>2055</v>
      </c>
      <c r="M125" s="25">
        <v>523</v>
      </c>
      <c r="N125" s="25"/>
      <c r="O125" s="25">
        <v>405</v>
      </c>
      <c r="P125" s="25">
        <v>68815</v>
      </c>
      <c r="Q125" s="25">
        <v>405</v>
      </c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3">
        <v>681901</v>
      </c>
    </row>
    <row r="126" spans="1:30" s="26" customFormat="1" x14ac:dyDescent="0.3">
      <c r="A126" s="23">
        <v>242</v>
      </c>
      <c r="B126" s="24">
        <v>2799</v>
      </c>
      <c r="C126" s="23" t="s">
        <v>348</v>
      </c>
      <c r="D126" s="25">
        <v>19.57</v>
      </c>
      <c r="E126" s="25" t="s">
        <v>64</v>
      </c>
      <c r="F126" s="25" t="s">
        <v>120</v>
      </c>
      <c r="G126" s="23">
        <v>618350</v>
      </c>
      <c r="H126" s="25">
        <v>729253</v>
      </c>
      <c r="I126" s="25">
        <v>446952</v>
      </c>
      <c r="J126" s="25">
        <v>52279</v>
      </c>
      <c r="K126" s="25">
        <v>209417</v>
      </c>
      <c r="L126" s="25">
        <v>1010</v>
      </c>
      <c r="M126" s="25"/>
      <c r="N126" s="25">
        <v>20</v>
      </c>
      <c r="O126" s="25">
        <v>7172</v>
      </c>
      <c r="P126" s="25">
        <v>12014</v>
      </c>
      <c r="Q126" s="25">
        <v>385</v>
      </c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>
        <v>4</v>
      </c>
      <c r="AC126" s="25"/>
      <c r="AD126" s="23">
        <v>729253</v>
      </c>
    </row>
    <row r="127" spans="1:30" s="26" customFormat="1" x14ac:dyDescent="0.3">
      <c r="A127" s="23">
        <v>48</v>
      </c>
      <c r="B127" s="24">
        <v>1742</v>
      </c>
      <c r="C127" s="23" t="s">
        <v>121</v>
      </c>
      <c r="D127" s="25">
        <v>1410.56</v>
      </c>
      <c r="E127" s="25" t="s">
        <v>62</v>
      </c>
      <c r="F127" s="25" t="s">
        <v>42</v>
      </c>
      <c r="G127" s="23">
        <v>607748</v>
      </c>
      <c r="H127" s="25">
        <v>3795053</v>
      </c>
      <c r="I127" s="25"/>
      <c r="J127" s="25"/>
      <c r="K127" s="25"/>
      <c r="L127" s="25"/>
      <c r="M127" s="25"/>
      <c r="N127" s="25"/>
      <c r="O127" s="25"/>
      <c r="P127" s="25"/>
      <c r="Q127" s="25">
        <v>1053</v>
      </c>
      <c r="R127" s="25"/>
      <c r="S127" s="25"/>
      <c r="T127" s="25"/>
      <c r="U127" s="25"/>
      <c r="V127" s="25"/>
      <c r="W127" s="25"/>
      <c r="X127" s="25"/>
      <c r="Y127" s="25"/>
      <c r="Z127" s="25">
        <v>3794000</v>
      </c>
      <c r="AA127" s="25"/>
      <c r="AB127" s="25"/>
      <c r="AC127" s="25"/>
      <c r="AD127" s="23">
        <v>3795053</v>
      </c>
    </row>
    <row r="128" spans="1:30" s="26" customFormat="1" x14ac:dyDescent="0.3">
      <c r="A128" s="23">
        <v>276</v>
      </c>
      <c r="B128" s="24">
        <v>2902</v>
      </c>
      <c r="C128" s="23" t="s">
        <v>382</v>
      </c>
      <c r="D128" s="25">
        <v>29.69</v>
      </c>
      <c r="E128" s="25" t="s">
        <v>50</v>
      </c>
      <c r="F128" s="25" t="s">
        <v>120</v>
      </c>
      <c r="G128" s="23">
        <v>596912</v>
      </c>
      <c r="H128" s="25">
        <v>623814</v>
      </c>
      <c r="I128" s="25">
        <v>529175</v>
      </c>
      <c r="J128" s="25">
        <v>46129</v>
      </c>
      <c r="K128" s="25">
        <v>30471</v>
      </c>
      <c r="L128" s="25">
        <v>1950</v>
      </c>
      <c r="M128" s="25">
        <v>3072</v>
      </c>
      <c r="N128" s="25">
        <v>322</v>
      </c>
      <c r="O128" s="25">
        <v>1240</v>
      </c>
      <c r="P128" s="25">
        <v>10961</v>
      </c>
      <c r="Q128" s="25">
        <v>494</v>
      </c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3">
        <v>623814</v>
      </c>
    </row>
    <row r="129" spans="1:30" s="26" customFormat="1" x14ac:dyDescent="0.3">
      <c r="A129" s="23">
        <v>237</v>
      </c>
      <c r="B129" s="24">
        <v>2778</v>
      </c>
      <c r="C129" s="23" t="s">
        <v>343</v>
      </c>
      <c r="D129" s="25">
        <v>14.86</v>
      </c>
      <c r="E129" s="25" t="s">
        <v>64</v>
      </c>
      <c r="F129" s="25" t="s">
        <v>120</v>
      </c>
      <c r="G129" s="23">
        <v>579286</v>
      </c>
      <c r="H129" s="25">
        <v>639903</v>
      </c>
      <c r="I129" s="25">
        <v>394157</v>
      </c>
      <c r="J129" s="25">
        <v>149700</v>
      </c>
      <c r="K129" s="25">
        <v>37532</v>
      </c>
      <c r="L129" s="25">
        <v>4834</v>
      </c>
      <c r="M129" s="25">
        <v>13143</v>
      </c>
      <c r="N129" s="25">
        <v>41</v>
      </c>
      <c r="O129" s="25">
        <v>6545</v>
      </c>
      <c r="P129" s="25">
        <v>33682</v>
      </c>
      <c r="Q129" s="25">
        <v>269</v>
      </c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3">
        <v>639903</v>
      </c>
    </row>
    <row r="130" spans="1:30" s="26" customFormat="1" x14ac:dyDescent="0.3">
      <c r="A130" s="23">
        <v>172</v>
      </c>
      <c r="B130" s="24">
        <v>2500</v>
      </c>
      <c r="C130" s="23" t="s">
        <v>276</v>
      </c>
      <c r="D130" s="25">
        <v>24.76</v>
      </c>
      <c r="E130" s="25" t="s">
        <v>64</v>
      </c>
      <c r="F130" s="25" t="s">
        <v>120</v>
      </c>
      <c r="G130" s="23">
        <v>577091</v>
      </c>
      <c r="H130" s="25">
        <v>619557</v>
      </c>
      <c r="I130" s="25">
        <v>433426</v>
      </c>
      <c r="J130" s="25">
        <v>117979</v>
      </c>
      <c r="K130" s="25">
        <v>68152</v>
      </c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3">
        <v>619557</v>
      </c>
    </row>
    <row r="131" spans="1:30" s="26" customFormat="1" x14ac:dyDescent="0.3">
      <c r="A131" s="23">
        <v>279</v>
      </c>
      <c r="B131" s="24">
        <v>2908</v>
      </c>
      <c r="C131" s="23" t="s">
        <v>386</v>
      </c>
      <c r="D131" s="25">
        <v>29.66</v>
      </c>
      <c r="E131" s="25" t="s">
        <v>64</v>
      </c>
      <c r="F131" s="25" t="s">
        <v>120</v>
      </c>
      <c r="G131" s="23">
        <v>570827</v>
      </c>
      <c r="H131" s="25">
        <v>615509</v>
      </c>
      <c r="I131" s="25">
        <v>493548</v>
      </c>
      <c r="J131" s="25">
        <v>30685</v>
      </c>
      <c r="K131" s="25">
        <v>60200</v>
      </c>
      <c r="L131" s="25">
        <v>4084</v>
      </c>
      <c r="M131" s="25">
        <v>2729</v>
      </c>
      <c r="N131" s="25">
        <v>2</v>
      </c>
      <c r="O131" s="25">
        <v>1176</v>
      </c>
      <c r="P131" s="25">
        <v>22083</v>
      </c>
      <c r="Q131" s="25">
        <v>1002</v>
      </c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3">
        <v>615509</v>
      </c>
    </row>
    <row r="132" spans="1:30" s="26" customFormat="1" x14ac:dyDescent="0.3">
      <c r="A132" s="23">
        <v>34</v>
      </c>
      <c r="B132" s="24">
        <v>1451</v>
      </c>
      <c r="C132" s="23" t="s">
        <v>97</v>
      </c>
      <c r="D132" s="25">
        <v>686.33</v>
      </c>
      <c r="E132" s="25" t="s">
        <v>98</v>
      </c>
      <c r="F132" s="25" t="s">
        <v>77</v>
      </c>
      <c r="G132" s="23">
        <v>570712</v>
      </c>
      <c r="H132" s="25">
        <v>747308</v>
      </c>
      <c r="I132" s="25">
        <v>199414</v>
      </c>
      <c r="J132" s="25">
        <v>174377</v>
      </c>
      <c r="K132" s="25">
        <v>279802</v>
      </c>
      <c r="L132" s="25">
        <v>72770</v>
      </c>
      <c r="M132" s="25"/>
      <c r="N132" s="25"/>
      <c r="O132" s="25"/>
      <c r="P132" s="25">
        <v>15795</v>
      </c>
      <c r="Q132" s="25">
        <v>5150</v>
      </c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3">
        <v>747308</v>
      </c>
    </row>
    <row r="133" spans="1:30" s="26" customFormat="1" x14ac:dyDescent="0.3">
      <c r="A133" s="23">
        <v>278</v>
      </c>
      <c r="B133" s="24">
        <v>2905</v>
      </c>
      <c r="C133" s="23" t="s">
        <v>385</v>
      </c>
      <c r="D133" s="25">
        <v>27.2</v>
      </c>
      <c r="E133" s="25" t="s">
        <v>129</v>
      </c>
      <c r="F133" s="25" t="s">
        <v>120</v>
      </c>
      <c r="G133" s="23">
        <v>563600</v>
      </c>
      <c r="H133" s="25">
        <v>605334</v>
      </c>
      <c r="I133" s="25">
        <v>469762</v>
      </c>
      <c r="J133" s="25">
        <v>56323</v>
      </c>
      <c r="K133" s="25">
        <v>63723</v>
      </c>
      <c r="L133" s="25">
        <v>3110</v>
      </c>
      <c r="M133" s="25">
        <v>1859</v>
      </c>
      <c r="N133" s="25"/>
      <c r="O133" s="25">
        <v>2586</v>
      </c>
      <c r="P133" s="25">
        <v>7084</v>
      </c>
      <c r="Q133" s="25">
        <v>887</v>
      </c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3">
        <v>605334</v>
      </c>
    </row>
    <row r="134" spans="1:30" s="26" customFormat="1" x14ac:dyDescent="0.3">
      <c r="A134" s="23">
        <v>300</v>
      </c>
      <c r="B134" s="24">
        <v>2965</v>
      </c>
      <c r="C134" s="23" t="s">
        <v>408</v>
      </c>
      <c r="D134" s="25">
        <v>153</v>
      </c>
      <c r="E134" s="25" t="s">
        <v>60</v>
      </c>
      <c r="F134" s="25" t="s">
        <v>42</v>
      </c>
      <c r="G134" s="23">
        <v>557218</v>
      </c>
      <c r="H134" s="25">
        <v>577778</v>
      </c>
      <c r="I134" s="25">
        <v>516909</v>
      </c>
      <c r="J134" s="25">
        <v>13494</v>
      </c>
      <c r="K134" s="25">
        <v>39323</v>
      </c>
      <c r="L134" s="25">
        <v>24</v>
      </c>
      <c r="M134" s="25">
        <v>192</v>
      </c>
      <c r="N134" s="25">
        <v>52</v>
      </c>
      <c r="O134" s="25">
        <v>130</v>
      </c>
      <c r="P134" s="25">
        <v>2200</v>
      </c>
      <c r="Q134" s="25">
        <v>1</v>
      </c>
      <c r="R134" s="25">
        <v>545</v>
      </c>
      <c r="S134" s="25"/>
      <c r="T134" s="25">
        <v>49</v>
      </c>
      <c r="U134" s="25">
        <v>4247</v>
      </c>
      <c r="V134" s="25">
        <v>32</v>
      </c>
      <c r="W134" s="25">
        <v>198</v>
      </c>
      <c r="X134" s="25">
        <v>102</v>
      </c>
      <c r="Y134" s="25">
        <v>280</v>
      </c>
      <c r="Z134" s="25"/>
      <c r="AA134" s="25"/>
      <c r="AB134" s="25"/>
      <c r="AC134" s="25"/>
      <c r="AD134" s="23">
        <v>577778</v>
      </c>
    </row>
    <row r="135" spans="1:30" s="26" customFormat="1" x14ac:dyDescent="0.3">
      <c r="A135" s="23">
        <v>204</v>
      </c>
      <c r="B135" s="24">
        <v>2672</v>
      </c>
      <c r="C135" s="23" t="s">
        <v>308</v>
      </c>
      <c r="D135" s="25">
        <v>14.91</v>
      </c>
      <c r="E135" s="25" t="s">
        <v>131</v>
      </c>
      <c r="F135" s="25" t="s">
        <v>120</v>
      </c>
      <c r="G135" s="23">
        <v>555938</v>
      </c>
      <c r="H135" s="25">
        <v>583891</v>
      </c>
      <c r="I135" s="25">
        <v>483400</v>
      </c>
      <c r="J135" s="25">
        <v>50612</v>
      </c>
      <c r="K135" s="25">
        <v>29327</v>
      </c>
      <c r="L135" s="25">
        <v>3165</v>
      </c>
      <c r="M135" s="25">
        <v>5262</v>
      </c>
      <c r="N135" s="25">
        <v>6</v>
      </c>
      <c r="O135" s="25">
        <v>2205</v>
      </c>
      <c r="P135" s="25">
        <v>9193</v>
      </c>
      <c r="Q135" s="25">
        <v>721</v>
      </c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3">
        <v>583891</v>
      </c>
    </row>
    <row r="136" spans="1:30" s="26" customFormat="1" x14ac:dyDescent="0.3">
      <c r="A136" s="23">
        <v>20</v>
      </c>
      <c r="B136" s="24">
        <v>1246</v>
      </c>
      <c r="C136" s="23" t="s">
        <v>74</v>
      </c>
      <c r="D136" s="25">
        <v>183</v>
      </c>
      <c r="E136" s="25" t="s">
        <v>60</v>
      </c>
      <c r="F136" s="25" t="s">
        <v>42</v>
      </c>
      <c r="G136" s="23">
        <v>555091</v>
      </c>
      <c r="H136" s="25">
        <v>582462</v>
      </c>
      <c r="I136" s="25">
        <v>415779</v>
      </c>
      <c r="J136" s="25">
        <v>37962</v>
      </c>
      <c r="K136" s="25">
        <v>29904</v>
      </c>
      <c r="L136" s="25">
        <v>1638</v>
      </c>
      <c r="M136" s="25">
        <v>3689</v>
      </c>
      <c r="N136" s="25">
        <v>80</v>
      </c>
      <c r="O136" s="25">
        <v>906</v>
      </c>
      <c r="P136" s="25">
        <v>3033</v>
      </c>
      <c r="Q136" s="25">
        <v>1</v>
      </c>
      <c r="R136" s="25">
        <v>282</v>
      </c>
      <c r="S136" s="25"/>
      <c r="T136" s="25">
        <v>28</v>
      </c>
      <c r="U136" s="25">
        <v>74397</v>
      </c>
      <c r="V136" s="25">
        <v>6064</v>
      </c>
      <c r="W136" s="25">
        <v>7122</v>
      </c>
      <c r="X136" s="25">
        <v>1451</v>
      </c>
      <c r="Y136" s="25">
        <v>126</v>
      </c>
      <c r="Z136" s="25"/>
      <c r="AA136" s="25"/>
      <c r="AB136" s="25"/>
      <c r="AC136" s="25"/>
      <c r="AD136" s="23">
        <v>582462</v>
      </c>
    </row>
    <row r="137" spans="1:30" s="26" customFormat="1" x14ac:dyDescent="0.3">
      <c r="A137" s="23">
        <v>124</v>
      </c>
      <c r="B137" s="24">
        <v>2330</v>
      </c>
      <c r="C137" s="23" t="s">
        <v>218</v>
      </c>
      <c r="D137" s="25">
        <v>55.27</v>
      </c>
      <c r="E137" s="25" t="s">
        <v>50</v>
      </c>
      <c r="F137" s="25" t="s">
        <v>42</v>
      </c>
      <c r="G137" s="23">
        <v>546793</v>
      </c>
      <c r="H137" s="25">
        <v>562274</v>
      </c>
      <c r="I137" s="25">
        <v>444192</v>
      </c>
      <c r="J137" s="25">
        <v>52039</v>
      </c>
      <c r="K137" s="25">
        <v>10872</v>
      </c>
      <c r="L137" s="25">
        <v>25</v>
      </c>
      <c r="M137" s="25">
        <v>562</v>
      </c>
      <c r="N137" s="25">
        <v>48</v>
      </c>
      <c r="O137" s="25">
        <v>15</v>
      </c>
      <c r="P137" s="25">
        <v>10939</v>
      </c>
      <c r="Q137" s="25">
        <v>1</v>
      </c>
      <c r="R137" s="25">
        <v>3054</v>
      </c>
      <c r="S137" s="25">
        <v>16</v>
      </c>
      <c r="T137" s="25">
        <v>27</v>
      </c>
      <c r="U137" s="25">
        <v>38254</v>
      </c>
      <c r="V137" s="25">
        <v>2211</v>
      </c>
      <c r="W137" s="25">
        <v>19</v>
      </c>
      <c r="X137" s="25"/>
      <c r="Y137" s="25"/>
      <c r="Z137" s="25"/>
      <c r="AA137" s="25"/>
      <c r="AB137" s="25"/>
      <c r="AC137" s="25"/>
      <c r="AD137" s="23">
        <v>562274</v>
      </c>
    </row>
    <row r="138" spans="1:30" s="26" customFormat="1" x14ac:dyDescent="0.3">
      <c r="A138" s="23">
        <v>308</v>
      </c>
      <c r="B138" s="24">
        <v>2999</v>
      </c>
      <c r="C138" s="23" t="s">
        <v>416</v>
      </c>
      <c r="D138" s="25">
        <v>29.46</v>
      </c>
      <c r="E138" s="25" t="s">
        <v>105</v>
      </c>
      <c r="F138" s="25" t="s">
        <v>120</v>
      </c>
      <c r="G138" s="23">
        <v>523095</v>
      </c>
      <c r="H138" s="25">
        <v>588815</v>
      </c>
      <c r="I138" s="25">
        <v>358057</v>
      </c>
      <c r="J138" s="25">
        <v>113927</v>
      </c>
      <c r="K138" s="25">
        <v>73711</v>
      </c>
      <c r="L138" s="25">
        <v>7745</v>
      </c>
      <c r="M138" s="25">
        <v>7868</v>
      </c>
      <c r="N138" s="25">
        <v>7</v>
      </c>
      <c r="O138" s="25">
        <v>7578</v>
      </c>
      <c r="P138" s="25">
        <v>19501</v>
      </c>
      <c r="Q138" s="25">
        <v>421</v>
      </c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3">
        <v>588815</v>
      </c>
    </row>
    <row r="139" spans="1:30" s="26" customFormat="1" x14ac:dyDescent="0.3">
      <c r="A139" s="23">
        <v>134</v>
      </c>
      <c r="B139" s="24">
        <v>2388</v>
      </c>
      <c r="C139" s="23" t="s">
        <v>231</v>
      </c>
      <c r="D139" s="25">
        <v>1999.79</v>
      </c>
      <c r="E139" s="25" t="s">
        <v>62</v>
      </c>
      <c r="F139" s="25" t="s">
        <v>42</v>
      </c>
      <c r="G139" s="23">
        <v>487045</v>
      </c>
      <c r="H139" s="25">
        <v>3036188</v>
      </c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>
        <v>3035000</v>
      </c>
      <c r="AA139" s="25">
        <v>1188</v>
      </c>
      <c r="AB139" s="25"/>
      <c r="AC139" s="25"/>
      <c r="AD139" s="23">
        <v>3036188</v>
      </c>
    </row>
    <row r="140" spans="1:30" s="26" customFormat="1" x14ac:dyDescent="0.3">
      <c r="A140" s="23">
        <v>163</v>
      </c>
      <c r="B140" s="24">
        <v>2463</v>
      </c>
      <c r="C140" s="23" t="s">
        <v>266</v>
      </c>
      <c r="D140" s="25">
        <v>122.44</v>
      </c>
      <c r="E140" s="25" t="s">
        <v>50</v>
      </c>
      <c r="F140" s="25" t="s">
        <v>42</v>
      </c>
      <c r="G140" s="23">
        <v>471362</v>
      </c>
      <c r="H140" s="25">
        <v>513319</v>
      </c>
      <c r="I140" s="25">
        <v>279741</v>
      </c>
      <c r="J140" s="25">
        <v>79718</v>
      </c>
      <c r="K140" s="25">
        <v>32489</v>
      </c>
      <c r="L140" s="25">
        <v>3470</v>
      </c>
      <c r="M140" s="25">
        <v>20</v>
      </c>
      <c r="N140" s="25">
        <v>463</v>
      </c>
      <c r="O140" s="25">
        <v>40</v>
      </c>
      <c r="P140" s="25">
        <v>24513</v>
      </c>
      <c r="Q140" s="25">
        <v>2</v>
      </c>
      <c r="R140" s="25">
        <v>5</v>
      </c>
      <c r="S140" s="25"/>
      <c r="T140" s="25">
        <v>1</v>
      </c>
      <c r="U140" s="25">
        <v>62779</v>
      </c>
      <c r="V140" s="25">
        <v>3434</v>
      </c>
      <c r="W140" s="25">
        <v>1513</v>
      </c>
      <c r="X140" s="25"/>
      <c r="Y140" s="25"/>
      <c r="Z140" s="25"/>
      <c r="AA140" s="25">
        <v>25131</v>
      </c>
      <c r="AB140" s="25"/>
      <c r="AC140" s="25"/>
      <c r="AD140" s="23">
        <v>513319</v>
      </c>
    </row>
    <row r="141" spans="1:30" s="26" customFormat="1" x14ac:dyDescent="0.3">
      <c r="A141" s="23">
        <v>214</v>
      </c>
      <c r="B141" s="24">
        <v>2706</v>
      </c>
      <c r="C141" s="23" t="s">
        <v>320</v>
      </c>
      <c r="D141" s="25">
        <v>25.18</v>
      </c>
      <c r="E141" s="25" t="s">
        <v>253</v>
      </c>
      <c r="F141" s="25" t="s">
        <v>120</v>
      </c>
      <c r="G141" s="23">
        <v>469112</v>
      </c>
      <c r="H141" s="25">
        <v>510109</v>
      </c>
      <c r="I141" s="25">
        <v>367392</v>
      </c>
      <c r="J141" s="25">
        <v>68753</v>
      </c>
      <c r="K141" s="25">
        <v>38369</v>
      </c>
      <c r="L141" s="25">
        <v>2565</v>
      </c>
      <c r="M141" s="25">
        <v>1059</v>
      </c>
      <c r="N141" s="25">
        <v>10</v>
      </c>
      <c r="O141" s="25">
        <v>650</v>
      </c>
      <c r="P141" s="25">
        <v>29932</v>
      </c>
      <c r="Q141" s="25">
        <v>1379</v>
      </c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3">
        <v>510109</v>
      </c>
    </row>
    <row r="142" spans="1:30" s="26" customFormat="1" x14ac:dyDescent="0.3">
      <c r="A142" s="23">
        <v>29</v>
      </c>
      <c r="B142" s="24">
        <v>1399</v>
      </c>
      <c r="C142" s="23" t="s">
        <v>90</v>
      </c>
      <c r="D142" s="25">
        <v>194.92</v>
      </c>
      <c r="E142" s="25" t="s">
        <v>46</v>
      </c>
      <c r="F142" s="25" t="s">
        <v>42</v>
      </c>
      <c r="G142" s="23">
        <v>446611</v>
      </c>
      <c r="H142" s="25">
        <v>537639</v>
      </c>
      <c r="I142" s="25">
        <v>325568</v>
      </c>
      <c r="J142" s="25">
        <v>32600</v>
      </c>
      <c r="K142" s="25"/>
      <c r="L142" s="25"/>
      <c r="M142" s="25"/>
      <c r="N142" s="25"/>
      <c r="O142" s="25"/>
      <c r="P142" s="25">
        <v>178606</v>
      </c>
      <c r="Q142" s="25">
        <v>865</v>
      </c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3">
        <v>537639</v>
      </c>
    </row>
    <row r="143" spans="1:30" s="26" customFormat="1" x14ac:dyDescent="0.3">
      <c r="A143" s="23">
        <v>64</v>
      </c>
      <c r="B143" s="24">
        <v>1855</v>
      </c>
      <c r="C143" s="23" t="s">
        <v>146</v>
      </c>
      <c r="D143" s="25">
        <v>118.41</v>
      </c>
      <c r="E143" s="25" t="s">
        <v>62</v>
      </c>
      <c r="F143" s="25" t="s">
        <v>42</v>
      </c>
      <c r="G143" s="23">
        <v>375387</v>
      </c>
      <c r="H143" s="25">
        <v>429673</v>
      </c>
      <c r="I143" s="25">
        <v>199022</v>
      </c>
      <c r="J143" s="25">
        <v>91076</v>
      </c>
      <c r="K143" s="25">
        <v>70075</v>
      </c>
      <c r="L143" s="25">
        <v>3901</v>
      </c>
      <c r="M143" s="25">
        <v>25076</v>
      </c>
      <c r="N143" s="25">
        <v>116</v>
      </c>
      <c r="O143" s="25">
        <v>83</v>
      </c>
      <c r="P143" s="25">
        <v>2614</v>
      </c>
      <c r="Q143" s="25">
        <v>5</v>
      </c>
      <c r="R143" s="25">
        <v>2447</v>
      </c>
      <c r="S143" s="25"/>
      <c r="T143" s="25">
        <v>15</v>
      </c>
      <c r="U143" s="25">
        <v>27900</v>
      </c>
      <c r="V143" s="25">
        <v>5223</v>
      </c>
      <c r="W143" s="25">
        <v>1992</v>
      </c>
      <c r="X143" s="25">
        <v>122</v>
      </c>
      <c r="Y143" s="25">
        <v>6</v>
      </c>
      <c r="Z143" s="25"/>
      <c r="AA143" s="25"/>
      <c r="AB143" s="25"/>
      <c r="AC143" s="25"/>
      <c r="AD143" s="23">
        <v>429673</v>
      </c>
    </row>
    <row r="144" spans="1:30" s="26" customFormat="1" x14ac:dyDescent="0.3">
      <c r="A144" s="23">
        <v>140</v>
      </c>
      <c r="B144" s="24">
        <v>2406</v>
      </c>
      <c r="C144" s="23" t="s">
        <v>239</v>
      </c>
      <c r="D144" s="25">
        <v>14.98</v>
      </c>
      <c r="E144" s="25" t="s">
        <v>60</v>
      </c>
      <c r="F144" s="25" t="s">
        <v>120</v>
      </c>
      <c r="G144" s="23">
        <v>373681</v>
      </c>
      <c r="H144" s="25">
        <v>405592</v>
      </c>
      <c r="I144" s="25">
        <v>290017</v>
      </c>
      <c r="J144" s="25">
        <v>61439</v>
      </c>
      <c r="K144" s="25">
        <v>8782</v>
      </c>
      <c r="L144" s="25">
        <v>2750</v>
      </c>
      <c r="M144" s="25">
        <v>1646</v>
      </c>
      <c r="N144" s="25">
        <v>106</v>
      </c>
      <c r="O144" s="25">
        <v>448</v>
      </c>
      <c r="P144" s="25">
        <v>40397</v>
      </c>
      <c r="Q144" s="25">
        <v>7</v>
      </c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3">
        <v>405592</v>
      </c>
    </row>
    <row r="145" spans="1:30" s="26" customFormat="1" x14ac:dyDescent="0.3">
      <c r="A145" s="23">
        <v>267</v>
      </c>
      <c r="B145" s="24">
        <v>2885</v>
      </c>
      <c r="C145" s="23" t="s">
        <v>373</v>
      </c>
      <c r="D145" s="25">
        <v>1775.71</v>
      </c>
      <c r="E145" s="25" t="s">
        <v>76</v>
      </c>
      <c r="F145" s="25" t="s">
        <v>42</v>
      </c>
      <c r="G145" s="23">
        <v>366825</v>
      </c>
      <c r="H145" s="25">
        <v>2278565</v>
      </c>
      <c r="I145" s="25">
        <v>526</v>
      </c>
      <c r="J145" s="25"/>
      <c r="K145" s="25"/>
      <c r="L145" s="25"/>
      <c r="M145" s="25"/>
      <c r="N145" s="25"/>
      <c r="O145" s="25"/>
      <c r="P145" s="25"/>
      <c r="Q145" s="25"/>
      <c r="R145" s="25"/>
      <c r="S145" s="25">
        <v>181</v>
      </c>
      <c r="T145" s="25"/>
      <c r="U145" s="25"/>
      <c r="V145" s="25">
        <v>1858</v>
      </c>
      <c r="W145" s="25"/>
      <c r="X145" s="25"/>
      <c r="Y145" s="25"/>
      <c r="Z145" s="25">
        <v>2276000</v>
      </c>
      <c r="AA145" s="25"/>
      <c r="AB145" s="25"/>
      <c r="AC145" s="25"/>
      <c r="AD145" s="23">
        <v>2278565</v>
      </c>
    </row>
    <row r="146" spans="1:30" s="26" customFormat="1" x14ac:dyDescent="0.3">
      <c r="A146" s="23">
        <v>15</v>
      </c>
      <c r="B146" s="24">
        <v>1102</v>
      </c>
      <c r="C146" s="23" t="s">
        <v>67</v>
      </c>
      <c r="D146" s="25">
        <v>30.36</v>
      </c>
      <c r="E146" s="25" t="s">
        <v>66</v>
      </c>
      <c r="F146" s="25" t="s">
        <v>42</v>
      </c>
      <c r="G146" s="23">
        <v>358230</v>
      </c>
      <c r="H146" s="25">
        <v>403465</v>
      </c>
      <c r="I146" s="25">
        <v>175019</v>
      </c>
      <c r="J146" s="25">
        <v>43210</v>
      </c>
      <c r="K146" s="25">
        <v>61423</v>
      </c>
      <c r="L146" s="25">
        <v>9164</v>
      </c>
      <c r="M146" s="25">
        <v>8599</v>
      </c>
      <c r="N146" s="25">
        <v>14</v>
      </c>
      <c r="O146" s="25">
        <v>522</v>
      </c>
      <c r="P146" s="25">
        <v>16609</v>
      </c>
      <c r="Q146" s="25">
        <v>1</v>
      </c>
      <c r="R146" s="25">
        <v>291</v>
      </c>
      <c r="S146" s="25"/>
      <c r="T146" s="25">
        <v>25</v>
      </c>
      <c r="U146" s="25">
        <v>30299</v>
      </c>
      <c r="V146" s="25">
        <v>46265</v>
      </c>
      <c r="W146" s="25">
        <v>5337</v>
      </c>
      <c r="X146" s="25">
        <v>6566</v>
      </c>
      <c r="Y146" s="25">
        <v>121</v>
      </c>
      <c r="Z146" s="25"/>
      <c r="AA146" s="25"/>
      <c r="AB146" s="25"/>
      <c r="AC146" s="25"/>
      <c r="AD146" s="23">
        <v>403465</v>
      </c>
    </row>
    <row r="147" spans="1:30" s="26" customFormat="1" x14ac:dyDescent="0.3">
      <c r="A147" s="23">
        <v>298</v>
      </c>
      <c r="B147" s="24">
        <v>2963</v>
      </c>
      <c r="C147" s="23" t="s">
        <v>406</v>
      </c>
      <c r="D147" s="25">
        <v>611</v>
      </c>
      <c r="E147" s="25" t="s">
        <v>107</v>
      </c>
      <c r="F147" s="25" t="s">
        <v>77</v>
      </c>
      <c r="G147" s="23">
        <v>353517</v>
      </c>
      <c r="H147" s="25">
        <v>354801</v>
      </c>
      <c r="I147" s="25">
        <v>350374</v>
      </c>
      <c r="J147" s="25"/>
      <c r="K147" s="25"/>
      <c r="L147" s="25"/>
      <c r="M147" s="25"/>
      <c r="N147" s="25"/>
      <c r="O147" s="25"/>
      <c r="P147" s="25"/>
      <c r="Q147" s="25">
        <v>4427</v>
      </c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3">
        <v>354801</v>
      </c>
    </row>
    <row r="148" spans="1:30" s="26" customFormat="1" x14ac:dyDescent="0.3">
      <c r="A148" s="23">
        <v>25</v>
      </c>
      <c r="B148" s="24">
        <v>1321</v>
      </c>
      <c r="C148" s="23" t="s">
        <v>82</v>
      </c>
      <c r="D148" s="25">
        <v>242.4</v>
      </c>
      <c r="E148" s="25" t="s">
        <v>60</v>
      </c>
      <c r="F148" s="25" t="s">
        <v>42</v>
      </c>
      <c r="G148" s="23">
        <v>351180</v>
      </c>
      <c r="H148" s="25">
        <v>361896</v>
      </c>
      <c r="I148" s="25">
        <v>284131</v>
      </c>
      <c r="J148" s="25">
        <v>28621</v>
      </c>
      <c r="K148" s="25">
        <v>13124</v>
      </c>
      <c r="L148" s="25">
        <v>428</v>
      </c>
      <c r="M148" s="25">
        <v>175</v>
      </c>
      <c r="N148" s="25">
        <v>84</v>
      </c>
      <c r="O148" s="25">
        <v>5</v>
      </c>
      <c r="P148" s="25">
        <v>1019</v>
      </c>
      <c r="Q148" s="25">
        <v>1</v>
      </c>
      <c r="R148" s="25">
        <v>819</v>
      </c>
      <c r="S148" s="25"/>
      <c r="T148" s="25">
        <v>16</v>
      </c>
      <c r="U148" s="25">
        <v>33253</v>
      </c>
      <c r="V148" s="25">
        <v>142</v>
      </c>
      <c r="W148" s="25">
        <v>78</v>
      </c>
      <c r="X148" s="25"/>
      <c r="Y148" s="25"/>
      <c r="Z148" s="25"/>
      <c r="AA148" s="25"/>
      <c r="AB148" s="25"/>
      <c r="AC148" s="25"/>
      <c r="AD148" s="23">
        <v>361896</v>
      </c>
    </row>
    <row r="149" spans="1:30" s="26" customFormat="1" x14ac:dyDescent="0.3">
      <c r="A149" s="23">
        <v>219</v>
      </c>
      <c r="B149" s="24">
        <v>2726</v>
      </c>
      <c r="C149" s="23" t="s">
        <v>325</v>
      </c>
      <c r="D149" s="25">
        <v>14.93</v>
      </c>
      <c r="E149" s="25" t="s">
        <v>171</v>
      </c>
      <c r="F149" s="25" t="s">
        <v>120</v>
      </c>
      <c r="G149" s="23">
        <v>349032</v>
      </c>
      <c r="H149" s="25">
        <v>434763</v>
      </c>
      <c r="I149" s="25">
        <v>187625</v>
      </c>
      <c r="J149" s="25">
        <v>89498</v>
      </c>
      <c r="K149" s="25">
        <v>9400</v>
      </c>
      <c r="L149" s="25">
        <v>649</v>
      </c>
      <c r="M149" s="25">
        <v>518</v>
      </c>
      <c r="N149" s="25"/>
      <c r="O149" s="25">
        <v>387</v>
      </c>
      <c r="P149" s="25">
        <v>146451</v>
      </c>
      <c r="Q149" s="25">
        <v>235</v>
      </c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3">
        <v>434763</v>
      </c>
    </row>
    <row r="150" spans="1:30" s="26" customFormat="1" x14ac:dyDescent="0.3">
      <c r="A150" s="23">
        <v>208</v>
      </c>
      <c r="B150" s="24">
        <v>2682</v>
      </c>
      <c r="C150" s="23" t="s">
        <v>313</v>
      </c>
      <c r="D150" s="25">
        <v>14.47</v>
      </c>
      <c r="E150" s="25" t="s">
        <v>206</v>
      </c>
      <c r="F150" s="25" t="s">
        <v>120</v>
      </c>
      <c r="G150" s="23">
        <v>348818</v>
      </c>
      <c r="H150" s="25">
        <v>386769</v>
      </c>
      <c r="I150" s="25">
        <v>269733</v>
      </c>
      <c r="J150" s="25">
        <v>45160</v>
      </c>
      <c r="K150" s="25">
        <v>45457</v>
      </c>
      <c r="L150" s="25">
        <v>1043</v>
      </c>
      <c r="M150" s="25">
        <v>2668</v>
      </c>
      <c r="N150" s="25">
        <v>3</v>
      </c>
      <c r="O150" s="25">
        <v>1422</v>
      </c>
      <c r="P150" s="25">
        <v>21256</v>
      </c>
      <c r="Q150" s="25">
        <v>27</v>
      </c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3">
        <v>386769</v>
      </c>
    </row>
    <row r="151" spans="1:30" s="26" customFormat="1" x14ac:dyDescent="0.3">
      <c r="A151" s="23">
        <v>126</v>
      </c>
      <c r="B151" s="24">
        <v>2340</v>
      </c>
      <c r="C151" s="23" t="s">
        <v>220</v>
      </c>
      <c r="D151" s="25">
        <v>64.510000000000005</v>
      </c>
      <c r="E151" s="25" t="s">
        <v>112</v>
      </c>
      <c r="F151" s="25" t="s">
        <v>42</v>
      </c>
      <c r="G151" s="23">
        <v>346703</v>
      </c>
      <c r="H151" s="25">
        <v>382372</v>
      </c>
      <c r="I151" s="25">
        <v>244737</v>
      </c>
      <c r="J151" s="25">
        <v>35315</v>
      </c>
      <c r="K151" s="25">
        <v>51158</v>
      </c>
      <c r="L151" s="25">
        <v>3506</v>
      </c>
      <c r="M151" s="25">
        <v>297</v>
      </c>
      <c r="N151" s="25"/>
      <c r="O151" s="25">
        <v>89</v>
      </c>
      <c r="P151" s="25">
        <v>15008</v>
      </c>
      <c r="Q151" s="25">
        <v>9</v>
      </c>
      <c r="R151" s="25">
        <v>189</v>
      </c>
      <c r="S151" s="25"/>
      <c r="T151" s="25">
        <v>26</v>
      </c>
      <c r="U151" s="25">
        <v>26789</v>
      </c>
      <c r="V151" s="25">
        <v>4686</v>
      </c>
      <c r="W151" s="25">
        <v>258</v>
      </c>
      <c r="X151" s="25">
        <v>23</v>
      </c>
      <c r="Y151" s="25">
        <v>21</v>
      </c>
      <c r="Z151" s="25"/>
      <c r="AA151" s="25"/>
      <c r="AB151" s="25"/>
      <c r="AC151" s="25">
        <v>261</v>
      </c>
      <c r="AD151" s="23">
        <v>382372</v>
      </c>
    </row>
    <row r="152" spans="1:30" s="26" customFormat="1" x14ac:dyDescent="0.3">
      <c r="A152" s="23">
        <v>190</v>
      </c>
      <c r="B152" s="24">
        <v>2604</v>
      </c>
      <c r="C152" s="23" t="s">
        <v>294</v>
      </c>
      <c r="D152" s="25">
        <v>20.95</v>
      </c>
      <c r="E152" s="25" t="s">
        <v>164</v>
      </c>
      <c r="F152" s="25" t="s">
        <v>120</v>
      </c>
      <c r="G152" s="23">
        <v>328883</v>
      </c>
      <c r="H152" s="25">
        <v>395140</v>
      </c>
      <c r="I152" s="25">
        <v>236649</v>
      </c>
      <c r="J152" s="25">
        <v>15470</v>
      </c>
      <c r="K152" s="25">
        <v>125056</v>
      </c>
      <c r="L152" s="25">
        <v>2460</v>
      </c>
      <c r="M152" s="25">
        <v>731</v>
      </c>
      <c r="N152" s="25">
        <v>4</v>
      </c>
      <c r="O152" s="25">
        <v>1345</v>
      </c>
      <c r="P152" s="25">
        <v>12220</v>
      </c>
      <c r="Q152" s="25">
        <v>1205</v>
      </c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3">
        <v>395140</v>
      </c>
    </row>
    <row r="153" spans="1:30" s="26" customFormat="1" x14ac:dyDescent="0.3">
      <c r="A153" s="23">
        <v>11</v>
      </c>
      <c r="B153" s="24">
        <v>1054</v>
      </c>
      <c r="C153" s="23" t="s">
        <v>59</v>
      </c>
      <c r="D153" s="25">
        <v>175.58</v>
      </c>
      <c r="E153" s="25" t="s">
        <v>60</v>
      </c>
      <c r="F153" s="25" t="s">
        <v>42</v>
      </c>
      <c r="G153" s="23">
        <v>321663</v>
      </c>
      <c r="H153" s="25">
        <v>330472</v>
      </c>
      <c r="I153" s="25">
        <v>252652</v>
      </c>
      <c r="J153" s="25">
        <v>27140</v>
      </c>
      <c r="K153" s="25">
        <v>10673</v>
      </c>
      <c r="L153" s="25">
        <v>1182</v>
      </c>
      <c r="M153" s="25">
        <v>93</v>
      </c>
      <c r="N153" s="25">
        <v>33</v>
      </c>
      <c r="O153" s="25"/>
      <c r="P153" s="25">
        <v>1355</v>
      </c>
      <c r="Q153" s="25">
        <v>1</v>
      </c>
      <c r="R153" s="25">
        <v>769</v>
      </c>
      <c r="S153" s="25"/>
      <c r="T153" s="25">
        <v>16</v>
      </c>
      <c r="U153" s="25">
        <v>27076</v>
      </c>
      <c r="V153" s="25">
        <v>5846</v>
      </c>
      <c r="W153" s="25">
        <v>98</v>
      </c>
      <c r="X153" s="25">
        <v>84</v>
      </c>
      <c r="Y153" s="25"/>
      <c r="Z153" s="25"/>
      <c r="AA153" s="25">
        <v>3454</v>
      </c>
      <c r="AB153" s="25"/>
      <c r="AC153" s="25"/>
      <c r="AD153" s="23">
        <v>330472</v>
      </c>
    </row>
    <row r="154" spans="1:30" s="26" customFormat="1" x14ac:dyDescent="0.3">
      <c r="A154" s="23">
        <v>231</v>
      </c>
      <c r="B154" s="24">
        <v>2760</v>
      </c>
      <c r="C154" s="23" t="s">
        <v>337</v>
      </c>
      <c r="D154" s="25">
        <v>14.92</v>
      </c>
      <c r="E154" s="25" t="s">
        <v>179</v>
      </c>
      <c r="F154" s="25" t="s">
        <v>120</v>
      </c>
      <c r="G154" s="23">
        <v>316131</v>
      </c>
      <c r="H154" s="25">
        <v>341272</v>
      </c>
      <c r="I154" s="25">
        <v>225286</v>
      </c>
      <c r="J154" s="25">
        <v>78244</v>
      </c>
      <c r="K154" s="25">
        <v>16309</v>
      </c>
      <c r="L154" s="25">
        <v>306</v>
      </c>
      <c r="M154" s="25">
        <v>6</v>
      </c>
      <c r="N154" s="25"/>
      <c r="O154" s="25">
        <v>35</v>
      </c>
      <c r="P154" s="25">
        <v>18670</v>
      </c>
      <c r="Q154" s="25">
        <v>2416</v>
      </c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3">
        <v>341272</v>
      </c>
    </row>
    <row r="155" spans="1:30" s="26" customFormat="1" x14ac:dyDescent="0.3">
      <c r="A155" s="23">
        <v>162</v>
      </c>
      <c r="B155" s="24">
        <v>2462</v>
      </c>
      <c r="C155" s="23" t="s">
        <v>265</v>
      </c>
      <c r="D155" s="25">
        <v>122.44</v>
      </c>
      <c r="E155" s="25" t="s">
        <v>60</v>
      </c>
      <c r="F155" s="25" t="s">
        <v>42</v>
      </c>
      <c r="G155" s="23">
        <v>314913</v>
      </c>
      <c r="H155" s="25">
        <v>321773</v>
      </c>
      <c r="I155" s="25">
        <v>256911</v>
      </c>
      <c r="J155" s="25">
        <v>36385</v>
      </c>
      <c r="K155" s="25">
        <v>4981</v>
      </c>
      <c r="L155" s="25">
        <v>552</v>
      </c>
      <c r="M155" s="25">
        <v>526</v>
      </c>
      <c r="N155" s="25">
        <v>327</v>
      </c>
      <c r="O155" s="25"/>
      <c r="P155" s="25">
        <v>632</v>
      </c>
      <c r="Q155" s="25"/>
      <c r="R155" s="25">
        <v>419</v>
      </c>
      <c r="S155" s="25">
        <v>4</v>
      </c>
      <c r="T155" s="25">
        <v>7</v>
      </c>
      <c r="U155" s="25">
        <v>15986</v>
      </c>
      <c r="V155" s="25">
        <v>3346</v>
      </c>
      <c r="W155" s="25">
        <v>46</v>
      </c>
      <c r="X155" s="25">
        <v>39</v>
      </c>
      <c r="Y155" s="25"/>
      <c r="Z155" s="25"/>
      <c r="AA155" s="25">
        <v>1612</v>
      </c>
      <c r="AB155" s="25"/>
      <c r="AC155" s="25"/>
      <c r="AD155" s="23">
        <v>321773</v>
      </c>
    </row>
    <row r="156" spans="1:30" s="26" customFormat="1" x14ac:dyDescent="0.3">
      <c r="A156" s="23">
        <v>36</v>
      </c>
      <c r="B156" s="24">
        <v>1472</v>
      </c>
      <c r="C156" s="23" t="s">
        <v>101</v>
      </c>
      <c r="D156" s="25">
        <v>744.71</v>
      </c>
      <c r="E156" s="25" t="s">
        <v>93</v>
      </c>
      <c r="F156" s="25" t="s">
        <v>77</v>
      </c>
      <c r="G156" s="23">
        <v>301912</v>
      </c>
      <c r="H156" s="25">
        <v>343082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>
        <v>343082</v>
      </c>
      <c r="AB156" s="25"/>
      <c r="AC156" s="25"/>
      <c r="AD156" s="23">
        <v>343082</v>
      </c>
    </row>
    <row r="157" spans="1:30" s="26" customFormat="1" x14ac:dyDescent="0.3">
      <c r="A157" s="23">
        <v>52</v>
      </c>
      <c r="B157" s="24">
        <v>1755</v>
      </c>
      <c r="C157" s="23" t="s">
        <v>127</v>
      </c>
      <c r="D157" s="25">
        <v>68</v>
      </c>
      <c r="E157" s="25" t="s">
        <v>114</v>
      </c>
      <c r="F157" s="25" t="s">
        <v>42</v>
      </c>
      <c r="G157" s="23">
        <v>266254</v>
      </c>
      <c r="H157" s="25">
        <v>292650</v>
      </c>
      <c r="I157" s="25">
        <v>97669</v>
      </c>
      <c r="J157" s="25">
        <v>20207</v>
      </c>
      <c r="K157" s="25">
        <v>11865</v>
      </c>
      <c r="L157" s="25">
        <v>433</v>
      </c>
      <c r="M157" s="25">
        <v>2093</v>
      </c>
      <c r="N157" s="25">
        <v>7</v>
      </c>
      <c r="O157" s="25">
        <v>7</v>
      </c>
      <c r="P157" s="25">
        <v>2153</v>
      </c>
      <c r="Q157" s="25"/>
      <c r="R157" s="25">
        <v>421</v>
      </c>
      <c r="S157" s="25"/>
      <c r="T157" s="25">
        <v>20</v>
      </c>
      <c r="U157" s="25">
        <v>107575</v>
      </c>
      <c r="V157" s="25">
        <v>15313</v>
      </c>
      <c r="W157" s="25">
        <v>25392</v>
      </c>
      <c r="X157" s="25">
        <v>9107</v>
      </c>
      <c r="Y157" s="25">
        <v>388</v>
      </c>
      <c r="Z157" s="25"/>
      <c r="AA157" s="25"/>
      <c r="AB157" s="25"/>
      <c r="AC157" s="25"/>
      <c r="AD157" s="23">
        <v>292650</v>
      </c>
    </row>
    <row r="158" spans="1:30" s="26" customFormat="1" x14ac:dyDescent="0.3">
      <c r="A158" s="23">
        <v>94</v>
      </c>
      <c r="B158" s="24">
        <v>2047</v>
      </c>
      <c r="C158" s="23" t="s">
        <v>185</v>
      </c>
      <c r="D158" s="25">
        <v>34.65</v>
      </c>
      <c r="E158" s="25" t="s">
        <v>96</v>
      </c>
      <c r="F158" s="25" t="s">
        <v>42</v>
      </c>
      <c r="G158" s="23">
        <v>254434</v>
      </c>
      <c r="H158" s="25">
        <v>267393</v>
      </c>
      <c r="I158" s="25">
        <v>208226</v>
      </c>
      <c r="J158" s="25">
        <v>3280</v>
      </c>
      <c r="K158" s="25">
        <v>21198</v>
      </c>
      <c r="L158" s="25"/>
      <c r="M158" s="25">
        <v>26</v>
      </c>
      <c r="N158" s="25"/>
      <c r="O158" s="25">
        <v>10</v>
      </c>
      <c r="P158" s="25">
        <v>4112</v>
      </c>
      <c r="Q158" s="25">
        <v>38</v>
      </c>
      <c r="R158" s="25">
        <v>379</v>
      </c>
      <c r="S158" s="25"/>
      <c r="T158" s="25">
        <v>23</v>
      </c>
      <c r="U158" s="25">
        <v>29189</v>
      </c>
      <c r="V158" s="25">
        <v>884</v>
      </c>
      <c r="W158" s="25">
        <v>28</v>
      </c>
      <c r="X158" s="25"/>
      <c r="Y158" s="25"/>
      <c r="Z158" s="25"/>
      <c r="AA158" s="25"/>
      <c r="AB158" s="25"/>
      <c r="AC158" s="25"/>
      <c r="AD158" s="23">
        <v>267393</v>
      </c>
    </row>
    <row r="159" spans="1:30" s="26" customFormat="1" x14ac:dyDescent="0.3">
      <c r="A159" s="23">
        <v>143</v>
      </c>
      <c r="B159" s="24">
        <v>2411</v>
      </c>
      <c r="C159" s="23" t="s">
        <v>243</v>
      </c>
      <c r="D159" s="25">
        <v>2724</v>
      </c>
      <c r="E159" s="25" t="s">
        <v>62</v>
      </c>
      <c r="F159" s="25" t="s">
        <v>42</v>
      </c>
      <c r="G159" s="23">
        <v>243000</v>
      </c>
      <c r="H159" s="25">
        <v>1517000</v>
      </c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>
        <v>1517000</v>
      </c>
      <c r="AA159" s="25"/>
      <c r="AB159" s="25"/>
      <c r="AC159" s="25"/>
      <c r="AD159" s="23">
        <v>1517000</v>
      </c>
    </row>
    <row r="160" spans="1:30" s="26" customFormat="1" x14ac:dyDescent="0.3">
      <c r="A160" s="23">
        <v>222</v>
      </c>
      <c r="B160" s="24">
        <v>2736</v>
      </c>
      <c r="C160" s="23" t="s">
        <v>328</v>
      </c>
      <c r="D160" s="25">
        <v>14.94</v>
      </c>
      <c r="E160" s="25" t="s">
        <v>250</v>
      </c>
      <c r="F160" s="25" t="s">
        <v>120</v>
      </c>
      <c r="G160" s="23">
        <v>225677</v>
      </c>
      <c r="H160" s="25">
        <v>260400</v>
      </c>
      <c r="I160" s="25">
        <v>171933</v>
      </c>
      <c r="J160" s="25">
        <v>19942</v>
      </c>
      <c r="K160" s="25">
        <v>19535</v>
      </c>
      <c r="L160" s="25">
        <v>158</v>
      </c>
      <c r="M160" s="25">
        <v>94</v>
      </c>
      <c r="N160" s="25"/>
      <c r="O160" s="25">
        <v>38</v>
      </c>
      <c r="P160" s="25">
        <v>48472</v>
      </c>
      <c r="Q160" s="25">
        <v>228</v>
      </c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3">
        <v>260400</v>
      </c>
    </row>
    <row r="161" spans="1:30" s="26" customFormat="1" x14ac:dyDescent="0.3">
      <c r="A161" s="23">
        <v>295</v>
      </c>
      <c r="B161" s="24">
        <v>2959</v>
      </c>
      <c r="C161" s="23" t="s">
        <v>403</v>
      </c>
      <c r="D161" s="25">
        <v>17.37</v>
      </c>
      <c r="E161" s="25" t="s">
        <v>154</v>
      </c>
      <c r="F161" s="25" t="s">
        <v>120</v>
      </c>
      <c r="G161" s="23">
        <v>222850</v>
      </c>
      <c r="H161" s="25">
        <v>235305</v>
      </c>
      <c r="I161" s="25">
        <v>205205</v>
      </c>
      <c r="J161" s="25">
        <v>3737</v>
      </c>
      <c r="K161" s="25">
        <v>21168</v>
      </c>
      <c r="L161" s="25">
        <v>260</v>
      </c>
      <c r="M161" s="25">
        <v>257</v>
      </c>
      <c r="N161" s="25"/>
      <c r="O161" s="25">
        <v>315</v>
      </c>
      <c r="P161" s="25">
        <v>4321</v>
      </c>
      <c r="Q161" s="25">
        <v>42</v>
      </c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3">
        <v>235305</v>
      </c>
    </row>
    <row r="162" spans="1:30" s="26" customFormat="1" x14ac:dyDescent="0.3">
      <c r="A162" s="23">
        <v>9</v>
      </c>
      <c r="B162" s="24">
        <v>926</v>
      </c>
      <c r="C162" s="23" t="s">
        <v>56</v>
      </c>
      <c r="D162" s="25">
        <v>58</v>
      </c>
      <c r="E162" s="25" t="s">
        <v>57</v>
      </c>
      <c r="F162" s="25" t="s">
        <v>42</v>
      </c>
      <c r="G162" s="23">
        <v>217385</v>
      </c>
      <c r="H162" s="25">
        <v>259089</v>
      </c>
      <c r="I162" s="25">
        <v>159891</v>
      </c>
      <c r="J162" s="25">
        <v>6512</v>
      </c>
      <c r="K162" s="25">
        <v>88922</v>
      </c>
      <c r="L162" s="25">
        <v>2600</v>
      </c>
      <c r="M162" s="25"/>
      <c r="N162" s="25"/>
      <c r="O162" s="25">
        <v>18</v>
      </c>
      <c r="P162" s="25">
        <v>335</v>
      </c>
      <c r="Q162" s="25">
        <v>13</v>
      </c>
      <c r="R162" s="25"/>
      <c r="S162" s="25"/>
      <c r="T162" s="25">
        <v>33</v>
      </c>
      <c r="U162" s="25">
        <v>749</v>
      </c>
      <c r="V162" s="25">
        <v>16</v>
      </c>
      <c r="W162" s="25"/>
      <c r="X162" s="25"/>
      <c r="Y162" s="25"/>
      <c r="Z162" s="25"/>
      <c r="AA162" s="25"/>
      <c r="AB162" s="25"/>
      <c r="AC162" s="25"/>
      <c r="AD162" s="23">
        <v>259089</v>
      </c>
    </row>
    <row r="163" spans="1:30" s="26" customFormat="1" x14ac:dyDescent="0.3">
      <c r="A163" s="23">
        <v>195</v>
      </c>
      <c r="B163" s="24">
        <v>2641</v>
      </c>
      <c r="C163" s="23" t="s">
        <v>299</v>
      </c>
      <c r="D163" s="25">
        <v>14.9</v>
      </c>
      <c r="E163" s="25" t="s">
        <v>57</v>
      </c>
      <c r="F163" s="25" t="s">
        <v>73</v>
      </c>
      <c r="G163" s="23">
        <v>199222</v>
      </c>
      <c r="H163" s="25">
        <v>207162</v>
      </c>
      <c r="I163" s="25">
        <v>174578</v>
      </c>
      <c r="J163" s="25">
        <v>19041</v>
      </c>
      <c r="K163" s="25">
        <v>13067</v>
      </c>
      <c r="L163" s="25">
        <v>458</v>
      </c>
      <c r="M163" s="25"/>
      <c r="N163" s="25"/>
      <c r="O163" s="25"/>
      <c r="P163" s="25"/>
      <c r="Q163" s="25">
        <v>18</v>
      </c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3">
        <v>207162</v>
      </c>
    </row>
    <row r="164" spans="1:30" s="26" customFormat="1" x14ac:dyDescent="0.3">
      <c r="A164" s="23">
        <v>78</v>
      </c>
      <c r="B164" s="24">
        <v>1912</v>
      </c>
      <c r="C164" s="23" t="s">
        <v>166</v>
      </c>
      <c r="D164" s="25">
        <v>6.8</v>
      </c>
      <c r="E164" s="25" t="s">
        <v>64</v>
      </c>
      <c r="F164" s="25" t="s">
        <v>120</v>
      </c>
      <c r="G164" s="23">
        <v>192830</v>
      </c>
      <c r="H164" s="25">
        <v>225694</v>
      </c>
      <c r="I164" s="25">
        <v>147552</v>
      </c>
      <c r="J164" s="25">
        <v>7297</v>
      </c>
      <c r="K164" s="25">
        <v>65647</v>
      </c>
      <c r="L164" s="25">
        <v>1753</v>
      </c>
      <c r="M164" s="25">
        <v>591</v>
      </c>
      <c r="N164" s="25"/>
      <c r="O164" s="25">
        <v>1595</v>
      </c>
      <c r="P164" s="25">
        <v>1259</v>
      </c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3">
        <v>225694</v>
      </c>
    </row>
    <row r="165" spans="1:30" s="26" customFormat="1" x14ac:dyDescent="0.3">
      <c r="A165" s="23">
        <v>358</v>
      </c>
      <c r="B165" s="24">
        <v>7243</v>
      </c>
      <c r="C165" s="23" t="s">
        <v>468</v>
      </c>
      <c r="D165" s="25">
        <v>14.3</v>
      </c>
      <c r="E165" s="25" t="s">
        <v>242</v>
      </c>
      <c r="F165" s="25" t="s">
        <v>120</v>
      </c>
      <c r="G165" s="23">
        <v>187257</v>
      </c>
      <c r="H165" s="25">
        <v>201146</v>
      </c>
      <c r="I165" s="25">
        <v>164193</v>
      </c>
      <c r="J165" s="25">
        <v>8005</v>
      </c>
      <c r="K165" s="25">
        <v>27285</v>
      </c>
      <c r="L165" s="25"/>
      <c r="M165" s="25"/>
      <c r="N165" s="25"/>
      <c r="O165" s="25"/>
      <c r="P165" s="25">
        <v>1645</v>
      </c>
      <c r="Q165" s="25">
        <v>18</v>
      </c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3">
        <v>201146</v>
      </c>
    </row>
    <row r="166" spans="1:30" s="26" customFormat="1" x14ac:dyDescent="0.3">
      <c r="A166" s="23">
        <v>88</v>
      </c>
      <c r="B166" s="24">
        <v>1979</v>
      </c>
      <c r="C166" s="23" t="s">
        <v>178</v>
      </c>
      <c r="D166" s="25">
        <v>71</v>
      </c>
      <c r="E166" s="25" t="s">
        <v>179</v>
      </c>
      <c r="F166" s="25" t="s">
        <v>42</v>
      </c>
      <c r="G166" s="23">
        <v>182314</v>
      </c>
      <c r="H166" s="25">
        <v>200158</v>
      </c>
      <c r="I166" s="25">
        <v>135855</v>
      </c>
      <c r="J166" s="25">
        <v>15894</v>
      </c>
      <c r="K166" s="25">
        <v>33971</v>
      </c>
      <c r="L166" s="25">
        <v>803</v>
      </c>
      <c r="M166" s="25"/>
      <c r="N166" s="25"/>
      <c r="O166" s="25"/>
      <c r="P166" s="25">
        <v>93</v>
      </c>
      <c r="Q166" s="25">
        <v>59</v>
      </c>
      <c r="R166" s="25"/>
      <c r="S166" s="25"/>
      <c r="T166" s="25">
        <v>31</v>
      </c>
      <c r="U166" s="25">
        <v>13452</v>
      </c>
      <c r="V166" s="25"/>
      <c r="W166" s="25"/>
      <c r="X166" s="25"/>
      <c r="Y166" s="25"/>
      <c r="Z166" s="25"/>
      <c r="AA166" s="25"/>
      <c r="AB166" s="25"/>
      <c r="AC166" s="25"/>
      <c r="AD166" s="23">
        <v>200158</v>
      </c>
    </row>
    <row r="167" spans="1:30" s="26" customFormat="1" x14ac:dyDescent="0.3">
      <c r="A167" s="23">
        <v>210</v>
      </c>
      <c r="B167" s="24">
        <v>2696</v>
      </c>
      <c r="C167" s="23" t="s">
        <v>315</v>
      </c>
      <c r="D167" s="25">
        <v>14.9</v>
      </c>
      <c r="E167" s="25" t="s">
        <v>233</v>
      </c>
      <c r="F167" s="25" t="s">
        <v>120</v>
      </c>
      <c r="G167" s="23">
        <v>181807</v>
      </c>
      <c r="H167" s="25">
        <v>186603</v>
      </c>
      <c r="I167" s="25">
        <v>143706</v>
      </c>
      <c r="J167" s="25">
        <v>41494</v>
      </c>
      <c r="K167" s="25"/>
      <c r="L167" s="25">
        <v>236</v>
      </c>
      <c r="M167" s="25">
        <v>423</v>
      </c>
      <c r="N167" s="25"/>
      <c r="O167" s="25">
        <v>241</v>
      </c>
      <c r="P167" s="25">
        <v>310</v>
      </c>
      <c r="Q167" s="25">
        <v>193</v>
      </c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3">
        <v>186603</v>
      </c>
    </row>
    <row r="168" spans="1:30" s="26" customFormat="1" x14ac:dyDescent="0.3">
      <c r="A168" s="23">
        <v>197</v>
      </c>
      <c r="B168" s="24">
        <v>2656</v>
      </c>
      <c r="C168" s="23" t="s">
        <v>301</v>
      </c>
      <c r="D168" s="25">
        <v>9.3699999999999992</v>
      </c>
      <c r="E168" s="25" t="s">
        <v>174</v>
      </c>
      <c r="F168" s="25" t="s">
        <v>120</v>
      </c>
      <c r="G168" s="23">
        <v>167129</v>
      </c>
      <c r="H168" s="25">
        <v>179059</v>
      </c>
      <c r="I168" s="25">
        <v>133733</v>
      </c>
      <c r="J168" s="25">
        <v>25967</v>
      </c>
      <c r="K168" s="25">
        <v>3769</v>
      </c>
      <c r="L168" s="25">
        <v>349</v>
      </c>
      <c r="M168" s="25">
        <v>254</v>
      </c>
      <c r="N168" s="25"/>
      <c r="O168" s="25">
        <v>385</v>
      </c>
      <c r="P168" s="25">
        <v>14503</v>
      </c>
      <c r="Q168" s="25">
        <v>99</v>
      </c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3">
        <v>179059</v>
      </c>
    </row>
    <row r="169" spans="1:30" s="26" customFormat="1" x14ac:dyDescent="0.3">
      <c r="A169" s="23">
        <v>224</v>
      </c>
      <c r="B169" s="24">
        <v>2739</v>
      </c>
      <c r="C169" s="23" t="s">
        <v>330</v>
      </c>
      <c r="D169" s="25">
        <v>14.97</v>
      </c>
      <c r="E169" s="25" t="s">
        <v>44</v>
      </c>
      <c r="F169" s="25" t="s">
        <v>120</v>
      </c>
      <c r="G169" s="23">
        <v>156613</v>
      </c>
      <c r="H169" s="25">
        <v>174729</v>
      </c>
      <c r="I169" s="25">
        <v>118601</v>
      </c>
      <c r="J169" s="25">
        <v>23505</v>
      </c>
      <c r="K169" s="25">
        <v>26215</v>
      </c>
      <c r="L169" s="25">
        <v>943</v>
      </c>
      <c r="M169" s="25">
        <v>388</v>
      </c>
      <c r="N169" s="25">
        <v>9</v>
      </c>
      <c r="O169" s="25">
        <v>4527</v>
      </c>
      <c r="P169" s="25">
        <v>538</v>
      </c>
      <c r="Q169" s="25">
        <v>3</v>
      </c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3">
        <v>174729</v>
      </c>
    </row>
    <row r="170" spans="1:30" s="26" customFormat="1" x14ac:dyDescent="0.3">
      <c r="A170" s="23">
        <v>177</v>
      </c>
      <c r="B170" s="24">
        <v>2544</v>
      </c>
      <c r="C170" s="23" t="s">
        <v>281</v>
      </c>
      <c r="D170" s="25">
        <v>9.25</v>
      </c>
      <c r="E170" s="25" t="s">
        <v>171</v>
      </c>
      <c r="F170" s="25" t="s">
        <v>152</v>
      </c>
      <c r="G170" s="23">
        <v>154983</v>
      </c>
      <c r="H170" s="25">
        <v>180548</v>
      </c>
      <c r="I170" s="25">
        <v>80080</v>
      </c>
      <c r="J170" s="25">
        <v>60627</v>
      </c>
      <c r="K170" s="25">
        <v>34</v>
      </c>
      <c r="L170" s="25">
        <v>90</v>
      </c>
      <c r="M170" s="25">
        <v>4</v>
      </c>
      <c r="N170" s="25"/>
      <c r="O170" s="25">
        <v>5</v>
      </c>
      <c r="P170" s="25">
        <v>39677</v>
      </c>
      <c r="Q170" s="25">
        <v>31</v>
      </c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3">
        <v>180548</v>
      </c>
    </row>
    <row r="171" spans="1:30" s="26" customFormat="1" x14ac:dyDescent="0.3">
      <c r="A171" s="23">
        <v>232</v>
      </c>
      <c r="B171" s="24">
        <v>2763</v>
      </c>
      <c r="C171" s="23" t="s">
        <v>338</v>
      </c>
      <c r="D171" s="25">
        <v>14.96</v>
      </c>
      <c r="E171" s="25" t="s">
        <v>60</v>
      </c>
      <c r="F171" s="25" t="s">
        <v>120</v>
      </c>
      <c r="G171" s="23">
        <v>152910</v>
      </c>
      <c r="H171" s="25">
        <v>165560</v>
      </c>
      <c r="I171" s="25">
        <v>133989</v>
      </c>
      <c r="J171" s="25">
        <v>4823</v>
      </c>
      <c r="K171" s="25">
        <v>23029</v>
      </c>
      <c r="L171" s="25">
        <v>542</v>
      </c>
      <c r="M171" s="25">
        <v>178</v>
      </c>
      <c r="N171" s="25"/>
      <c r="O171" s="25">
        <v>359</v>
      </c>
      <c r="P171" s="25">
        <v>2615</v>
      </c>
      <c r="Q171" s="25">
        <v>20</v>
      </c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>
        <v>5</v>
      </c>
      <c r="AC171" s="25"/>
      <c r="AD171" s="23">
        <v>165560</v>
      </c>
    </row>
    <row r="172" spans="1:30" s="26" customFormat="1" x14ac:dyDescent="0.3">
      <c r="A172" s="23">
        <v>1</v>
      </c>
      <c r="B172" s="24">
        <v>89</v>
      </c>
      <c r="C172" s="23" t="s">
        <v>40</v>
      </c>
      <c r="D172" s="25">
        <v>276.83</v>
      </c>
      <c r="E172" s="25" t="s">
        <v>41</v>
      </c>
      <c r="F172" s="25" t="s">
        <v>42</v>
      </c>
      <c r="G172" s="23">
        <v>144099</v>
      </c>
      <c r="H172" s="25">
        <v>161757</v>
      </c>
      <c r="I172" s="25">
        <v>54410</v>
      </c>
      <c r="J172" s="25">
        <v>6682</v>
      </c>
      <c r="K172" s="25">
        <v>5811</v>
      </c>
      <c r="L172" s="25">
        <v>111</v>
      </c>
      <c r="M172" s="25">
        <v>5607</v>
      </c>
      <c r="N172" s="25">
        <v>20</v>
      </c>
      <c r="O172" s="25">
        <v>99</v>
      </c>
      <c r="P172" s="25">
        <v>3550</v>
      </c>
      <c r="Q172" s="25">
        <v>1</v>
      </c>
      <c r="R172" s="25">
        <v>288</v>
      </c>
      <c r="S172" s="25"/>
      <c r="T172" s="25">
        <v>10</v>
      </c>
      <c r="U172" s="25">
        <v>642</v>
      </c>
      <c r="V172" s="25">
        <v>32</v>
      </c>
      <c r="W172" s="25"/>
      <c r="X172" s="25">
        <v>8</v>
      </c>
      <c r="Y172" s="25"/>
      <c r="Z172" s="25"/>
      <c r="AA172" s="25">
        <v>84486</v>
      </c>
      <c r="AB172" s="25"/>
      <c r="AC172" s="25"/>
      <c r="AD172" s="23">
        <v>161757</v>
      </c>
    </row>
    <row r="173" spans="1:30" s="26" customFormat="1" x14ac:dyDescent="0.3">
      <c r="A173" s="23">
        <v>202</v>
      </c>
      <c r="B173" s="24">
        <v>2670</v>
      </c>
      <c r="C173" s="23" t="s">
        <v>306</v>
      </c>
      <c r="D173" s="25">
        <v>14.96</v>
      </c>
      <c r="E173" s="25" t="s">
        <v>154</v>
      </c>
      <c r="F173" s="25" t="s">
        <v>120</v>
      </c>
      <c r="G173" s="23">
        <v>140518</v>
      </c>
      <c r="H173" s="25">
        <v>142475</v>
      </c>
      <c r="I173" s="25">
        <v>124934</v>
      </c>
      <c r="J173" s="25">
        <v>16548</v>
      </c>
      <c r="K173" s="25">
        <v>29</v>
      </c>
      <c r="L173" s="25">
        <v>12</v>
      </c>
      <c r="M173" s="25">
        <v>22</v>
      </c>
      <c r="N173" s="25"/>
      <c r="O173" s="25">
        <v>9</v>
      </c>
      <c r="P173" s="25">
        <v>13</v>
      </c>
      <c r="Q173" s="25">
        <v>908</v>
      </c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3">
        <v>142475</v>
      </c>
    </row>
    <row r="174" spans="1:30" s="26" customFormat="1" x14ac:dyDescent="0.3">
      <c r="A174" s="23">
        <v>241</v>
      </c>
      <c r="B174" s="24">
        <v>2793</v>
      </c>
      <c r="C174" s="23" t="s">
        <v>347</v>
      </c>
      <c r="D174" s="25">
        <v>14.96</v>
      </c>
      <c r="E174" s="25" t="s">
        <v>57</v>
      </c>
      <c r="F174" s="25" t="s">
        <v>73</v>
      </c>
      <c r="G174" s="23">
        <v>135693</v>
      </c>
      <c r="H174" s="25">
        <v>138375</v>
      </c>
      <c r="I174" s="25">
        <v>131537</v>
      </c>
      <c r="J174" s="25">
        <v>951</v>
      </c>
      <c r="K174" s="25">
        <v>5118</v>
      </c>
      <c r="L174" s="25">
        <v>255</v>
      </c>
      <c r="M174" s="25"/>
      <c r="N174" s="25"/>
      <c r="O174" s="25">
        <v>2</v>
      </c>
      <c r="P174" s="25">
        <v>409</v>
      </c>
      <c r="Q174" s="25">
        <v>34</v>
      </c>
      <c r="R174" s="25"/>
      <c r="S174" s="25"/>
      <c r="T174" s="25">
        <v>4</v>
      </c>
      <c r="U174" s="25">
        <v>25</v>
      </c>
      <c r="V174" s="25">
        <v>40</v>
      </c>
      <c r="W174" s="25"/>
      <c r="X174" s="25"/>
      <c r="Y174" s="25"/>
      <c r="Z174" s="25"/>
      <c r="AA174" s="25"/>
      <c r="AB174" s="25"/>
      <c r="AC174" s="25"/>
      <c r="AD174" s="23">
        <v>138375</v>
      </c>
    </row>
    <row r="175" spans="1:30" s="26" customFormat="1" x14ac:dyDescent="0.3">
      <c r="A175" s="23">
        <v>233</v>
      </c>
      <c r="B175" s="24">
        <v>2764</v>
      </c>
      <c r="C175" s="23" t="s">
        <v>339</v>
      </c>
      <c r="D175" s="25">
        <v>14.98</v>
      </c>
      <c r="E175" s="25" t="s">
        <v>105</v>
      </c>
      <c r="F175" s="25" t="s">
        <v>120</v>
      </c>
      <c r="G175" s="23">
        <v>134684</v>
      </c>
      <c r="H175" s="25">
        <v>156097</v>
      </c>
      <c r="I175" s="25">
        <v>104885</v>
      </c>
      <c r="J175" s="25">
        <v>7254</v>
      </c>
      <c r="K175" s="25">
        <v>20317</v>
      </c>
      <c r="L175" s="25">
        <v>943</v>
      </c>
      <c r="M175" s="25">
        <v>706</v>
      </c>
      <c r="N175" s="25"/>
      <c r="O175" s="25">
        <v>636</v>
      </c>
      <c r="P175" s="25">
        <v>21356</v>
      </c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3">
        <v>156097</v>
      </c>
    </row>
    <row r="176" spans="1:30" s="26" customFormat="1" x14ac:dyDescent="0.3">
      <c r="A176" s="23">
        <v>223</v>
      </c>
      <c r="B176" s="24">
        <v>2737</v>
      </c>
      <c r="C176" s="23" t="s">
        <v>329</v>
      </c>
      <c r="D176" s="25">
        <v>31.03</v>
      </c>
      <c r="E176" s="25" t="s">
        <v>161</v>
      </c>
      <c r="F176" s="25" t="s">
        <v>73</v>
      </c>
      <c r="G176" s="23">
        <v>129801</v>
      </c>
      <c r="H176" s="25">
        <v>139847</v>
      </c>
      <c r="I176" s="25">
        <v>83683</v>
      </c>
      <c r="J176" s="25">
        <v>44539</v>
      </c>
      <c r="K176" s="25">
        <v>2659</v>
      </c>
      <c r="L176" s="25"/>
      <c r="M176" s="25">
        <v>1132</v>
      </c>
      <c r="N176" s="25">
        <v>2</v>
      </c>
      <c r="O176" s="25">
        <v>910</v>
      </c>
      <c r="P176" s="25">
        <v>6667</v>
      </c>
      <c r="Q176" s="25"/>
      <c r="R176" s="25">
        <v>58</v>
      </c>
      <c r="S176" s="25"/>
      <c r="T176" s="25">
        <v>9</v>
      </c>
      <c r="U176" s="25">
        <v>112</v>
      </c>
      <c r="V176" s="25">
        <v>49</v>
      </c>
      <c r="W176" s="25">
        <v>2</v>
      </c>
      <c r="X176" s="25">
        <v>25</v>
      </c>
      <c r="Y176" s="25"/>
      <c r="Z176" s="25"/>
      <c r="AA176" s="25"/>
      <c r="AB176" s="25"/>
      <c r="AC176" s="25"/>
      <c r="AD176" s="23">
        <v>139847</v>
      </c>
    </row>
    <row r="177" spans="1:30" s="26" customFormat="1" x14ac:dyDescent="0.3">
      <c r="A177" s="23">
        <v>245</v>
      </c>
      <c r="B177" s="24">
        <v>2811</v>
      </c>
      <c r="C177" s="23" t="s">
        <v>351</v>
      </c>
      <c r="D177" s="25">
        <v>14.84</v>
      </c>
      <c r="E177" s="25" t="s">
        <v>145</v>
      </c>
      <c r="F177" s="25" t="s">
        <v>120</v>
      </c>
      <c r="G177" s="23">
        <v>128133</v>
      </c>
      <c r="H177" s="25">
        <v>135930</v>
      </c>
      <c r="I177" s="25">
        <v>111642</v>
      </c>
      <c r="J177" s="25">
        <v>9772</v>
      </c>
      <c r="K177" s="25">
        <v>6577</v>
      </c>
      <c r="L177" s="25">
        <v>111</v>
      </c>
      <c r="M177" s="25">
        <v>178</v>
      </c>
      <c r="N177" s="25"/>
      <c r="O177" s="25">
        <v>75</v>
      </c>
      <c r="P177" s="25">
        <v>7465</v>
      </c>
      <c r="Q177" s="25">
        <v>110</v>
      </c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3">
        <v>135930</v>
      </c>
    </row>
    <row r="178" spans="1:30" s="26" customFormat="1" x14ac:dyDescent="0.3">
      <c r="A178" s="23">
        <v>240</v>
      </c>
      <c r="B178" s="24">
        <v>2790</v>
      </c>
      <c r="C178" s="23" t="s">
        <v>346</v>
      </c>
      <c r="D178" s="25">
        <v>14.95</v>
      </c>
      <c r="E178" s="25" t="s">
        <v>310</v>
      </c>
      <c r="F178" s="25" t="s">
        <v>120</v>
      </c>
      <c r="G178" s="23">
        <v>126396</v>
      </c>
      <c r="H178" s="25">
        <v>235907</v>
      </c>
      <c r="I178" s="25"/>
      <c r="J178" s="25">
        <v>11068</v>
      </c>
      <c r="K178" s="25">
        <v>44084</v>
      </c>
      <c r="L178" s="25"/>
      <c r="M178" s="25"/>
      <c r="N178" s="25"/>
      <c r="O178" s="25"/>
      <c r="P178" s="25">
        <v>180737</v>
      </c>
      <c r="Q178" s="25">
        <v>18</v>
      </c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3">
        <v>235907</v>
      </c>
    </row>
    <row r="179" spans="1:30" s="26" customFormat="1" x14ac:dyDescent="0.3">
      <c r="A179" s="23">
        <v>211</v>
      </c>
      <c r="B179" s="24">
        <v>2701</v>
      </c>
      <c r="C179" s="23" t="s">
        <v>316</v>
      </c>
      <c r="D179" s="25">
        <v>12.83</v>
      </c>
      <c r="E179" s="25" t="s">
        <v>317</v>
      </c>
      <c r="F179" s="25" t="s">
        <v>120</v>
      </c>
      <c r="G179" s="23">
        <v>125122</v>
      </c>
      <c r="H179" s="25">
        <v>162093</v>
      </c>
      <c r="I179" s="25">
        <v>70082</v>
      </c>
      <c r="J179" s="25">
        <v>13892</v>
      </c>
      <c r="K179" s="25">
        <v>56550</v>
      </c>
      <c r="L179" s="25">
        <v>3043</v>
      </c>
      <c r="M179" s="25">
        <v>587</v>
      </c>
      <c r="N179" s="25"/>
      <c r="O179" s="25">
        <v>374</v>
      </c>
      <c r="P179" s="25">
        <v>17532</v>
      </c>
      <c r="Q179" s="25">
        <v>33</v>
      </c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3">
        <v>162093</v>
      </c>
    </row>
    <row r="180" spans="1:30" s="26" customFormat="1" x14ac:dyDescent="0.3">
      <c r="A180" s="23">
        <v>228</v>
      </c>
      <c r="B180" s="24">
        <v>2754</v>
      </c>
      <c r="C180" s="23" t="s">
        <v>334</v>
      </c>
      <c r="D180" s="25">
        <v>14.91</v>
      </c>
      <c r="E180" s="25" t="s">
        <v>55</v>
      </c>
      <c r="F180" s="25" t="s">
        <v>120</v>
      </c>
      <c r="G180" s="23">
        <v>124393</v>
      </c>
      <c r="H180" s="25">
        <v>132390</v>
      </c>
      <c r="I180" s="25">
        <v>106134</v>
      </c>
      <c r="J180" s="25">
        <v>12174</v>
      </c>
      <c r="K180" s="25">
        <v>6370</v>
      </c>
      <c r="L180" s="25">
        <v>187</v>
      </c>
      <c r="M180" s="25">
        <v>455</v>
      </c>
      <c r="N180" s="25">
        <v>2</v>
      </c>
      <c r="O180" s="25">
        <v>925</v>
      </c>
      <c r="P180" s="25">
        <v>6038</v>
      </c>
      <c r="Q180" s="25">
        <v>105</v>
      </c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3">
        <v>132390</v>
      </c>
    </row>
    <row r="181" spans="1:30" s="26" customFormat="1" x14ac:dyDescent="0.3">
      <c r="A181" s="23">
        <v>200</v>
      </c>
      <c r="B181" s="24">
        <v>2666</v>
      </c>
      <c r="C181" s="23" t="s">
        <v>304</v>
      </c>
      <c r="D181" s="25">
        <v>14.98</v>
      </c>
      <c r="E181" s="25" t="s">
        <v>174</v>
      </c>
      <c r="F181" s="25" t="s">
        <v>120</v>
      </c>
      <c r="G181" s="23">
        <v>121665</v>
      </c>
      <c r="H181" s="25">
        <v>128764</v>
      </c>
      <c r="I181" s="25">
        <v>105614</v>
      </c>
      <c r="J181" s="25">
        <v>10701</v>
      </c>
      <c r="K181" s="25">
        <v>1494</v>
      </c>
      <c r="L181" s="25">
        <v>64</v>
      </c>
      <c r="M181" s="25"/>
      <c r="N181" s="25"/>
      <c r="O181" s="25">
        <v>103</v>
      </c>
      <c r="P181" s="25">
        <v>10673</v>
      </c>
      <c r="Q181" s="25">
        <v>115</v>
      </c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3">
        <v>128764</v>
      </c>
    </row>
    <row r="182" spans="1:30" s="26" customFormat="1" x14ac:dyDescent="0.3">
      <c r="A182" s="23">
        <v>194</v>
      </c>
      <c r="B182" s="24">
        <v>2630</v>
      </c>
      <c r="C182" s="23" t="s">
        <v>298</v>
      </c>
      <c r="D182" s="25">
        <v>12.47</v>
      </c>
      <c r="E182" s="25" t="s">
        <v>141</v>
      </c>
      <c r="F182" s="25" t="s">
        <v>120</v>
      </c>
      <c r="G182" s="23">
        <v>118463</v>
      </c>
      <c r="H182" s="25">
        <v>132444</v>
      </c>
      <c r="I182" s="25">
        <v>91841</v>
      </c>
      <c r="J182" s="25">
        <v>13205</v>
      </c>
      <c r="K182" s="25">
        <v>14800</v>
      </c>
      <c r="L182" s="25">
        <v>1522</v>
      </c>
      <c r="M182" s="25">
        <v>1630</v>
      </c>
      <c r="N182" s="25"/>
      <c r="O182" s="25">
        <v>637</v>
      </c>
      <c r="P182" s="25">
        <v>8801</v>
      </c>
      <c r="Q182" s="25">
        <v>8</v>
      </c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3">
        <v>132444</v>
      </c>
    </row>
    <row r="183" spans="1:30" s="26" customFormat="1" x14ac:dyDescent="0.3">
      <c r="A183" s="23">
        <v>201</v>
      </c>
      <c r="B183" s="24">
        <v>2668</v>
      </c>
      <c r="C183" s="23" t="s">
        <v>305</v>
      </c>
      <c r="D183" s="25">
        <v>9.18</v>
      </c>
      <c r="E183" s="25" t="s">
        <v>129</v>
      </c>
      <c r="F183" s="25" t="s">
        <v>120</v>
      </c>
      <c r="G183" s="23">
        <v>117097</v>
      </c>
      <c r="H183" s="25">
        <v>121882</v>
      </c>
      <c r="I183" s="25">
        <v>94000</v>
      </c>
      <c r="J183" s="25">
        <v>22342</v>
      </c>
      <c r="K183" s="25">
        <v>1758</v>
      </c>
      <c r="L183" s="25">
        <v>126</v>
      </c>
      <c r="M183" s="25">
        <v>178</v>
      </c>
      <c r="N183" s="25"/>
      <c r="O183" s="25">
        <v>75</v>
      </c>
      <c r="P183" s="25">
        <v>2987</v>
      </c>
      <c r="Q183" s="25">
        <v>416</v>
      </c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3">
        <v>121882</v>
      </c>
    </row>
    <row r="184" spans="1:30" s="26" customFormat="1" x14ac:dyDescent="0.3">
      <c r="A184" s="23">
        <v>198</v>
      </c>
      <c r="B184" s="24">
        <v>2661</v>
      </c>
      <c r="C184" s="23" t="s">
        <v>302</v>
      </c>
      <c r="D184" s="25">
        <v>14.88</v>
      </c>
      <c r="E184" s="25" t="s">
        <v>57</v>
      </c>
      <c r="F184" s="25" t="s">
        <v>73</v>
      </c>
      <c r="G184" s="23">
        <v>102421</v>
      </c>
      <c r="H184" s="25">
        <v>113181</v>
      </c>
      <c r="I184" s="25">
        <v>71289</v>
      </c>
      <c r="J184" s="25">
        <v>22958</v>
      </c>
      <c r="K184" s="25">
        <v>18467</v>
      </c>
      <c r="L184" s="25">
        <v>460</v>
      </c>
      <c r="M184" s="25"/>
      <c r="N184" s="25"/>
      <c r="O184" s="25"/>
      <c r="P184" s="25"/>
      <c r="Q184" s="25">
        <v>7</v>
      </c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3">
        <v>113181</v>
      </c>
    </row>
    <row r="185" spans="1:30" s="26" customFormat="1" x14ac:dyDescent="0.3">
      <c r="A185" s="23">
        <v>218</v>
      </c>
      <c r="B185" s="24">
        <v>2718</v>
      </c>
      <c r="C185" s="23" t="s">
        <v>324</v>
      </c>
      <c r="D185" s="25">
        <v>14.92</v>
      </c>
      <c r="E185" s="25" t="s">
        <v>143</v>
      </c>
      <c r="F185" s="25" t="s">
        <v>73</v>
      </c>
      <c r="G185" s="23">
        <v>100782</v>
      </c>
      <c r="H185" s="25">
        <v>101476</v>
      </c>
      <c r="I185" s="25">
        <v>92320</v>
      </c>
      <c r="J185" s="25">
        <v>4719</v>
      </c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>
        <v>4437</v>
      </c>
      <c r="V185" s="25"/>
      <c r="W185" s="25"/>
      <c r="X185" s="25"/>
      <c r="Y185" s="25"/>
      <c r="Z185" s="25"/>
      <c r="AA185" s="25"/>
      <c r="AB185" s="25"/>
      <c r="AC185" s="25"/>
      <c r="AD185" s="23">
        <v>101476</v>
      </c>
    </row>
    <row r="186" spans="1:30" s="26" customFormat="1" x14ac:dyDescent="0.3">
      <c r="A186" s="23">
        <v>250</v>
      </c>
      <c r="B186" s="24">
        <v>2820</v>
      </c>
      <c r="C186" s="23" t="s">
        <v>356</v>
      </c>
      <c r="D186" s="25">
        <v>14.85</v>
      </c>
      <c r="E186" s="25" t="s">
        <v>55</v>
      </c>
      <c r="F186" s="25" t="s">
        <v>120</v>
      </c>
      <c r="G186" s="23">
        <v>96604</v>
      </c>
      <c r="H186" s="25">
        <v>97996</v>
      </c>
      <c r="I186" s="25">
        <v>84072</v>
      </c>
      <c r="J186" s="25">
        <v>13924</v>
      </c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3">
        <v>97996</v>
      </c>
    </row>
    <row r="187" spans="1:30" s="26" customFormat="1" x14ac:dyDescent="0.3">
      <c r="A187" s="23">
        <v>72</v>
      </c>
      <c r="B187" s="24">
        <v>1887</v>
      </c>
      <c r="C187" s="23" t="s">
        <v>157</v>
      </c>
      <c r="D187" s="25">
        <v>29.95</v>
      </c>
      <c r="E187" s="25" t="s">
        <v>158</v>
      </c>
      <c r="F187" s="25" t="s">
        <v>73</v>
      </c>
      <c r="G187" s="23">
        <v>94383</v>
      </c>
      <c r="H187" s="25">
        <v>109760</v>
      </c>
      <c r="I187" s="25">
        <v>55021</v>
      </c>
      <c r="J187" s="25">
        <v>27057</v>
      </c>
      <c r="K187" s="25">
        <v>20032</v>
      </c>
      <c r="L187" s="25">
        <v>211</v>
      </c>
      <c r="M187" s="25">
        <v>2691</v>
      </c>
      <c r="N187" s="25"/>
      <c r="O187" s="25">
        <v>3140</v>
      </c>
      <c r="P187" s="25">
        <v>771</v>
      </c>
      <c r="Q187" s="25">
        <v>2</v>
      </c>
      <c r="R187" s="25">
        <v>166</v>
      </c>
      <c r="S187" s="25"/>
      <c r="T187" s="25">
        <v>5</v>
      </c>
      <c r="U187" s="25">
        <v>20</v>
      </c>
      <c r="V187" s="25">
        <v>644</v>
      </c>
      <c r="W187" s="25"/>
      <c r="X187" s="25"/>
      <c r="Y187" s="25"/>
      <c r="Z187" s="25"/>
      <c r="AA187" s="25"/>
      <c r="AB187" s="25"/>
      <c r="AC187" s="25"/>
      <c r="AD187" s="23">
        <v>109760</v>
      </c>
    </row>
    <row r="188" spans="1:30" s="26" customFormat="1" x14ac:dyDescent="0.3">
      <c r="A188" s="23">
        <v>340</v>
      </c>
      <c r="B188" s="24">
        <v>7021</v>
      </c>
      <c r="C188" s="23" t="s">
        <v>450</v>
      </c>
      <c r="D188" s="25">
        <v>4.8600000000000003</v>
      </c>
      <c r="E188" s="25" t="s">
        <v>76</v>
      </c>
      <c r="F188" s="25" t="s">
        <v>152</v>
      </c>
      <c r="G188" s="23">
        <v>92548</v>
      </c>
      <c r="H188" s="25">
        <v>109820</v>
      </c>
      <c r="I188" s="25">
        <v>68233</v>
      </c>
      <c r="J188" s="25">
        <v>3698</v>
      </c>
      <c r="K188" s="25">
        <v>33957</v>
      </c>
      <c r="L188" s="25">
        <v>1875</v>
      </c>
      <c r="M188" s="25">
        <v>178</v>
      </c>
      <c r="N188" s="25"/>
      <c r="O188" s="25">
        <v>191</v>
      </c>
      <c r="P188" s="25">
        <v>1481</v>
      </c>
      <c r="Q188" s="25">
        <v>207</v>
      </c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3">
        <v>109820</v>
      </c>
    </row>
    <row r="189" spans="1:30" s="26" customFormat="1" x14ac:dyDescent="0.3">
      <c r="A189" s="23">
        <v>113</v>
      </c>
      <c r="B189" s="24">
        <v>2243</v>
      </c>
      <c r="C189" s="23" t="s">
        <v>205</v>
      </c>
      <c r="D189" s="25">
        <v>14.94</v>
      </c>
      <c r="E189" s="25" t="s">
        <v>206</v>
      </c>
      <c r="F189" s="25" t="s">
        <v>120</v>
      </c>
      <c r="G189" s="23">
        <v>87314</v>
      </c>
      <c r="H189" s="25">
        <v>100570</v>
      </c>
      <c r="I189" s="25">
        <v>66529</v>
      </c>
      <c r="J189" s="25">
        <v>6060</v>
      </c>
      <c r="K189" s="25">
        <v>25490</v>
      </c>
      <c r="L189" s="25">
        <v>399</v>
      </c>
      <c r="M189" s="25">
        <v>455</v>
      </c>
      <c r="N189" s="25">
        <v>33</v>
      </c>
      <c r="O189" s="25">
        <v>192</v>
      </c>
      <c r="P189" s="25">
        <v>1411</v>
      </c>
      <c r="Q189" s="25">
        <v>1</v>
      </c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3">
        <v>100570</v>
      </c>
    </row>
    <row r="190" spans="1:30" s="26" customFormat="1" x14ac:dyDescent="0.3">
      <c r="A190" s="23">
        <v>79</v>
      </c>
      <c r="B190" s="24">
        <v>1915</v>
      </c>
      <c r="C190" s="23" t="s">
        <v>167</v>
      </c>
      <c r="D190" s="25">
        <v>12.14</v>
      </c>
      <c r="E190" s="25" t="s">
        <v>154</v>
      </c>
      <c r="F190" s="25" t="s">
        <v>73</v>
      </c>
      <c r="G190" s="23">
        <v>86487</v>
      </c>
      <c r="H190" s="25">
        <v>90487</v>
      </c>
      <c r="I190" s="25">
        <v>82008</v>
      </c>
      <c r="J190" s="25">
        <v>279</v>
      </c>
      <c r="K190" s="25">
        <v>852</v>
      </c>
      <c r="L190" s="25"/>
      <c r="M190" s="25"/>
      <c r="N190" s="25"/>
      <c r="O190" s="25"/>
      <c r="P190" s="25">
        <v>7317</v>
      </c>
      <c r="Q190" s="25"/>
      <c r="R190" s="25"/>
      <c r="S190" s="25"/>
      <c r="T190" s="25">
        <v>4</v>
      </c>
      <c r="U190" s="25">
        <v>16</v>
      </c>
      <c r="V190" s="25"/>
      <c r="W190" s="25"/>
      <c r="X190" s="25">
        <v>11</v>
      </c>
      <c r="Y190" s="25"/>
      <c r="Z190" s="25"/>
      <c r="AA190" s="25"/>
      <c r="AB190" s="25"/>
      <c r="AC190" s="25"/>
      <c r="AD190" s="23">
        <v>90487</v>
      </c>
    </row>
    <row r="191" spans="1:30" s="26" customFormat="1" x14ac:dyDescent="0.3">
      <c r="A191" s="23">
        <v>119</v>
      </c>
      <c r="B191" s="24">
        <v>2289</v>
      </c>
      <c r="C191" s="23" t="s">
        <v>212</v>
      </c>
      <c r="D191" s="25">
        <v>13.89</v>
      </c>
      <c r="E191" s="25" t="s">
        <v>129</v>
      </c>
      <c r="F191" s="25" t="s">
        <v>120</v>
      </c>
      <c r="G191" s="23">
        <v>84417</v>
      </c>
      <c r="H191" s="25">
        <v>108904</v>
      </c>
      <c r="I191" s="25">
        <v>38480</v>
      </c>
      <c r="J191" s="25">
        <v>20440</v>
      </c>
      <c r="K191" s="25">
        <v>46797</v>
      </c>
      <c r="L191" s="25">
        <v>1219</v>
      </c>
      <c r="M191" s="25">
        <v>314</v>
      </c>
      <c r="N191" s="25"/>
      <c r="O191" s="25">
        <v>138</v>
      </c>
      <c r="P191" s="25">
        <v>1516</v>
      </c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3">
        <v>108904</v>
      </c>
    </row>
    <row r="192" spans="1:30" s="26" customFormat="1" x14ac:dyDescent="0.3">
      <c r="A192" s="23">
        <v>84</v>
      </c>
      <c r="B192" s="24">
        <v>1963</v>
      </c>
      <c r="C192" s="23" t="s">
        <v>173</v>
      </c>
      <c r="D192" s="25">
        <v>12.19</v>
      </c>
      <c r="E192" s="25" t="s">
        <v>174</v>
      </c>
      <c r="F192" s="25" t="s">
        <v>120</v>
      </c>
      <c r="G192" s="23">
        <v>83567</v>
      </c>
      <c r="H192" s="25">
        <v>89535</v>
      </c>
      <c r="I192" s="25">
        <v>66866</v>
      </c>
      <c r="J192" s="25">
        <v>12986</v>
      </c>
      <c r="K192" s="25">
        <v>1884</v>
      </c>
      <c r="L192" s="25">
        <v>176</v>
      </c>
      <c r="M192" s="25">
        <v>128</v>
      </c>
      <c r="N192" s="25"/>
      <c r="O192" s="25">
        <v>193</v>
      </c>
      <c r="P192" s="25">
        <v>7251</v>
      </c>
      <c r="Q192" s="25">
        <v>51</v>
      </c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3">
        <v>89535</v>
      </c>
    </row>
    <row r="193" spans="1:30" s="26" customFormat="1" x14ac:dyDescent="0.3">
      <c r="A193" s="23">
        <v>215</v>
      </c>
      <c r="B193" s="24">
        <v>2710</v>
      </c>
      <c r="C193" s="23" t="s">
        <v>321</v>
      </c>
      <c r="D193" s="25">
        <v>14.97</v>
      </c>
      <c r="E193" s="25" t="s">
        <v>100</v>
      </c>
      <c r="F193" s="25" t="s">
        <v>120</v>
      </c>
      <c r="G193" s="23">
        <v>81024</v>
      </c>
      <c r="H193" s="25">
        <v>86069</v>
      </c>
      <c r="I193" s="25">
        <v>73159</v>
      </c>
      <c r="J193" s="25">
        <v>2097</v>
      </c>
      <c r="K193" s="25">
        <v>6437</v>
      </c>
      <c r="L193" s="25">
        <v>1316</v>
      </c>
      <c r="M193" s="25">
        <v>90</v>
      </c>
      <c r="N193" s="25"/>
      <c r="O193" s="25">
        <v>39</v>
      </c>
      <c r="P193" s="25">
        <v>2931</v>
      </c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3">
        <v>86069</v>
      </c>
    </row>
    <row r="194" spans="1:30" s="26" customFormat="1" x14ac:dyDescent="0.3">
      <c r="A194" s="23">
        <v>244</v>
      </c>
      <c r="B194" s="24">
        <v>2809</v>
      </c>
      <c r="C194" s="23" t="s">
        <v>350</v>
      </c>
      <c r="D194" s="25">
        <v>7.96</v>
      </c>
      <c r="E194" s="25" t="s">
        <v>50</v>
      </c>
      <c r="F194" s="25" t="s">
        <v>120</v>
      </c>
      <c r="G194" s="23">
        <v>74472</v>
      </c>
      <c r="H194" s="25">
        <v>79560</v>
      </c>
      <c r="I194" s="25">
        <v>68232</v>
      </c>
      <c r="J194" s="25"/>
      <c r="K194" s="25">
        <v>11190</v>
      </c>
      <c r="L194" s="25">
        <v>100</v>
      </c>
      <c r="M194" s="25">
        <v>18</v>
      </c>
      <c r="N194" s="25"/>
      <c r="O194" s="25">
        <v>11</v>
      </c>
      <c r="P194" s="25">
        <v>9</v>
      </c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3">
        <v>79560</v>
      </c>
    </row>
    <row r="195" spans="1:30" s="26" customFormat="1" x14ac:dyDescent="0.3">
      <c r="A195" s="23">
        <v>44</v>
      </c>
      <c r="B195" s="24">
        <v>1642</v>
      </c>
      <c r="C195" s="23" t="s">
        <v>113</v>
      </c>
      <c r="D195" s="25">
        <v>18.89</v>
      </c>
      <c r="E195" s="25" t="s">
        <v>114</v>
      </c>
      <c r="F195" s="25" t="s">
        <v>73</v>
      </c>
      <c r="G195" s="23">
        <v>70985</v>
      </c>
      <c r="H195" s="25">
        <v>72634</v>
      </c>
      <c r="I195" s="25">
        <v>68442</v>
      </c>
      <c r="J195" s="25">
        <v>720</v>
      </c>
      <c r="K195" s="25">
        <v>3115</v>
      </c>
      <c r="L195" s="25"/>
      <c r="M195" s="25"/>
      <c r="N195" s="25"/>
      <c r="O195" s="25"/>
      <c r="P195" s="25">
        <v>357</v>
      </c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3">
        <v>72634</v>
      </c>
    </row>
    <row r="196" spans="1:30" s="26" customFormat="1" x14ac:dyDescent="0.3">
      <c r="A196" s="23">
        <v>391</v>
      </c>
      <c r="B196" s="24">
        <v>7641</v>
      </c>
      <c r="C196" s="23" t="s">
        <v>502</v>
      </c>
      <c r="D196" s="25">
        <v>6.06</v>
      </c>
      <c r="E196" s="25" t="s">
        <v>60</v>
      </c>
      <c r="F196" s="25" t="s">
        <v>120</v>
      </c>
      <c r="G196" s="23">
        <v>69716</v>
      </c>
      <c r="H196" s="25">
        <v>74684</v>
      </c>
      <c r="I196" s="25">
        <v>63665</v>
      </c>
      <c r="J196" s="25">
        <v>46</v>
      </c>
      <c r="K196" s="25">
        <v>9866</v>
      </c>
      <c r="L196" s="25">
        <v>153</v>
      </c>
      <c r="M196" s="25">
        <v>152</v>
      </c>
      <c r="N196" s="25">
        <v>18</v>
      </c>
      <c r="O196" s="25">
        <v>58</v>
      </c>
      <c r="P196" s="25">
        <v>722</v>
      </c>
      <c r="Q196" s="25">
        <v>4</v>
      </c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3">
        <v>74684</v>
      </c>
    </row>
    <row r="197" spans="1:30" s="26" customFormat="1" x14ac:dyDescent="0.3">
      <c r="A197" s="23">
        <v>8</v>
      </c>
      <c r="B197" s="24">
        <v>741</v>
      </c>
      <c r="C197" s="23" t="s">
        <v>54</v>
      </c>
      <c r="D197" s="25">
        <v>61</v>
      </c>
      <c r="E197" s="25" t="s">
        <v>55</v>
      </c>
      <c r="F197" s="25" t="s">
        <v>42</v>
      </c>
      <c r="G197" s="23">
        <v>66737</v>
      </c>
      <c r="H197" s="25">
        <v>69095</v>
      </c>
      <c r="I197" s="25">
        <v>57764</v>
      </c>
      <c r="J197" s="25">
        <v>49</v>
      </c>
      <c r="K197" s="25">
        <v>4560</v>
      </c>
      <c r="L197" s="25"/>
      <c r="M197" s="25"/>
      <c r="N197" s="25"/>
      <c r="O197" s="25"/>
      <c r="P197" s="25">
        <v>47</v>
      </c>
      <c r="Q197" s="25">
        <v>1</v>
      </c>
      <c r="R197" s="25"/>
      <c r="S197" s="25"/>
      <c r="T197" s="25"/>
      <c r="U197" s="25">
        <v>6461</v>
      </c>
      <c r="V197" s="25">
        <v>212</v>
      </c>
      <c r="W197" s="25">
        <v>1</v>
      </c>
      <c r="X197" s="25"/>
      <c r="Y197" s="25"/>
      <c r="Z197" s="25"/>
      <c r="AA197" s="25"/>
      <c r="AB197" s="25"/>
      <c r="AC197" s="25"/>
      <c r="AD197" s="23">
        <v>69095</v>
      </c>
    </row>
    <row r="198" spans="1:30" s="26" customFormat="1" x14ac:dyDescent="0.3">
      <c r="A198" s="23">
        <v>89</v>
      </c>
      <c r="B198" s="24">
        <v>1986</v>
      </c>
      <c r="C198" s="23" t="s">
        <v>180</v>
      </c>
      <c r="D198" s="25">
        <v>21.56</v>
      </c>
      <c r="E198" s="25" t="s">
        <v>161</v>
      </c>
      <c r="F198" s="25" t="s">
        <v>73</v>
      </c>
      <c r="G198" s="23">
        <v>66159</v>
      </c>
      <c r="H198" s="25">
        <v>73288</v>
      </c>
      <c r="I198" s="25">
        <v>55559</v>
      </c>
      <c r="J198" s="25">
        <v>2299</v>
      </c>
      <c r="K198" s="25">
        <v>14935</v>
      </c>
      <c r="L198" s="25"/>
      <c r="M198" s="25"/>
      <c r="N198" s="25">
        <v>1</v>
      </c>
      <c r="O198" s="25">
        <v>16</v>
      </c>
      <c r="P198" s="25">
        <v>329</v>
      </c>
      <c r="Q198" s="25"/>
      <c r="R198" s="25"/>
      <c r="S198" s="25"/>
      <c r="T198" s="25">
        <v>1</v>
      </c>
      <c r="U198" s="25">
        <v>148</v>
      </c>
      <c r="V198" s="25"/>
      <c r="W198" s="25"/>
      <c r="X198" s="25"/>
      <c r="Y198" s="25"/>
      <c r="Z198" s="25"/>
      <c r="AA198" s="25"/>
      <c r="AB198" s="25"/>
      <c r="AC198" s="25"/>
      <c r="AD198" s="23">
        <v>73288</v>
      </c>
    </row>
    <row r="199" spans="1:30" s="26" customFormat="1" x14ac:dyDescent="0.3">
      <c r="A199" s="23">
        <v>149</v>
      </c>
      <c r="B199" s="24">
        <v>2432</v>
      </c>
      <c r="C199" s="23" t="s">
        <v>249</v>
      </c>
      <c r="D199" s="25">
        <v>8.41</v>
      </c>
      <c r="E199" s="25" t="s">
        <v>250</v>
      </c>
      <c r="F199" s="25" t="s">
        <v>120</v>
      </c>
      <c r="G199" s="23">
        <v>65689</v>
      </c>
      <c r="H199" s="25">
        <v>77437</v>
      </c>
      <c r="I199" s="25">
        <v>47647</v>
      </c>
      <c r="J199" s="25">
        <v>6658</v>
      </c>
      <c r="K199" s="25">
        <v>5740</v>
      </c>
      <c r="L199" s="25">
        <v>163</v>
      </c>
      <c r="M199" s="25">
        <v>125</v>
      </c>
      <c r="N199" s="25"/>
      <c r="O199" s="25">
        <v>47</v>
      </c>
      <c r="P199" s="25">
        <v>17049</v>
      </c>
      <c r="Q199" s="25">
        <v>8</v>
      </c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3">
        <v>77437</v>
      </c>
    </row>
    <row r="200" spans="1:30" s="26" customFormat="1" x14ac:dyDescent="0.3">
      <c r="A200" s="23">
        <v>122</v>
      </c>
      <c r="B200" s="24">
        <v>2314</v>
      </c>
      <c r="C200" s="23" t="s">
        <v>216</v>
      </c>
      <c r="D200" s="25">
        <v>10.99</v>
      </c>
      <c r="E200" s="25" t="s">
        <v>50</v>
      </c>
      <c r="F200" s="25" t="s">
        <v>120</v>
      </c>
      <c r="G200" s="23">
        <v>62469</v>
      </c>
      <c r="H200" s="25">
        <v>71846</v>
      </c>
      <c r="I200" s="25">
        <v>46998</v>
      </c>
      <c r="J200" s="25">
        <v>6788</v>
      </c>
      <c r="K200" s="25">
        <v>3472</v>
      </c>
      <c r="L200" s="25">
        <v>209</v>
      </c>
      <c r="M200" s="25">
        <v>386</v>
      </c>
      <c r="N200" s="25">
        <v>5</v>
      </c>
      <c r="O200" s="25">
        <v>166</v>
      </c>
      <c r="P200" s="25">
        <v>13822</v>
      </c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3">
        <v>71846</v>
      </c>
    </row>
    <row r="201" spans="1:30" s="26" customFormat="1" x14ac:dyDescent="0.3">
      <c r="A201" s="23">
        <v>146</v>
      </c>
      <c r="B201" s="24">
        <v>2423</v>
      </c>
      <c r="C201" s="23" t="s">
        <v>246</v>
      </c>
      <c r="D201" s="25">
        <v>5.99</v>
      </c>
      <c r="E201" s="25" t="s">
        <v>66</v>
      </c>
      <c r="F201" s="25" t="s">
        <v>120</v>
      </c>
      <c r="G201" s="23">
        <v>61604</v>
      </c>
      <c r="H201" s="25">
        <v>68887</v>
      </c>
      <c r="I201" s="25">
        <v>52089</v>
      </c>
      <c r="J201" s="25">
        <v>309</v>
      </c>
      <c r="K201" s="25">
        <v>15092</v>
      </c>
      <c r="L201" s="25">
        <v>1397</v>
      </c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3">
        <v>68887</v>
      </c>
    </row>
    <row r="202" spans="1:30" s="26" customFormat="1" x14ac:dyDescent="0.3">
      <c r="A202" s="23">
        <v>199</v>
      </c>
      <c r="B202" s="24">
        <v>2664</v>
      </c>
      <c r="C202" s="23" t="s">
        <v>303</v>
      </c>
      <c r="D202" s="25">
        <v>17.329999999999998</v>
      </c>
      <c r="E202" s="25" t="s">
        <v>53</v>
      </c>
      <c r="F202" s="25" t="s">
        <v>120</v>
      </c>
      <c r="G202" s="23">
        <v>59942</v>
      </c>
      <c r="H202" s="25">
        <v>108985</v>
      </c>
      <c r="I202" s="25"/>
      <c r="J202" s="25"/>
      <c r="K202" s="25">
        <v>108985</v>
      </c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3">
        <v>108985</v>
      </c>
    </row>
    <row r="203" spans="1:30" s="26" customFormat="1" x14ac:dyDescent="0.3">
      <c r="A203" s="23">
        <v>213</v>
      </c>
      <c r="B203" s="24">
        <v>2705</v>
      </c>
      <c r="C203" s="23" t="s">
        <v>319</v>
      </c>
      <c r="D203" s="25">
        <v>29.04</v>
      </c>
      <c r="E203" s="25" t="s">
        <v>253</v>
      </c>
      <c r="F203" s="25" t="s">
        <v>73</v>
      </c>
      <c r="G203" s="23">
        <v>57282</v>
      </c>
      <c r="H203" s="25">
        <v>59019</v>
      </c>
      <c r="I203" s="25">
        <v>48802</v>
      </c>
      <c r="J203" s="25">
        <v>8051</v>
      </c>
      <c r="K203" s="25">
        <v>1495</v>
      </c>
      <c r="L203" s="25"/>
      <c r="M203" s="25">
        <v>32</v>
      </c>
      <c r="N203" s="25"/>
      <c r="O203" s="25">
        <v>12</v>
      </c>
      <c r="P203" s="25">
        <v>458</v>
      </c>
      <c r="Q203" s="25">
        <v>93</v>
      </c>
      <c r="R203" s="25">
        <v>12</v>
      </c>
      <c r="S203" s="25"/>
      <c r="T203" s="25">
        <v>6</v>
      </c>
      <c r="U203" s="25">
        <v>26</v>
      </c>
      <c r="V203" s="25">
        <v>28</v>
      </c>
      <c r="W203" s="25"/>
      <c r="X203" s="25">
        <v>4</v>
      </c>
      <c r="Y203" s="25"/>
      <c r="Z203" s="25"/>
      <c r="AA203" s="25"/>
      <c r="AB203" s="25"/>
      <c r="AC203" s="25"/>
      <c r="AD203" s="23">
        <v>59019</v>
      </c>
    </row>
    <row r="204" spans="1:30" s="26" customFormat="1" x14ac:dyDescent="0.3">
      <c r="A204" s="23">
        <v>350</v>
      </c>
      <c r="B204" s="24">
        <v>7104</v>
      </c>
      <c r="C204" s="23" t="s">
        <v>460</v>
      </c>
      <c r="D204" s="25">
        <v>5.22</v>
      </c>
      <c r="E204" s="25" t="s">
        <v>154</v>
      </c>
      <c r="F204" s="25" t="s">
        <v>120</v>
      </c>
      <c r="G204" s="23">
        <v>51252</v>
      </c>
      <c r="H204" s="25">
        <v>58785</v>
      </c>
      <c r="I204" s="25">
        <v>42121</v>
      </c>
      <c r="J204" s="25">
        <v>839</v>
      </c>
      <c r="K204" s="25">
        <v>7683</v>
      </c>
      <c r="L204" s="25">
        <v>1</v>
      </c>
      <c r="M204" s="25"/>
      <c r="N204" s="25"/>
      <c r="O204" s="25">
        <v>14</v>
      </c>
      <c r="P204" s="25">
        <v>8127</v>
      </c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3">
        <v>58785</v>
      </c>
    </row>
    <row r="205" spans="1:30" s="26" customFormat="1" x14ac:dyDescent="0.3">
      <c r="A205" s="23">
        <v>374</v>
      </c>
      <c r="B205" s="24">
        <v>7420</v>
      </c>
      <c r="C205" s="23" t="s">
        <v>484</v>
      </c>
      <c r="D205" s="25">
        <v>5.82</v>
      </c>
      <c r="E205" s="25" t="s">
        <v>228</v>
      </c>
      <c r="F205" s="25" t="s">
        <v>120</v>
      </c>
      <c r="G205" s="23">
        <v>49906</v>
      </c>
      <c r="H205" s="25">
        <v>50436</v>
      </c>
      <c r="I205" s="25">
        <v>49230</v>
      </c>
      <c r="J205" s="25">
        <v>46</v>
      </c>
      <c r="K205" s="25">
        <v>918</v>
      </c>
      <c r="L205" s="25">
        <v>63</v>
      </c>
      <c r="M205" s="25">
        <v>89</v>
      </c>
      <c r="N205" s="25"/>
      <c r="O205" s="25">
        <v>37</v>
      </c>
      <c r="P205" s="25">
        <v>52</v>
      </c>
      <c r="Q205" s="25">
        <v>1</v>
      </c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3">
        <v>50436</v>
      </c>
    </row>
    <row r="206" spans="1:30" s="26" customFormat="1" x14ac:dyDescent="0.3">
      <c r="A206" s="23">
        <v>77</v>
      </c>
      <c r="B206" s="24">
        <v>1907</v>
      </c>
      <c r="C206" s="23" t="s">
        <v>165</v>
      </c>
      <c r="D206" s="25">
        <v>25.32</v>
      </c>
      <c r="E206" s="25" t="s">
        <v>64</v>
      </c>
      <c r="F206" s="25" t="s">
        <v>73</v>
      </c>
      <c r="G206" s="23">
        <v>47713</v>
      </c>
      <c r="H206" s="25">
        <v>52132</v>
      </c>
      <c r="I206" s="25">
        <v>41581</v>
      </c>
      <c r="J206" s="25">
        <v>1107</v>
      </c>
      <c r="K206" s="25">
        <v>8576</v>
      </c>
      <c r="L206" s="25"/>
      <c r="M206" s="25">
        <v>463</v>
      </c>
      <c r="N206" s="25">
        <v>1</v>
      </c>
      <c r="O206" s="25">
        <v>352</v>
      </c>
      <c r="P206" s="25">
        <v>4</v>
      </c>
      <c r="Q206" s="25">
        <v>1</v>
      </c>
      <c r="R206" s="25">
        <v>1</v>
      </c>
      <c r="S206" s="25"/>
      <c r="T206" s="25">
        <v>1</v>
      </c>
      <c r="U206" s="25">
        <v>2</v>
      </c>
      <c r="V206" s="25">
        <v>43</v>
      </c>
      <c r="W206" s="25"/>
      <c r="X206" s="25"/>
      <c r="Y206" s="25"/>
      <c r="Z206" s="25"/>
      <c r="AA206" s="25"/>
      <c r="AB206" s="25"/>
      <c r="AC206" s="25"/>
      <c r="AD206" s="23">
        <v>52132</v>
      </c>
    </row>
    <row r="207" spans="1:30" s="26" customFormat="1" x14ac:dyDescent="0.3">
      <c r="A207" s="23">
        <v>127</v>
      </c>
      <c r="B207" s="24">
        <v>2342</v>
      </c>
      <c r="C207" s="23" t="s">
        <v>221</v>
      </c>
      <c r="D207" s="25">
        <v>7.98</v>
      </c>
      <c r="E207" s="25" t="s">
        <v>62</v>
      </c>
      <c r="F207" s="25" t="s">
        <v>120</v>
      </c>
      <c r="G207" s="23">
        <v>47540</v>
      </c>
      <c r="H207" s="25">
        <v>60543</v>
      </c>
      <c r="I207" s="25">
        <v>30675</v>
      </c>
      <c r="J207" s="25">
        <v>46</v>
      </c>
      <c r="K207" s="25">
        <v>25729</v>
      </c>
      <c r="L207" s="25">
        <v>3796</v>
      </c>
      <c r="M207" s="25">
        <v>121</v>
      </c>
      <c r="N207" s="25"/>
      <c r="O207" s="25">
        <v>124</v>
      </c>
      <c r="P207" s="25">
        <v>52</v>
      </c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3">
        <v>60543</v>
      </c>
    </row>
    <row r="208" spans="1:30" s="26" customFormat="1" x14ac:dyDescent="0.3">
      <c r="A208" s="23">
        <v>166</v>
      </c>
      <c r="B208" s="24">
        <v>2477</v>
      </c>
      <c r="C208" s="23" t="s">
        <v>269</v>
      </c>
      <c r="D208" s="25">
        <v>7.7</v>
      </c>
      <c r="E208" s="25" t="s">
        <v>228</v>
      </c>
      <c r="F208" s="25" t="s">
        <v>120</v>
      </c>
      <c r="G208" s="23">
        <v>46663</v>
      </c>
      <c r="H208" s="25">
        <v>54767</v>
      </c>
      <c r="I208" s="25">
        <v>36334</v>
      </c>
      <c r="J208" s="25">
        <v>91</v>
      </c>
      <c r="K208" s="25">
        <v>16466</v>
      </c>
      <c r="L208" s="25">
        <v>1518</v>
      </c>
      <c r="M208" s="25">
        <v>178</v>
      </c>
      <c r="N208" s="25"/>
      <c r="O208" s="25">
        <v>75</v>
      </c>
      <c r="P208" s="25">
        <v>105</v>
      </c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3">
        <v>54767</v>
      </c>
    </row>
    <row r="209" spans="1:30" s="26" customFormat="1" x14ac:dyDescent="0.3">
      <c r="A209" s="23">
        <v>180</v>
      </c>
      <c r="B209" s="24">
        <v>2575</v>
      </c>
      <c r="C209" s="23" t="s">
        <v>284</v>
      </c>
      <c r="D209" s="25">
        <v>14.54</v>
      </c>
      <c r="E209" s="25" t="s">
        <v>226</v>
      </c>
      <c r="F209" s="25" t="s">
        <v>120</v>
      </c>
      <c r="G209" s="23">
        <v>45813</v>
      </c>
      <c r="H209" s="25">
        <v>53250</v>
      </c>
      <c r="I209" s="25">
        <v>34165</v>
      </c>
      <c r="J209" s="25">
        <v>4020</v>
      </c>
      <c r="K209" s="25">
        <v>6006</v>
      </c>
      <c r="L209" s="25">
        <v>14</v>
      </c>
      <c r="M209" s="25">
        <v>33</v>
      </c>
      <c r="N209" s="25"/>
      <c r="O209" s="25">
        <v>39</v>
      </c>
      <c r="P209" s="25">
        <v>8413</v>
      </c>
      <c r="Q209" s="25">
        <v>560</v>
      </c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3">
        <v>53250</v>
      </c>
    </row>
    <row r="210" spans="1:30" s="26" customFormat="1" x14ac:dyDescent="0.3">
      <c r="A210" s="23">
        <v>184</v>
      </c>
      <c r="B210" s="24">
        <v>2589</v>
      </c>
      <c r="C210" s="23" t="s">
        <v>288</v>
      </c>
      <c r="D210" s="25">
        <v>11.43</v>
      </c>
      <c r="E210" s="25" t="s">
        <v>256</v>
      </c>
      <c r="F210" s="25" t="s">
        <v>120</v>
      </c>
      <c r="G210" s="23">
        <v>45450</v>
      </c>
      <c r="H210" s="25">
        <v>54864</v>
      </c>
      <c r="I210" s="25">
        <v>27134</v>
      </c>
      <c r="J210" s="25">
        <v>8890</v>
      </c>
      <c r="K210" s="25">
        <v>18184</v>
      </c>
      <c r="L210" s="25">
        <v>105</v>
      </c>
      <c r="M210" s="25">
        <v>225</v>
      </c>
      <c r="N210" s="25">
        <v>1</v>
      </c>
      <c r="O210" s="25">
        <v>220</v>
      </c>
      <c r="P210" s="25">
        <v>98</v>
      </c>
      <c r="Q210" s="25">
        <v>7</v>
      </c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3">
        <v>54864</v>
      </c>
    </row>
    <row r="211" spans="1:30" s="26" customFormat="1" x14ac:dyDescent="0.3">
      <c r="A211" s="23">
        <v>120</v>
      </c>
      <c r="B211" s="24">
        <v>2307</v>
      </c>
      <c r="C211" s="23" t="s">
        <v>213</v>
      </c>
      <c r="D211" s="25">
        <v>8.2799999999999994</v>
      </c>
      <c r="E211" s="25" t="s">
        <v>55</v>
      </c>
      <c r="F211" s="25" t="s">
        <v>120</v>
      </c>
      <c r="G211" s="23">
        <v>43811</v>
      </c>
      <c r="H211" s="25">
        <v>44932</v>
      </c>
      <c r="I211" s="25">
        <v>35034</v>
      </c>
      <c r="J211" s="25">
        <v>9527</v>
      </c>
      <c r="K211" s="25">
        <v>116</v>
      </c>
      <c r="L211" s="25">
        <v>63</v>
      </c>
      <c r="M211" s="25">
        <v>89</v>
      </c>
      <c r="N211" s="25"/>
      <c r="O211" s="25">
        <v>37</v>
      </c>
      <c r="P211" s="25">
        <v>52</v>
      </c>
      <c r="Q211" s="25">
        <v>14</v>
      </c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3">
        <v>44932</v>
      </c>
    </row>
    <row r="212" spans="1:30" s="26" customFormat="1" x14ac:dyDescent="0.3">
      <c r="A212" s="23">
        <v>323</v>
      </c>
      <c r="B212" s="24">
        <v>6662</v>
      </c>
      <c r="C212" s="23" t="s">
        <v>433</v>
      </c>
      <c r="D212" s="25">
        <v>7.09</v>
      </c>
      <c r="E212" s="25" t="s">
        <v>76</v>
      </c>
      <c r="F212" s="25" t="s">
        <v>73</v>
      </c>
      <c r="G212" s="23">
        <v>42434</v>
      </c>
      <c r="H212" s="25">
        <v>43024</v>
      </c>
      <c r="I212" s="25">
        <v>40557</v>
      </c>
      <c r="J212" s="25">
        <v>1467</v>
      </c>
      <c r="K212" s="25">
        <v>983</v>
      </c>
      <c r="L212" s="25"/>
      <c r="M212" s="25"/>
      <c r="N212" s="25"/>
      <c r="O212" s="25"/>
      <c r="P212" s="25"/>
      <c r="Q212" s="25"/>
      <c r="R212" s="25"/>
      <c r="S212" s="25"/>
      <c r="T212" s="25"/>
      <c r="U212" s="25">
        <v>17</v>
      </c>
      <c r="V212" s="25"/>
      <c r="W212" s="25"/>
      <c r="X212" s="25"/>
      <c r="Y212" s="25"/>
      <c r="Z212" s="25"/>
      <c r="AA212" s="25"/>
      <c r="AB212" s="25"/>
      <c r="AC212" s="25"/>
      <c r="AD212" s="23">
        <v>43024</v>
      </c>
    </row>
    <row r="213" spans="1:30" s="26" customFormat="1" x14ac:dyDescent="0.3">
      <c r="A213" s="23">
        <v>123</v>
      </c>
      <c r="B213" s="24">
        <v>2326</v>
      </c>
      <c r="C213" s="23" t="s">
        <v>217</v>
      </c>
      <c r="D213" s="25">
        <v>10.31</v>
      </c>
      <c r="E213" s="25" t="s">
        <v>96</v>
      </c>
      <c r="F213" s="25" t="s">
        <v>120</v>
      </c>
      <c r="G213" s="23">
        <v>40013</v>
      </c>
      <c r="H213" s="25">
        <v>72667</v>
      </c>
      <c r="I213" s="25"/>
      <c r="J213" s="25"/>
      <c r="K213" s="25">
        <v>72381</v>
      </c>
      <c r="L213" s="25"/>
      <c r="M213" s="25"/>
      <c r="N213" s="25"/>
      <c r="O213" s="25"/>
      <c r="P213" s="25"/>
      <c r="Q213" s="25">
        <v>286</v>
      </c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3">
        <v>72667</v>
      </c>
    </row>
    <row r="214" spans="1:30" s="26" customFormat="1" x14ac:dyDescent="0.3">
      <c r="A214" s="23">
        <v>338</v>
      </c>
      <c r="B214" s="24">
        <v>7007</v>
      </c>
      <c r="C214" s="23" t="s">
        <v>448</v>
      </c>
      <c r="D214" s="25">
        <v>14.68</v>
      </c>
      <c r="E214" s="25" t="s">
        <v>57</v>
      </c>
      <c r="F214" s="25" t="s">
        <v>73</v>
      </c>
      <c r="G214" s="23">
        <v>39534</v>
      </c>
      <c r="H214" s="25">
        <v>39544</v>
      </c>
      <c r="I214" s="25">
        <v>39479</v>
      </c>
      <c r="J214" s="25">
        <v>51</v>
      </c>
      <c r="K214" s="25">
        <v>4</v>
      </c>
      <c r="L214" s="25"/>
      <c r="M214" s="25"/>
      <c r="N214" s="25"/>
      <c r="O214" s="25"/>
      <c r="P214" s="25"/>
      <c r="Q214" s="25">
        <v>10</v>
      </c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3">
        <v>39544</v>
      </c>
    </row>
    <row r="215" spans="1:30" s="26" customFormat="1" x14ac:dyDescent="0.3">
      <c r="A215" s="23">
        <v>329</v>
      </c>
      <c r="B215" s="24">
        <v>6776</v>
      </c>
      <c r="C215" s="23" t="s">
        <v>439</v>
      </c>
      <c r="D215" s="25">
        <v>4.96</v>
      </c>
      <c r="E215" s="25" t="s">
        <v>62</v>
      </c>
      <c r="F215" s="25" t="s">
        <v>120</v>
      </c>
      <c r="G215" s="23">
        <v>39307</v>
      </c>
      <c r="H215" s="25">
        <v>50143</v>
      </c>
      <c r="I215" s="25">
        <v>25894</v>
      </c>
      <c r="J215" s="25">
        <v>102</v>
      </c>
      <c r="K215" s="25">
        <v>23154</v>
      </c>
      <c r="L215" s="25">
        <v>560</v>
      </c>
      <c r="M215" s="25">
        <v>214</v>
      </c>
      <c r="N215" s="25"/>
      <c r="O215" s="25">
        <v>88</v>
      </c>
      <c r="P215" s="25">
        <v>131</v>
      </c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3">
        <v>50143</v>
      </c>
    </row>
    <row r="216" spans="1:30" s="26" customFormat="1" x14ac:dyDescent="0.3">
      <c r="A216" s="23">
        <v>320</v>
      </c>
      <c r="B216" s="24">
        <v>6548</v>
      </c>
      <c r="C216" s="23" t="s">
        <v>430</v>
      </c>
      <c r="D216" s="25">
        <v>5.62</v>
      </c>
      <c r="E216" s="25" t="s">
        <v>161</v>
      </c>
      <c r="F216" s="25" t="s">
        <v>73</v>
      </c>
      <c r="G216" s="23">
        <v>39222</v>
      </c>
      <c r="H216" s="25">
        <v>46537</v>
      </c>
      <c r="I216" s="25">
        <v>24495</v>
      </c>
      <c r="J216" s="25">
        <v>8838</v>
      </c>
      <c r="K216" s="25">
        <v>685</v>
      </c>
      <c r="L216" s="25"/>
      <c r="M216" s="25">
        <v>36</v>
      </c>
      <c r="N216" s="25"/>
      <c r="O216" s="25">
        <v>2</v>
      </c>
      <c r="P216" s="25">
        <v>12466</v>
      </c>
      <c r="Q216" s="25"/>
      <c r="R216" s="25"/>
      <c r="S216" s="25"/>
      <c r="T216" s="25">
        <v>3</v>
      </c>
      <c r="U216" s="25">
        <v>12</v>
      </c>
      <c r="V216" s="25"/>
      <c r="W216" s="25"/>
      <c r="X216" s="25"/>
      <c r="Y216" s="25"/>
      <c r="Z216" s="25"/>
      <c r="AA216" s="25"/>
      <c r="AB216" s="25"/>
      <c r="AC216" s="25"/>
      <c r="AD216" s="23">
        <v>46537</v>
      </c>
    </row>
    <row r="217" spans="1:30" s="26" customFormat="1" x14ac:dyDescent="0.3">
      <c r="A217" s="23">
        <v>206</v>
      </c>
      <c r="B217" s="24">
        <v>2678</v>
      </c>
      <c r="C217" s="23" t="s">
        <v>311</v>
      </c>
      <c r="D217" s="25">
        <v>14.83</v>
      </c>
      <c r="E217" s="25" t="s">
        <v>105</v>
      </c>
      <c r="F217" s="25" t="s">
        <v>120</v>
      </c>
      <c r="G217" s="23">
        <v>38713</v>
      </c>
      <c r="H217" s="25">
        <v>51390</v>
      </c>
      <c r="I217" s="25">
        <v>22570</v>
      </c>
      <c r="J217" s="25"/>
      <c r="K217" s="25">
        <v>26390</v>
      </c>
      <c r="L217" s="25">
        <v>2430</v>
      </c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3">
        <v>51390</v>
      </c>
    </row>
    <row r="218" spans="1:30" s="26" customFormat="1" x14ac:dyDescent="0.3">
      <c r="A218" s="23">
        <v>243</v>
      </c>
      <c r="B218" s="24">
        <v>2803</v>
      </c>
      <c r="C218" s="23" t="s">
        <v>349</v>
      </c>
      <c r="D218" s="25">
        <v>8.02</v>
      </c>
      <c r="E218" s="25" t="s">
        <v>93</v>
      </c>
      <c r="F218" s="25" t="s">
        <v>120</v>
      </c>
      <c r="G218" s="23">
        <v>36903</v>
      </c>
      <c r="H218" s="25">
        <v>37296</v>
      </c>
      <c r="I218" s="25">
        <v>36357</v>
      </c>
      <c r="J218" s="25">
        <v>46</v>
      </c>
      <c r="K218" s="25">
        <v>507</v>
      </c>
      <c r="L218" s="25">
        <v>208</v>
      </c>
      <c r="M218" s="25">
        <v>89</v>
      </c>
      <c r="N218" s="25"/>
      <c r="O218" s="25">
        <v>37</v>
      </c>
      <c r="P218" s="25">
        <v>52</v>
      </c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3">
        <v>37296</v>
      </c>
    </row>
    <row r="219" spans="1:30" s="26" customFormat="1" x14ac:dyDescent="0.3">
      <c r="A219" s="23">
        <v>361</v>
      </c>
      <c r="B219" s="24">
        <v>7281</v>
      </c>
      <c r="C219" s="23" t="s">
        <v>471</v>
      </c>
      <c r="D219" s="25">
        <v>5.99</v>
      </c>
      <c r="E219" s="25" t="s">
        <v>60</v>
      </c>
      <c r="F219" s="25" t="s">
        <v>120</v>
      </c>
      <c r="G219" s="23">
        <v>35450</v>
      </c>
      <c r="H219" s="25">
        <v>37550</v>
      </c>
      <c r="I219" s="25">
        <v>32857</v>
      </c>
      <c r="J219" s="25">
        <v>33</v>
      </c>
      <c r="K219" s="25">
        <v>4660</v>
      </c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3">
        <v>37550</v>
      </c>
    </row>
    <row r="220" spans="1:30" s="26" customFormat="1" x14ac:dyDescent="0.3">
      <c r="A220" s="23">
        <v>321</v>
      </c>
      <c r="B220" s="24">
        <v>6575</v>
      </c>
      <c r="C220" s="23" t="s">
        <v>431</v>
      </c>
      <c r="D220" s="25">
        <v>7.89</v>
      </c>
      <c r="E220" s="25" t="s">
        <v>250</v>
      </c>
      <c r="F220" s="25" t="s">
        <v>120</v>
      </c>
      <c r="G220" s="23">
        <v>34894</v>
      </c>
      <c r="H220" s="25">
        <v>36692</v>
      </c>
      <c r="I220" s="25">
        <v>32680</v>
      </c>
      <c r="J220" s="25">
        <v>46</v>
      </c>
      <c r="K220" s="25">
        <v>3417</v>
      </c>
      <c r="L220" s="25">
        <v>122</v>
      </c>
      <c r="M220" s="25">
        <v>293</v>
      </c>
      <c r="N220" s="25"/>
      <c r="O220" s="25">
        <v>82</v>
      </c>
      <c r="P220" s="25">
        <v>52</v>
      </c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3">
        <v>36692</v>
      </c>
    </row>
    <row r="221" spans="1:30" s="26" customFormat="1" x14ac:dyDescent="0.3">
      <c r="A221" s="23">
        <v>382</v>
      </c>
      <c r="B221" s="24">
        <v>7463</v>
      </c>
      <c r="C221" s="23" t="s">
        <v>493</v>
      </c>
      <c r="D221" s="25">
        <v>7.86</v>
      </c>
      <c r="E221" s="25" t="s">
        <v>131</v>
      </c>
      <c r="F221" s="25" t="s">
        <v>120</v>
      </c>
      <c r="G221" s="23">
        <v>34762</v>
      </c>
      <c r="H221" s="25">
        <v>37897</v>
      </c>
      <c r="I221" s="25">
        <v>30897</v>
      </c>
      <c r="J221" s="25"/>
      <c r="K221" s="25">
        <v>6881</v>
      </c>
      <c r="L221" s="25">
        <v>119</v>
      </c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3">
        <v>37897</v>
      </c>
    </row>
    <row r="222" spans="1:30" s="26" customFormat="1" x14ac:dyDescent="0.3">
      <c r="A222" s="23">
        <v>389</v>
      </c>
      <c r="B222" s="24">
        <v>7528</v>
      </c>
      <c r="C222" s="23" t="s">
        <v>500</v>
      </c>
      <c r="D222" s="25">
        <v>4.09</v>
      </c>
      <c r="E222" s="25" t="s">
        <v>206</v>
      </c>
      <c r="F222" s="25" t="s">
        <v>120</v>
      </c>
      <c r="G222" s="23">
        <v>32610</v>
      </c>
      <c r="H222" s="25">
        <v>35120</v>
      </c>
      <c r="I222" s="25">
        <v>29490</v>
      </c>
      <c r="J222" s="25">
        <v>46</v>
      </c>
      <c r="K222" s="25">
        <v>5246</v>
      </c>
      <c r="L222" s="25">
        <v>160</v>
      </c>
      <c r="M222" s="25">
        <v>89</v>
      </c>
      <c r="N222" s="25"/>
      <c r="O222" s="25">
        <v>37</v>
      </c>
      <c r="P222" s="25">
        <v>52</v>
      </c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3">
        <v>35120</v>
      </c>
    </row>
    <row r="223" spans="1:30" s="26" customFormat="1" x14ac:dyDescent="0.3">
      <c r="A223" s="23">
        <v>60</v>
      </c>
      <c r="B223" s="24">
        <v>1803</v>
      </c>
      <c r="C223" s="23" t="s">
        <v>138</v>
      </c>
      <c r="D223" s="25">
        <v>7.01</v>
      </c>
      <c r="E223" s="25" t="s">
        <v>139</v>
      </c>
      <c r="F223" s="25" t="s">
        <v>120</v>
      </c>
      <c r="G223" s="23">
        <v>32220</v>
      </c>
      <c r="H223" s="25">
        <v>32911</v>
      </c>
      <c r="I223" s="25">
        <v>30791</v>
      </c>
      <c r="J223" s="25">
        <v>883</v>
      </c>
      <c r="K223" s="25">
        <v>34</v>
      </c>
      <c r="L223" s="25">
        <v>10</v>
      </c>
      <c r="M223" s="25">
        <v>8</v>
      </c>
      <c r="N223" s="25"/>
      <c r="O223" s="25">
        <v>8</v>
      </c>
      <c r="P223" s="25">
        <v>1169</v>
      </c>
      <c r="Q223" s="25">
        <v>8</v>
      </c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3">
        <v>32911</v>
      </c>
    </row>
    <row r="224" spans="1:30" s="26" customFormat="1" x14ac:dyDescent="0.3">
      <c r="A224" s="23">
        <v>205</v>
      </c>
      <c r="B224" s="24">
        <v>2673</v>
      </c>
      <c r="C224" s="23" t="s">
        <v>309</v>
      </c>
      <c r="D224" s="25">
        <v>14.91</v>
      </c>
      <c r="E224" s="25" t="s">
        <v>310</v>
      </c>
      <c r="F224" s="25" t="s">
        <v>120</v>
      </c>
      <c r="G224" s="23">
        <v>31797</v>
      </c>
      <c r="H224" s="25">
        <v>41436</v>
      </c>
      <c r="I224" s="25">
        <v>19409</v>
      </c>
      <c r="J224" s="25"/>
      <c r="K224" s="25">
        <v>20257</v>
      </c>
      <c r="L224" s="25"/>
      <c r="M224" s="25"/>
      <c r="N224" s="25"/>
      <c r="O224" s="25"/>
      <c r="P224" s="25"/>
      <c r="Q224" s="25">
        <v>1746</v>
      </c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>
        <v>24</v>
      </c>
      <c r="AC224" s="25"/>
      <c r="AD224" s="23">
        <v>41436</v>
      </c>
    </row>
    <row r="225" spans="1:30" s="26" customFormat="1" x14ac:dyDescent="0.3">
      <c r="A225" s="23">
        <v>55</v>
      </c>
      <c r="B225" s="24">
        <v>1771</v>
      </c>
      <c r="C225" s="23" t="s">
        <v>132</v>
      </c>
      <c r="D225" s="25">
        <v>9.61</v>
      </c>
      <c r="E225" s="25" t="s">
        <v>50</v>
      </c>
      <c r="F225" s="25" t="s">
        <v>120</v>
      </c>
      <c r="G225" s="23">
        <v>31746</v>
      </c>
      <c r="H225" s="25">
        <v>34607</v>
      </c>
      <c r="I225" s="25">
        <v>24804</v>
      </c>
      <c r="J225" s="25">
        <v>4922</v>
      </c>
      <c r="K225" s="25">
        <v>779</v>
      </c>
      <c r="L225" s="25">
        <v>140</v>
      </c>
      <c r="M225" s="25">
        <v>337</v>
      </c>
      <c r="N225" s="25">
        <v>4</v>
      </c>
      <c r="O225" s="25">
        <v>199</v>
      </c>
      <c r="P225" s="25">
        <v>3422</v>
      </c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3">
        <v>34607</v>
      </c>
    </row>
    <row r="226" spans="1:30" s="26" customFormat="1" x14ac:dyDescent="0.3">
      <c r="A226" s="23">
        <v>207</v>
      </c>
      <c r="B226" s="24">
        <v>2680</v>
      </c>
      <c r="C226" s="23" t="s">
        <v>312</v>
      </c>
      <c r="D226" s="25">
        <v>14.93</v>
      </c>
      <c r="E226" s="25" t="s">
        <v>53</v>
      </c>
      <c r="F226" s="25" t="s">
        <v>120</v>
      </c>
      <c r="G226" s="23">
        <v>31484</v>
      </c>
      <c r="H226" s="25">
        <v>33697</v>
      </c>
      <c r="I226" s="25">
        <v>28733</v>
      </c>
      <c r="J226" s="25">
        <v>46</v>
      </c>
      <c r="K226" s="25">
        <v>4620</v>
      </c>
      <c r="L226" s="25">
        <v>63</v>
      </c>
      <c r="M226" s="25">
        <v>89</v>
      </c>
      <c r="N226" s="25"/>
      <c r="O226" s="25">
        <v>37</v>
      </c>
      <c r="P226" s="25">
        <v>52</v>
      </c>
      <c r="Q226" s="25">
        <v>57</v>
      </c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3">
        <v>33697</v>
      </c>
    </row>
    <row r="227" spans="1:30" s="26" customFormat="1" x14ac:dyDescent="0.3">
      <c r="A227" s="23">
        <v>380</v>
      </c>
      <c r="B227" s="24">
        <v>7456</v>
      </c>
      <c r="C227" s="23" t="s">
        <v>491</v>
      </c>
      <c r="D227" s="25">
        <v>6.95</v>
      </c>
      <c r="E227" s="25" t="s">
        <v>206</v>
      </c>
      <c r="F227" s="25" t="s">
        <v>120</v>
      </c>
      <c r="G227" s="23">
        <v>31194</v>
      </c>
      <c r="H227" s="25">
        <v>35518</v>
      </c>
      <c r="I227" s="25">
        <v>25808</v>
      </c>
      <c r="J227" s="25">
        <v>46</v>
      </c>
      <c r="K227" s="25">
        <v>9146</v>
      </c>
      <c r="L227" s="25">
        <v>340</v>
      </c>
      <c r="M227" s="25">
        <v>89</v>
      </c>
      <c r="N227" s="25"/>
      <c r="O227" s="25">
        <v>37</v>
      </c>
      <c r="P227" s="25">
        <v>52</v>
      </c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3">
        <v>35518</v>
      </c>
    </row>
    <row r="228" spans="1:30" s="26" customFormat="1" x14ac:dyDescent="0.3">
      <c r="A228" s="23">
        <v>153</v>
      </c>
      <c r="B228" s="24">
        <v>2441</v>
      </c>
      <c r="C228" s="23" t="s">
        <v>255</v>
      </c>
      <c r="D228" s="25">
        <v>5.99</v>
      </c>
      <c r="E228" s="25" t="s">
        <v>256</v>
      </c>
      <c r="F228" s="25" t="s">
        <v>120</v>
      </c>
      <c r="G228" s="23">
        <v>31110</v>
      </c>
      <c r="H228" s="25">
        <v>32935</v>
      </c>
      <c r="I228" s="25">
        <v>28877</v>
      </c>
      <c r="J228" s="25"/>
      <c r="K228" s="25">
        <v>4039</v>
      </c>
      <c r="L228" s="25">
        <v>15</v>
      </c>
      <c r="M228" s="25"/>
      <c r="N228" s="25"/>
      <c r="O228" s="25"/>
      <c r="P228" s="25">
        <v>4</v>
      </c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3">
        <v>32935</v>
      </c>
    </row>
    <row r="229" spans="1:30" s="26" customFormat="1" x14ac:dyDescent="0.3">
      <c r="A229" s="23">
        <v>173</v>
      </c>
      <c r="B229" s="24">
        <v>2501</v>
      </c>
      <c r="C229" s="23" t="s">
        <v>277</v>
      </c>
      <c r="D229" s="25">
        <v>5.99</v>
      </c>
      <c r="E229" s="25" t="s">
        <v>174</v>
      </c>
      <c r="F229" s="25" t="s">
        <v>120</v>
      </c>
      <c r="G229" s="23">
        <v>31097</v>
      </c>
      <c r="H229" s="25">
        <v>31097</v>
      </c>
      <c r="I229" s="25">
        <v>31097</v>
      </c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3">
        <v>31097</v>
      </c>
    </row>
    <row r="230" spans="1:30" s="26" customFormat="1" x14ac:dyDescent="0.3">
      <c r="A230" s="23">
        <v>260</v>
      </c>
      <c r="B230" s="24">
        <v>2866</v>
      </c>
      <c r="C230" s="23" t="s">
        <v>366</v>
      </c>
      <c r="D230" s="25">
        <v>11.21</v>
      </c>
      <c r="E230" s="25" t="s">
        <v>174</v>
      </c>
      <c r="F230" s="25" t="s">
        <v>120</v>
      </c>
      <c r="G230" s="23">
        <v>30618</v>
      </c>
      <c r="H230" s="25">
        <v>30738</v>
      </c>
      <c r="I230" s="25">
        <v>30412</v>
      </c>
      <c r="J230" s="25">
        <v>67</v>
      </c>
      <c r="K230" s="25">
        <v>238</v>
      </c>
      <c r="L230" s="25"/>
      <c r="M230" s="25"/>
      <c r="N230" s="25"/>
      <c r="O230" s="25"/>
      <c r="P230" s="25"/>
      <c r="Q230" s="25">
        <v>21</v>
      </c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3">
        <v>30738</v>
      </c>
    </row>
    <row r="231" spans="1:30" s="26" customFormat="1" x14ac:dyDescent="0.3">
      <c r="A231" s="23">
        <v>387</v>
      </c>
      <c r="B231" s="24">
        <v>7501</v>
      </c>
      <c r="C231" s="23" t="s">
        <v>498</v>
      </c>
      <c r="D231" s="25">
        <v>6.63</v>
      </c>
      <c r="E231" s="25" t="s">
        <v>317</v>
      </c>
      <c r="F231" s="27" t="s">
        <v>120</v>
      </c>
      <c r="G231" s="23">
        <v>29420</v>
      </c>
      <c r="H231" s="25">
        <v>29472</v>
      </c>
      <c r="I231" s="25">
        <v>29356</v>
      </c>
      <c r="J231" s="25"/>
      <c r="K231" s="25">
        <v>116</v>
      </c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3">
        <v>29472</v>
      </c>
    </row>
    <row r="232" spans="1:30" s="26" customFormat="1" x14ac:dyDescent="0.3">
      <c r="A232" s="23">
        <v>253</v>
      </c>
      <c r="B232" s="24">
        <v>2825</v>
      </c>
      <c r="C232" s="23" t="s">
        <v>359</v>
      </c>
      <c r="D232" s="25">
        <v>6.19</v>
      </c>
      <c r="E232" s="25" t="s">
        <v>50</v>
      </c>
      <c r="F232" s="25" t="s">
        <v>120</v>
      </c>
      <c r="G232" s="23">
        <v>29034</v>
      </c>
      <c r="H232" s="25">
        <v>32179</v>
      </c>
      <c r="I232" s="25">
        <v>25162</v>
      </c>
      <c r="J232" s="25">
        <v>46</v>
      </c>
      <c r="K232" s="25">
        <v>6649</v>
      </c>
      <c r="L232" s="25">
        <v>63</v>
      </c>
      <c r="M232" s="25">
        <v>170</v>
      </c>
      <c r="N232" s="25"/>
      <c r="O232" s="25">
        <v>37</v>
      </c>
      <c r="P232" s="25">
        <v>52</v>
      </c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3">
        <v>32179</v>
      </c>
    </row>
    <row r="233" spans="1:30" s="26" customFormat="1" x14ac:dyDescent="0.3">
      <c r="A233" s="23">
        <v>81</v>
      </c>
      <c r="B233" s="24">
        <v>1925</v>
      </c>
      <c r="C233" s="23" t="s">
        <v>169</v>
      </c>
      <c r="D233" s="25">
        <v>9.74</v>
      </c>
      <c r="E233" s="25" t="s">
        <v>64</v>
      </c>
      <c r="F233" s="25" t="s">
        <v>73</v>
      </c>
      <c r="G233" s="23">
        <v>28675</v>
      </c>
      <c r="H233" s="25">
        <v>31156</v>
      </c>
      <c r="I233" s="25">
        <v>25139</v>
      </c>
      <c r="J233" s="25">
        <v>1191</v>
      </c>
      <c r="K233" s="25">
        <v>2015</v>
      </c>
      <c r="L233" s="25">
        <v>24</v>
      </c>
      <c r="M233" s="25">
        <v>554</v>
      </c>
      <c r="N233" s="25"/>
      <c r="O233" s="25">
        <v>442</v>
      </c>
      <c r="P233" s="25">
        <v>1744</v>
      </c>
      <c r="Q233" s="25"/>
      <c r="R233" s="25"/>
      <c r="S233" s="25"/>
      <c r="T233" s="25">
        <v>1</v>
      </c>
      <c r="U233" s="25">
        <v>4</v>
      </c>
      <c r="V233" s="25"/>
      <c r="W233" s="25"/>
      <c r="X233" s="25"/>
      <c r="Y233" s="25"/>
      <c r="Z233" s="25"/>
      <c r="AA233" s="25"/>
      <c r="AB233" s="25">
        <v>42</v>
      </c>
      <c r="AC233" s="25"/>
      <c r="AD233" s="23">
        <v>31156</v>
      </c>
    </row>
    <row r="234" spans="1:30" s="26" customFormat="1" x14ac:dyDescent="0.3">
      <c r="A234" s="23">
        <v>33</v>
      </c>
      <c r="B234" s="24">
        <v>1434</v>
      </c>
      <c r="C234" s="23" t="s">
        <v>95</v>
      </c>
      <c r="D234" s="25">
        <v>76.98</v>
      </c>
      <c r="E234" s="25" t="s">
        <v>96</v>
      </c>
      <c r="F234" s="25" t="s">
        <v>42</v>
      </c>
      <c r="G234" s="23">
        <v>28264</v>
      </c>
      <c r="H234" s="25">
        <v>28911</v>
      </c>
      <c r="I234" s="25">
        <v>26934</v>
      </c>
      <c r="J234" s="25">
        <v>680</v>
      </c>
      <c r="K234" s="25">
        <v>1275</v>
      </c>
      <c r="L234" s="25">
        <v>13</v>
      </c>
      <c r="M234" s="25"/>
      <c r="N234" s="25"/>
      <c r="O234" s="25"/>
      <c r="P234" s="25">
        <v>4</v>
      </c>
      <c r="Q234" s="25"/>
      <c r="R234" s="25"/>
      <c r="S234" s="25"/>
      <c r="T234" s="25">
        <v>1</v>
      </c>
      <c r="U234" s="25">
        <v>4</v>
      </c>
      <c r="V234" s="25"/>
      <c r="W234" s="25"/>
      <c r="X234" s="25"/>
      <c r="Y234" s="25"/>
      <c r="Z234" s="25"/>
      <c r="AA234" s="25"/>
      <c r="AB234" s="25"/>
      <c r="AC234" s="25"/>
      <c r="AD234" s="23">
        <v>28911</v>
      </c>
    </row>
    <row r="235" spans="1:30" s="26" customFormat="1" x14ac:dyDescent="0.3">
      <c r="A235" s="23">
        <v>398</v>
      </c>
      <c r="B235" s="24">
        <v>7788</v>
      </c>
      <c r="C235" s="23" t="s">
        <v>510</v>
      </c>
      <c r="D235" s="25">
        <v>8.16</v>
      </c>
      <c r="E235" s="25" t="s">
        <v>317</v>
      </c>
      <c r="F235" s="25" t="s">
        <v>120</v>
      </c>
      <c r="G235" s="23">
        <v>28227</v>
      </c>
      <c r="H235" s="25">
        <v>31323</v>
      </c>
      <c r="I235" s="25">
        <v>24417</v>
      </c>
      <c r="J235" s="25">
        <v>46</v>
      </c>
      <c r="K235" s="25">
        <v>6619</v>
      </c>
      <c r="L235" s="25">
        <v>63</v>
      </c>
      <c r="M235" s="25">
        <v>89</v>
      </c>
      <c r="N235" s="25"/>
      <c r="O235" s="25">
        <v>37</v>
      </c>
      <c r="P235" s="25">
        <v>52</v>
      </c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3">
        <v>31323</v>
      </c>
    </row>
    <row r="236" spans="1:30" s="26" customFormat="1" x14ac:dyDescent="0.3">
      <c r="A236" s="23">
        <v>145</v>
      </c>
      <c r="B236" s="24">
        <v>2421</v>
      </c>
      <c r="C236" s="23" t="s">
        <v>245</v>
      </c>
      <c r="D236" s="25">
        <v>8.2100000000000009</v>
      </c>
      <c r="E236" s="25" t="s">
        <v>143</v>
      </c>
      <c r="F236" s="25" t="s">
        <v>120</v>
      </c>
      <c r="G236" s="23">
        <v>27699</v>
      </c>
      <c r="H236" s="25">
        <v>27776</v>
      </c>
      <c r="I236" s="25">
        <v>27406</v>
      </c>
      <c r="J236" s="25">
        <v>250</v>
      </c>
      <c r="K236" s="25">
        <v>58</v>
      </c>
      <c r="L236" s="25"/>
      <c r="M236" s="25"/>
      <c r="N236" s="25"/>
      <c r="O236" s="25">
        <v>2</v>
      </c>
      <c r="P236" s="25">
        <v>37</v>
      </c>
      <c r="Q236" s="25">
        <v>23</v>
      </c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3">
        <v>27776</v>
      </c>
    </row>
    <row r="237" spans="1:30" s="26" customFormat="1" x14ac:dyDescent="0.3">
      <c r="A237" s="23">
        <v>131</v>
      </c>
      <c r="B237" s="24">
        <v>2359</v>
      </c>
      <c r="C237" s="23" t="s">
        <v>227</v>
      </c>
      <c r="D237" s="25">
        <v>5.91</v>
      </c>
      <c r="E237" s="25" t="s">
        <v>228</v>
      </c>
      <c r="F237" s="25" t="s">
        <v>120</v>
      </c>
      <c r="G237" s="23">
        <v>27686</v>
      </c>
      <c r="H237" s="25">
        <v>28715</v>
      </c>
      <c r="I237" s="25">
        <v>26163</v>
      </c>
      <c r="J237" s="25">
        <v>394</v>
      </c>
      <c r="K237" s="25">
        <v>1756</v>
      </c>
      <c r="L237" s="25">
        <v>1</v>
      </c>
      <c r="M237" s="25">
        <v>4</v>
      </c>
      <c r="N237" s="25"/>
      <c r="O237" s="25">
        <v>12</v>
      </c>
      <c r="P237" s="25">
        <v>385</v>
      </c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3">
        <v>28715</v>
      </c>
    </row>
    <row r="238" spans="1:30" s="26" customFormat="1" x14ac:dyDescent="0.3">
      <c r="A238" s="23">
        <v>104</v>
      </c>
      <c r="B238" s="24">
        <v>2157</v>
      </c>
      <c r="C238" s="23" t="s">
        <v>196</v>
      </c>
      <c r="D238" s="25">
        <v>7.79</v>
      </c>
      <c r="E238" s="25" t="s">
        <v>62</v>
      </c>
      <c r="F238" s="25" t="s">
        <v>120</v>
      </c>
      <c r="G238" s="23">
        <v>27549</v>
      </c>
      <c r="H238" s="25">
        <v>35302</v>
      </c>
      <c r="I238" s="25">
        <v>17323</v>
      </c>
      <c r="J238" s="25">
        <v>46</v>
      </c>
      <c r="K238" s="25">
        <v>14843</v>
      </c>
      <c r="L238" s="25">
        <v>2867</v>
      </c>
      <c r="M238" s="25">
        <v>89</v>
      </c>
      <c r="N238" s="25"/>
      <c r="O238" s="25">
        <v>82</v>
      </c>
      <c r="P238" s="25">
        <v>52</v>
      </c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3">
        <v>35302</v>
      </c>
    </row>
    <row r="239" spans="1:30" s="26" customFormat="1" x14ac:dyDescent="0.3">
      <c r="A239" s="23">
        <v>396</v>
      </c>
      <c r="B239" s="24">
        <v>7757</v>
      </c>
      <c r="C239" s="23" t="s">
        <v>508</v>
      </c>
      <c r="D239" s="25">
        <v>7.22</v>
      </c>
      <c r="E239" s="25" t="s">
        <v>60</v>
      </c>
      <c r="F239" s="25" t="s">
        <v>120</v>
      </c>
      <c r="G239" s="23">
        <v>27227</v>
      </c>
      <c r="H239" s="25">
        <v>28021</v>
      </c>
      <c r="I239" s="25">
        <v>26257</v>
      </c>
      <c r="J239" s="25"/>
      <c r="K239" s="25">
        <v>1764</v>
      </c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3">
        <v>28021</v>
      </c>
    </row>
    <row r="240" spans="1:30" s="26" customFormat="1" x14ac:dyDescent="0.3">
      <c r="A240" s="23">
        <v>377</v>
      </c>
      <c r="B240" s="24">
        <v>7428</v>
      </c>
      <c r="C240" s="23" t="s">
        <v>487</v>
      </c>
      <c r="D240" s="25">
        <v>4.88</v>
      </c>
      <c r="E240" s="25" t="s">
        <v>488</v>
      </c>
      <c r="F240" s="25" t="s">
        <v>120</v>
      </c>
      <c r="G240" s="23">
        <v>27129</v>
      </c>
      <c r="H240" s="25">
        <v>27129</v>
      </c>
      <c r="I240" s="25">
        <v>27129</v>
      </c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3">
        <v>27129</v>
      </c>
    </row>
    <row r="241" spans="1:30" s="26" customFormat="1" x14ac:dyDescent="0.3">
      <c r="A241" s="23">
        <v>356</v>
      </c>
      <c r="B241" s="24">
        <v>7194</v>
      </c>
      <c r="C241" s="23" t="s">
        <v>466</v>
      </c>
      <c r="D241" s="25">
        <v>7.14</v>
      </c>
      <c r="E241" s="25" t="s">
        <v>105</v>
      </c>
      <c r="F241" s="25" t="s">
        <v>120</v>
      </c>
      <c r="G241" s="23">
        <v>26908</v>
      </c>
      <c r="H241" s="25">
        <v>27347</v>
      </c>
      <c r="I241" s="25">
        <v>26388</v>
      </c>
      <c r="J241" s="25"/>
      <c r="K241" s="25">
        <v>842</v>
      </c>
      <c r="L241" s="25"/>
      <c r="M241" s="25"/>
      <c r="N241" s="25"/>
      <c r="O241" s="25">
        <v>12</v>
      </c>
      <c r="P241" s="25">
        <v>105</v>
      </c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3">
        <v>27347</v>
      </c>
    </row>
    <row r="242" spans="1:30" s="26" customFormat="1" x14ac:dyDescent="0.3">
      <c r="A242" s="23">
        <v>125</v>
      </c>
      <c r="B242" s="24">
        <v>2331</v>
      </c>
      <c r="C242" s="23" t="s">
        <v>219</v>
      </c>
      <c r="D242" s="25">
        <v>9.16</v>
      </c>
      <c r="E242" s="25" t="s">
        <v>131</v>
      </c>
      <c r="F242" s="25" t="s">
        <v>120</v>
      </c>
      <c r="G242" s="23">
        <v>26462</v>
      </c>
      <c r="H242" s="25">
        <v>28358</v>
      </c>
      <c r="I242" s="25">
        <v>24489</v>
      </c>
      <c r="J242" s="25"/>
      <c r="K242" s="25"/>
      <c r="L242" s="25"/>
      <c r="M242" s="25"/>
      <c r="N242" s="25"/>
      <c r="O242" s="25"/>
      <c r="P242" s="25">
        <v>3869</v>
      </c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3">
        <v>28358</v>
      </c>
    </row>
    <row r="243" spans="1:30" s="26" customFormat="1" x14ac:dyDescent="0.3">
      <c r="A243" s="23">
        <v>169</v>
      </c>
      <c r="B243" s="24">
        <v>2494</v>
      </c>
      <c r="C243" s="23" t="s">
        <v>272</v>
      </c>
      <c r="D243" s="25">
        <v>5.81</v>
      </c>
      <c r="E243" s="25" t="s">
        <v>273</v>
      </c>
      <c r="F243" s="25" t="s">
        <v>73</v>
      </c>
      <c r="G243" s="23">
        <v>26353</v>
      </c>
      <c r="H243" s="25">
        <v>27043</v>
      </c>
      <c r="I243" s="25">
        <v>25455</v>
      </c>
      <c r="J243" s="25"/>
      <c r="K243" s="25">
        <v>1487</v>
      </c>
      <c r="L243" s="25"/>
      <c r="M243" s="25">
        <v>1</v>
      </c>
      <c r="N243" s="25"/>
      <c r="O243" s="25">
        <v>2</v>
      </c>
      <c r="P243" s="25">
        <v>54</v>
      </c>
      <c r="Q243" s="25"/>
      <c r="R243" s="25"/>
      <c r="S243" s="25"/>
      <c r="T243" s="25">
        <v>2</v>
      </c>
      <c r="U243" s="25">
        <v>19</v>
      </c>
      <c r="V243" s="25">
        <v>23</v>
      </c>
      <c r="W243" s="25"/>
      <c r="X243" s="25"/>
      <c r="Y243" s="25"/>
      <c r="Z243" s="25"/>
      <c r="AA243" s="25"/>
      <c r="AB243" s="25"/>
      <c r="AC243" s="25"/>
      <c r="AD243" s="23">
        <v>27043</v>
      </c>
    </row>
    <row r="244" spans="1:30" s="26" customFormat="1" x14ac:dyDescent="0.3">
      <c r="A244" s="23">
        <v>164</v>
      </c>
      <c r="B244" s="24">
        <v>2465</v>
      </c>
      <c r="C244" s="23" t="s">
        <v>267</v>
      </c>
      <c r="D244" s="25">
        <v>8.3800000000000008</v>
      </c>
      <c r="E244" s="25" t="s">
        <v>174</v>
      </c>
      <c r="F244" s="25" t="s">
        <v>120</v>
      </c>
      <c r="G244" s="23">
        <v>26071</v>
      </c>
      <c r="H244" s="25">
        <v>26084</v>
      </c>
      <c r="I244" s="25">
        <v>26039</v>
      </c>
      <c r="J244" s="25"/>
      <c r="K244" s="25"/>
      <c r="L244" s="25"/>
      <c r="M244" s="25"/>
      <c r="N244" s="25"/>
      <c r="O244" s="25"/>
      <c r="P244" s="25"/>
      <c r="Q244" s="25">
        <v>45</v>
      </c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3">
        <v>26084</v>
      </c>
    </row>
    <row r="245" spans="1:30" s="26" customFormat="1" x14ac:dyDescent="0.3">
      <c r="A245" s="23">
        <v>252</v>
      </c>
      <c r="B245" s="24">
        <v>2824</v>
      </c>
      <c r="C245" s="23" t="s">
        <v>358</v>
      </c>
      <c r="D245" s="25">
        <v>6.14</v>
      </c>
      <c r="E245" s="25" t="s">
        <v>76</v>
      </c>
      <c r="F245" s="25" t="s">
        <v>120</v>
      </c>
      <c r="G245" s="23">
        <v>25663</v>
      </c>
      <c r="H245" s="25">
        <v>26346</v>
      </c>
      <c r="I245" s="25">
        <v>24802</v>
      </c>
      <c r="J245" s="25">
        <v>46</v>
      </c>
      <c r="K245" s="25">
        <v>1257</v>
      </c>
      <c r="L245" s="25">
        <v>63</v>
      </c>
      <c r="M245" s="25">
        <v>89</v>
      </c>
      <c r="N245" s="25"/>
      <c r="O245" s="25">
        <v>37</v>
      </c>
      <c r="P245" s="25">
        <v>52</v>
      </c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3">
        <v>26346</v>
      </c>
    </row>
    <row r="246" spans="1:30" s="26" customFormat="1" x14ac:dyDescent="0.3">
      <c r="A246" s="23">
        <v>248</v>
      </c>
      <c r="B246" s="24">
        <v>2818</v>
      </c>
      <c r="C246" s="23" t="s">
        <v>354</v>
      </c>
      <c r="D246" s="25">
        <v>6.07</v>
      </c>
      <c r="E246" s="25" t="s">
        <v>64</v>
      </c>
      <c r="F246" s="25" t="s">
        <v>120</v>
      </c>
      <c r="G246" s="23">
        <v>25549</v>
      </c>
      <c r="H246" s="25">
        <v>28177</v>
      </c>
      <c r="I246" s="25">
        <v>22338</v>
      </c>
      <c r="J246" s="25"/>
      <c r="K246" s="25">
        <v>5839</v>
      </c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3">
        <v>28177</v>
      </c>
    </row>
    <row r="247" spans="1:30" s="26" customFormat="1" x14ac:dyDescent="0.3">
      <c r="A247" s="23">
        <v>80</v>
      </c>
      <c r="B247" s="24">
        <v>1922</v>
      </c>
      <c r="C247" s="23" t="s">
        <v>168</v>
      </c>
      <c r="D247" s="25">
        <v>14.72</v>
      </c>
      <c r="E247" s="25" t="s">
        <v>131</v>
      </c>
      <c r="F247" s="25" t="s">
        <v>73</v>
      </c>
      <c r="G247" s="23">
        <v>25347</v>
      </c>
      <c r="H247" s="25">
        <v>25949</v>
      </c>
      <c r="I247" s="25">
        <v>21252</v>
      </c>
      <c r="J247" s="25">
        <v>4263</v>
      </c>
      <c r="K247" s="25">
        <v>368</v>
      </c>
      <c r="L247" s="25">
        <v>9</v>
      </c>
      <c r="M247" s="25"/>
      <c r="N247" s="25"/>
      <c r="O247" s="25"/>
      <c r="P247" s="25">
        <v>14</v>
      </c>
      <c r="Q247" s="25">
        <v>17</v>
      </c>
      <c r="R247" s="25"/>
      <c r="S247" s="25"/>
      <c r="T247" s="25">
        <v>1</v>
      </c>
      <c r="U247" s="25">
        <v>4</v>
      </c>
      <c r="V247" s="25">
        <v>21</v>
      </c>
      <c r="W247" s="25"/>
      <c r="X247" s="25"/>
      <c r="Y247" s="25"/>
      <c r="Z247" s="25"/>
      <c r="AA247" s="25"/>
      <c r="AB247" s="25"/>
      <c r="AC247" s="25"/>
      <c r="AD247" s="23">
        <v>25949</v>
      </c>
    </row>
    <row r="248" spans="1:30" s="26" customFormat="1" x14ac:dyDescent="0.3">
      <c r="A248" s="23">
        <v>19</v>
      </c>
      <c r="B248" s="24">
        <v>1184</v>
      </c>
      <c r="C248" s="23" t="s">
        <v>72</v>
      </c>
      <c r="D248" s="25">
        <v>25.5</v>
      </c>
      <c r="E248" s="25" t="s">
        <v>53</v>
      </c>
      <c r="F248" s="25" t="s">
        <v>73</v>
      </c>
      <c r="G248" s="23">
        <v>24300</v>
      </c>
      <c r="H248" s="25">
        <v>24919</v>
      </c>
      <c r="I248" s="25">
        <v>23119</v>
      </c>
      <c r="J248" s="25">
        <v>491</v>
      </c>
      <c r="K248" s="25">
        <v>1271</v>
      </c>
      <c r="L248" s="25"/>
      <c r="M248" s="25"/>
      <c r="N248" s="25"/>
      <c r="O248" s="25"/>
      <c r="P248" s="25">
        <v>7</v>
      </c>
      <c r="Q248" s="25">
        <v>1</v>
      </c>
      <c r="R248" s="25"/>
      <c r="S248" s="25"/>
      <c r="T248" s="25">
        <v>6</v>
      </c>
      <c r="U248" s="25">
        <v>24</v>
      </c>
      <c r="V248" s="25"/>
      <c r="W248" s="25"/>
      <c r="X248" s="25"/>
      <c r="Y248" s="25"/>
      <c r="Z248" s="25"/>
      <c r="AA248" s="25"/>
      <c r="AB248" s="25"/>
      <c r="AC248" s="25"/>
      <c r="AD248" s="23">
        <v>24919</v>
      </c>
    </row>
    <row r="249" spans="1:30" s="26" customFormat="1" x14ac:dyDescent="0.3">
      <c r="A249" s="23">
        <v>187</v>
      </c>
      <c r="B249" s="24">
        <v>2596</v>
      </c>
      <c r="C249" s="23" t="s">
        <v>291</v>
      </c>
      <c r="D249" s="25">
        <v>6.35</v>
      </c>
      <c r="E249" s="25" t="s">
        <v>129</v>
      </c>
      <c r="F249" s="25" t="s">
        <v>120</v>
      </c>
      <c r="G249" s="23">
        <v>23400</v>
      </c>
      <c r="H249" s="25">
        <v>24297</v>
      </c>
      <c r="I249" s="25">
        <v>22261</v>
      </c>
      <c r="J249" s="25">
        <v>46</v>
      </c>
      <c r="K249" s="25">
        <v>1891</v>
      </c>
      <c r="L249" s="25">
        <v>47</v>
      </c>
      <c r="M249" s="25"/>
      <c r="N249" s="25"/>
      <c r="O249" s="25"/>
      <c r="P249" s="25">
        <v>52</v>
      </c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3">
        <v>24297</v>
      </c>
    </row>
    <row r="250" spans="1:30" s="26" customFormat="1" x14ac:dyDescent="0.3">
      <c r="A250" s="23">
        <v>47</v>
      </c>
      <c r="B250" s="24">
        <v>1695</v>
      </c>
      <c r="C250" s="23" t="s">
        <v>118</v>
      </c>
      <c r="D250" s="25">
        <v>5.96</v>
      </c>
      <c r="E250" s="25" t="s">
        <v>119</v>
      </c>
      <c r="F250" s="25" t="s">
        <v>120</v>
      </c>
      <c r="G250" s="23">
        <v>22925</v>
      </c>
      <c r="H250" s="25">
        <v>24976</v>
      </c>
      <c r="I250" s="25">
        <v>20388</v>
      </c>
      <c r="J250" s="25">
        <v>46</v>
      </c>
      <c r="K250" s="25">
        <v>2028</v>
      </c>
      <c r="L250" s="25">
        <v>80</v>
      </c>
      <c r="M250" s="25">
        <v>2344</v>
      </c>
      <c r="N250" s="25"/>
      <c r="O250" s="25">
        <v>37</v>
      </c>
      <c r="P250" s="25">
        <v>53</v>
      </c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3">
        <v>24976</v>
      </c>
    </row>
    <row r="251" spans="1:30" s="26" customFormat="1" x14ac:dyDescent="0.3">
      <c r="A251" s="23">
        <v>39</v>
      </c>
      <c r="B251" s="24">
        <v>1542</v>
      </c>
      <c r="C251" s="23" t="s">
        <v>106</v>
      </c>
      <c r="D251" s="25">
        <v>12.86</v>
      </c>
      <c r="E251" s="25" t="s">
        <v>107</v>
      </c>
      <c r="F251" s="25" t="s">
        <v>73</v>
      </c>
      <c r="G251" s="23">
        <v>22831</v>
      </c>
      <c r="H251" s="25">
        <v>22977</v>
      </c>
      <c r="I251" s="25">
        <v>22292</v>
      </c>
      <c r="J251" s="25">
        <v>452</v>
      </c>
      <c r="K251" s="25">
        <v>227</v>
      </c>
      <c r="L251" s="25"/>
      <c r="M251" s="25"/>
      <c r="N251" s="25"/>
      <c r="O251" s="25"/>
      <c r="P251" s="25">
        <v>1</v>
      </c>
      <c r="Q251" s="25"/>
      <c r="R251" s="25"/>
      <c r="S251" s="25"/>
      <c r="T251" s="25">
        <v>1</v>
      </c>
      <c r="U251" s="25">
        <v>4</v>
      </c>
      <c r="V251" s="25"/>
      <c r="W251" s="25"/>
      <c r="X251" s="25"/>
      <c r="Y251" s="25"/>
      <c r="Z251" s="25"/>
      <c r="AA251" s="25"/>
      <c r="AB251" s="25"/>
      <c r="AC251" s="25"/>
      <c r="AD251" s="23">
        <v>22977</v>
      </c>
    </row>
    <row r="252" spans="1:30" s="26" customFormat="1" x14ac:dyDescent="0.3">
      <c r="A252" s="23">
        <v>171</v>
      </c>
      <c r="B252" s="24">
        <v>2499</v>
      </c>
      <c r="C252" s="23" t="s">
        <v>275</v>
      </c>
      <c r="D252" s="25">
        <v>5.99</v>
      </c>
      <c r="E252" s="25" t="s">
        <v>171</v>
      </c>
      <c r="F252" s="25" t="s">
        <v>120</v>
      </c>
      <c r="G252" s="23">
        <v>21032</v>
      </c>
      <c r="H252" s="25">
        <v>21032</v>
      </c>
      <c r="I252" s="25">
        <v>21032</v>
      </c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3">
        <v>21032</v>
      </c>
    </row>
    <row r="253" spans="1:30" s="26" customFormat="1" x14ac:dyDescent="0.3">
      <c r="A253" s="23">
        <v>135</v>
      </c>
      <c r="B253" s="24">
        <v>2390</v>
      </c>
      <c r="C253" s="23" t="s">
        <v>232</v>
      </c>
      <c r="D253" s="25">
        <v>15.47</v>
      </c>
      <c r="E253" s="25" t="s">
        <v>233</v>
      </c>
      <c r="F253" s="25" t="s">
        <v>120</v>
      </c>
      <c r="G253" s="23">
        <v>20628</v>
      </c>
      <c r="H253" s="25">
        <v>22016</v>
      </c>
      <c r="I253" s="25">
        <v>14702</v>
      </c>
      <c r="J253" s="25">
        <v>5512</v>
      </c>
      <c r="K253" s="25">
        <v>1006</v>
      </c>
      <c r="L253" s="25"/>
      <c r="M253" s="25"/>
      <c r="N253" s="25"/>
      <c r="O253" s="25"/>
      <c r="P253" s="25">
        <v>765</v>
      </c>
      <c r="Q253" s="25">
        <v>31</v>
      </c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3">
        <v>22016</v>
      </c>
    </row>
    <row r="254" spans="1:30" s="26" customFormat="1" x14ac:dyDescent="0.3">
      <c r="A254" s="23">
        <v>363</v>
      </c>
      <c r="B254" s="24">
        <v>7296</v>
      </c>
      <c r="C254" s="23" t="s">
        <v>473</v>
      </c>
      <c r="D254" s="25">
        <v>2.5299999999999998</v>
      </c>
      <c r="E254" s="25" t="s">
        <v>60</v>
      </c>
      <c r="F254" s="25" t="s">
        <v>120</v>
      </c>
      <c r="G254" s="23">
        <v>19196</v>
      </c>
      <c r="H254" s="25">
        <v>19925</v>
      </c>
      <c r="I254" s="25">
        <v>18279</v>
      </c>
      <c r="J254" s="25">
        <v>46</v>
      </c>
      <c r="K254" s="25">
        <v>1359</v>
      </c>
      <c r="L254" s="25">
        <v>63</v>
      </c>
      <c r="M254" s="25">
        <v>89</v>
      </c>
      <c r="N254" s="25"/>
      <c r="O254" s="25">
        <v>37</v>
      </c>
      <c r="P254" s="25">
        <v>52</v>
      </c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3">
        <v>19925</v>
      </c>
    </row>
    <row r="255" spans="1:30" s="26" customFormat="1" x14ac:dyDescent="0.3">
      <c r="A255" s="23">
        <v>324</v>
      </c>
      <c r="B255" s="24">
        <v>6678</v>
      </c>
      <c r="C255" s="23" t="s">
        <v>434</v>
      </c>
      <c r="D255" s="25">
        <v>4.97</v>
      </c>
      <c r="E255" s="25" t="s">
        <v>421</v>
      </c>
      <c r="F255" s="25" t="s">
        <v>120</v>
      </c>
      <c r="G255" s="23">
        <v>18493</v>
      </c>
      <c r="H255" s="25">
        <v>19333</v>
      </c>
      <c r="I255" s="25">
        <v>17391</v>
      </c>
      <c r="J255" s="25">
        <v>46</v>
      </c>
      <c r="K255" s="25">
        <v>1474</v>
      </c>
      <c r="L255" s="25">
        <v>244</v>
      </c>
      <c r="M255" s="25">
        <v>89</v>
      </c>
      <c r="N255" s="25"/>
      <c r="O255" s="25">
        <v>37</v>
      </c>
      <c r="P255" s="25">
        <v>52</v>
      </c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3">
        <v>19333</v>
      </c>
    </row>
    <row r="256" spans="1:30" s="26" customFormat="1" x14ac:dyDescent="0.3">
      <c r="A256" s="23">
        <v>167</v>
      </c>
      <c r="B256" s="24">
        <v>2478</v>
      </c>
      <c r="C256" s="23" t="s">
        <v>270</v>
      </c>
      <c r="D256" s="25">
        <v>8.42</v>
      </c>
      <c r="E256" s="25" t="s">
        <v>129</v>
      </c>
      <c r="F256" s="25" t="s">
        <v>120</v>
      </c>
      <c r="G256" s="23">
        <v>17933</v>
      </c>
      <c r="H256" s="25">
        <v>17933</v>
      </c>
      <c r="I256" s="25">
        <v>17933</v>
      </c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3">
        <v>17933</v>
      </c>
    </row>
    <row r="257" spans="1:30" s="26" customFormat="1" x14ac:dyDescent="0.3">
      <c r="A257" s="23">
        <v>170</v>
      </c>
      <c r="B257" s="24">
        <v>2495</v>
      </c>
      <c r="C257" s="23" t="s">
        <v>274</v>
      </c>
      <c r="D257" s="25">
        <v>8.33</v>
      </c>
      <c r="E257" s="25" t="s">
        <v>105</v>
      </c>
      <c r="F257" s="25" t="s">
        <v>120</v>
      </c>
      <c r="G257" s="23">
        <v>17732</v>
      </c>
      <c r="H257" s="25">
        <v>18476</v>
      </c>
      <c r="I257" s="25">
        <v>13650</v>
      </c>
      <c r="J257" s="25">
        <v>4073</v>
      </c>
      <c r="K257" s="25">
        <v>704</v>
      </c>
      <c r="L257" s="25">
        <v>9</v>
      </c>
      <c r="M257" s="25"/>
      <c r="N257" s="25"/>
      <c r="O257" s="25">
        <v>4</v>
      </c>
      <c r="P257" s="25">
        <v>21</v>
      </c>
      <c r="Q257" s="25">
        <v>15</v>
      </c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3">
        <v>18476</v>
      </c>
    </row>
    <row r="258" spans="1:30" s="26" customFormat="1" x14ac:dyDescent="0.3">
      <c r="A258" s="23">
        <v>372</v>
      </c>
      <c r="B258" s="24">
        <v>7417</v>
      </c>
      <c r="C258" s="23" t="s">
        <v>482</v>
      </c>
      <c r="D258" s="25">
        <v>5.86</v>
      </c>
      <c r="E258" s="25" t="s">
        <v>98</v>
      </c>
      <c r="F258" s="25" t="s">
        <v>120</v>
      </c>
      <c r="G258" s="23">
        <v>17337</v>
      </c>
      <c r="H258" s="25">
        <v>17337</v>
      </c>
      <c r="I258" s="25">
        <v>17337</v>
      </c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3">
        <v>17337</v>
      </c>
    </row>
    <row r="259" spans="1:30" s="26" customFormat="1" x14ac:dyDescent="0.3">
      <c r="A259" s="23">
        <v>353</v>
      </c>
      <c r="B259" s="24">
        <v>7126</v>
      </c>
      <c r="C259" s="23" t="s">
        <v>463</v>
      </c>
      <c r="D259" s="25">
        <v>11.35</v>
      </c>
      <c r="E259" s="25" t="s">
        <v>96</v>
      </c>
      <c r="F259" s="25" t="s">
        <v>120</v>
      </c>
      <c r="G259" s="23">
        <v>17055</v>
      </c>
      <c r="H259" s="25">
        <v>31009</v>
      </c>
      <c r="I259" s="25"/>
      <c r="J259" s="25"/>
      <c r="K259" s="25">
        <v>31009</v>
      </c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3">
        <v>31009</v>
      </c>
    </row>
    <row r="260" spans="1:30" s="26" customFormat="1" x14ac:dyDescent="0.3">
      <c r="A260" s="23">
        <v>156</v>
      </c>
      <c r="B260" s="24">
        <v>2447</v>
      </c>
      <c r="C260" s="23" t="s">
        <v>259</v>
      </c>
      <c r="D260" s="25">
        <v>11.78</v>
      </c>
      <c r="E260" s="25" t="s">
        <v>179</v>
      </c>
      <c r="F260" s="25" t="s">
        <v>73</v>
      </c>
      <c r="G260" s="23">
        <v>17034</v>
      </c>
      <c r="H260" s="25">
        <v>18823</v>
      </c>
      <c r="I260" s="25">
        <v>13717</v>
      </c>
      <c r="J260" s="25">
        <v>1496</v>
      </c>
      <c r="K260" s="25">
        <v>3036</v>
      </c>
      <c r="L260" s="25">
        <v>22</v>
      </c>
      <c r="M260" s="25"/>
      <c r="N260" s="25"/>
      <c r="O260" s="25">
        <v>5</v>
      </c>
      <c r="P260" s="25">
        <v>538</v>
      </c>
      <c r="Q260" s="25">
        <v>1</v>
      </c>
      <c r="R260" s="25"/>
      <c r="S260" s="25"/>
      <c r="T260" s="25">
        <v>1</v>
      </c>
      <c r="U260" s="25">
        <v>3</v>
      </c>
      <c r="V260" s="25">
        <v>4</v>
      </c>
      <c r="W260" s="25"/>
      <c r="X260" s="25"/>
      <c r="Y260" s="25"/>
      <c r="Z260" s="25"/>
      <c r="AA260" s="25"/>
      <c r="AB260" s="25"/>
      <c r="AC260" s="25"/>
      <c r="AD260" s="23">
        <v>18823</v>
      </c>
    </row>
    <row r="261" spans="1:30" s="26" customFormat="1" x14ac:dyDescent="0.3">
      <c r="A261" s="23">
        <v>75</v>
      </c>
      <c r="B261" s="24">
        <v>1904</v>
      </c>
      <c r="C261" s="23" t="s">
        <v>162</v>
      </c>
      <c r="D261" s="25">
        <v>5.99</v>
      </c>
      <c r="E261" s="25" t="s">
        <v>114</v>
      </c>
      <c r="F261" s="25" t="s">
        <v>120</v>
      </c>
      <c r="G261" s="23">
        <v>16727</v>
      </c>
      <c r="H261" s="25">
        <v>17349</v>
      </c>
      <c r="I261" s="25">
        <v>15941</v>
      </c>
      <c r="J261" s="25"/>
      <c r="K261" s="25">
        <v>1294</v>
      </c>
      <c r="L261" s="25">
        <v>97</v>
      </c>
      <c r="M261" s="25"/>
      <c r="N261" s="25"/>
      <c r="O261" s="25">
        <v>2</v>
      </c>
      <c r="P261" s="25">
        <v>15</v>
      </c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3">
        <v>17349</v>
      </c>
    </row>
    <row r="262" spans="1:30" s="26" customFormat="1" x14ac:dyDescent="0.3">
      <c r="A262" s="23">
        <v>381</v>
      </c>
      <c r="B262" s="24">
        <v>7459</v>
      </c>
      <c r="C262" s="23" t="s">
        <v>492</v>
      </c>
      <c r="D262" s="25">
        <v>5.87</v>
      </c>
      <c r="E262" s="25" t="s">
        <v>154</v>
      </c>
      <c r="F262" s="25" t="s">
        <v>120</v>
      </c>
      <c r="G262" s="23">
        <v>16526</v>
      </c>
      <c r="H262" s="25">
        <v>17204</v>
      </c>
      <c r="I262" s="25">
        <v>15697</v>
      </c>
      <c r="J262" s="25"/>
      <c r="K262" s="25">
        <v>1507</v>
      </c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3">
        <v>17204</v>
      </c>
    </row>
    <row r="263" spans="1:30" s="26" customFormat="1" x14ac:dyDescent="0.3">
      <c r="A263" s="23">
        <v>379</v>
      </c>
      <c r="B263" s="24">
        <v>7433</v>
      </c>
      <c r="C263" s="23" t="s">
        <v>490</v>
      </c>
      <c r="D263" s="25">
        <v>5.97</v>
      </c>
      <c r="E263" s="25" t="s">
        <v>46</v>
      </c>
      <c r="F263" s="25" t="s">
        <v>120</v>
      </c>
      <c r="G263" s="23">
        <v>16381</v>
      </c>
      <c r="H263" s="25">
        <v>18311</v>
      </c>
      <c r="I263" s="25">
        <v>13994</v>
      </c>
      <c r="J263" s="25">
        <v>46</v>
      </c>
      <c r="K263" s="25">
        <v>4029</v>
      </c>
      <c r="L263" s="25">
        <v>63</v>
      </c>
      <c r="M263" s="25">
        <v>89</v>
      </c>
      <c r="N263" s="25"/>
      <c r="O263" s="25">
        <v>37</v>
      </c>
      <c r="P263" s="25">
        <v>52</v>
      </c>
      <c r="Q263" s="25">
        <v>1</v>
      </c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3">
        <v>18311</v>
      </c>
    </row>
    <row r="264" spans="1:30" s="26" customFormat="1" x14ac:dyDescent="0.3">
      <c r="A264" s="23">
        <v>354</v>
      </c>
      <c r="B264" s="24">
        <v>7164</v>
      </c>
      <c r="C264" s="23" t="s">
        <v>464</v>
      </c>
      <c r="D264" s="25">
        <v>5.15</v>
      </c>
      <c r="E264" s="25" t="s">
        <v>60</v>
      </c>
      <c r="F264" s="25" t="s">
        <v>120</v>
      </c>
      <c r="G264" s="23">
        <v>16343</v>
      </c>
      <c r="H264" s="25">
        <v>18241</v>
      </c>
      <c r="I264" s="25">
        <v>13566</v>
      </c>
      <c r="J264" s="25">
        <v>869</v>
      </c>
      <c r="K264" s="25">
        <v>1357</v>
      </c>
      <c r="L264" s="25">
        <v>30</v>
      </c>
      <c r="M264" s="25">
        <v>160</v>
      </c>
      <c r="N264" s="25"/>
      <c r="O264" s="25">
        <v>52</v>
      </c>
      <c r="P264" s="25">
        <v>2207</v>
      </c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3">
        <v>18241</v>
      </c>
    </row>
    <row r="265" spans="1:30" s="26" customFormat="1" x14ac:dyDescent="0.3">
      <c r="A265" s="23">
        <v>7</v>
      </c>
      <c r="B265" s="24">
        <v>530</v>
      </c>
      <c r="C265" s="23" t="s">
        <v>52</v>
      </c>
      <c r="D265" s="25">
        <v>53</v>
      </c>
      <c r="E265" s="25" t="s">
        <v>53</v>
      </c>
      <c r="F265" s="25" t="s">
        <v>42</v>
      </c>
      <c r="G265" s="23">
        <v>16287</v>
      </c>
      <c r="H265" s="25">
        <v>16441</v>
      </c>
      <c r="I265" s="25">
        <v>16069</v>
      </c>
      <c r="J265" s="25"/>
      <c r="K265" s="25">
        <v>280</v>
      </c>
      <c r="L265" s="25">
        <v>59</v>
      </c>
      <c r="M265" s="25"/>
      <c r="N265" s="25"/>
      <c r="O265" s="25"/>
      <c r="P265" s="25"/>
      <c r="Q265" s="25">
        <v>31</v>
      </c>
      <c r="R265" s="25"/>
      <c r="S265" s="25"/>
      <c r="T265" s="25"/>
      <c r="U265" s="25">
        <v>2</v>
      </c>
      <c r="V265" s="25"/>
      <c r="W265" s="25"/>
      <c r="X265" s="25"/>
      <c r="Y265" s="25"/>
      <c r="Z265" s="25"/>
      <c r="AA265" s="25"/>
      <c r="AB265" s="25"/>
      <c r="AC265" s="25"/>
      <c r="AD265" s="23">
        <v>16441</v>
      </c>
    </row>
    <row r="266" spans="1:30" s="26" customFormat="1" x14ac:dyDescent="0.3">
      <c r="A266" s="23">
        <v>144</v>
      </c>
      <c r="B266" s="24">
        <v>2417</v>
      </c>
      <c r="C266" s="23" t="s">
        <v>244</v>
      </c>
      <c r="D266" s="25">
        <v>5.98</v>
      </c>
      <c r="E266" s="25" t="s">
        <v>206</v>
      </c>
      <c r="F266" s="25" t="s">
        <v>120</v>
      </c>
      <c r="G266" s="23">
        <v>15635</v>
      </c>
      <c r="H266" s="25">
        <v>17402</v>
      </c>
      <c r="I266" s="25">
        <v>13443</v>
      </c>
      <c r="J266" s="25"/>
      <c r="K266" s="25">
        <v>3833</v>
      </c>
      <c r="L266" s="25">
        <v>126</v>
      </c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3">
        <v>17402</v>
      </c>
    </row>
    <row r="267" spans="1:30" s="26" customFormat="1" x14ac:dyDescent="0.3">
      <c r="A267" s="23">
        <v>290</v>
      </c>
      <c r="B267" s="24">
        <v>2951</v>
      </c>
      <c r="C267" s="23" t="s">
        <v>398</v>
      </c>
      <c r="D267" s="25">
        <v>9.77</v>
      </c>
      <c r="E267" s="25" t="s">
        <v>206</v>
      </c>
      <c r="F267" s="25" t="s">
        <v>120</v>
      </c>
      <c r="G267" s="23">
        <v>15392</v>
      </c>
      <c r="H267" s="25">
        <v>15568</v>
      </c>
      <c r="I267" s="25">
        <v>15143</v>
      </c>
      <c r="J267" s="25">
        <v>71</v>
      </c>
      <c r="K267" s="25"/>
      <c r="L267" s="25">
        <v>71</v>
      </c>
      <c r="M267" s="25">
        <v>133</v>
      </c>
      <c r="N267" s="25"/>
      <c r="O267" s="25">
        <v>58</v>
      </c>
      <c r="P267" s="25">
        <v>92</v>
      </c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3">
        <v>15568</v>
      </c>
    </row>
    <row r="268" spans="1:30" s="26" customFormat="1" x14ac:dyDescent="0.3">
      <c r="A268" s="23">
        <v>161</v>
      </c>
      <c r="B268" s="24">
        <v>2461</v>
      </c>
      <c r="C268" s="23" t="s">
        <v>264</v>
      </c>
      <c r="D268" s="25">
        <v>6.83</v>
      </c>
      <c r="E268" s="25" t="s">
        <v>57</v>
      </c>
      <c r="F268" s="25" t="s">
        <v>120</v>
      </c>
      <c r="G268" s="23">
        <v>15307</v>
      </c>
      <c r="H268" s="25">
        <v>15307</v>
      </c>
      <c r="I268" s="25">
        <v>15307</v>
      </c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3">
        <v>15307</v>
      </c>
    </row>
    <row r="269" spans="1:30" s="26" customFormat="1" x14ac:dyDescent="0.3">
      <c r="A269" s="23">
        <v>102</v>
      </c>
      <c r="B269" s="24">
        <v>2136</v>
      </c>
      <c r="C269" s="23" t="s">
        <v>194</v>
      </c>
      <c r="D269" s="25">
        <v>10.18</v>
      </c>
      <c r="E269" s="25" t="s">
        <v>46</v>
      </c>
      <c r="F269" s="25" t="s">
        <v>120</v>
      </c>
      <c r="G269" s="23">
        <v>14814</v>
      </c>
      <c r="H269" s="25">
        <v>16656</v>
      </c>
      <c r="I269" s="25">
        <v>12520</v>
      </c>
      <c r="J269" s="25"/>
      <c r="K269" s="25">
        <v>3981</v>
      </c>
      <c r="L269" s="25">
        <v>155</v>
      </c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3">
        <v>16656</v>
      </c>
    </row>
    <row r="270" spans="1:30" s="26" customFormat="1" x14ac:dyDescent="0.3">
      <c r="A270" s="23">
        <v>394</v>
      </c>
      <c r="B270" s="24">
        <v>7730</v>
      </c>
      <c r="C270" s="23" t="s">
        <v>505</v>
      </c>
      <c r="D270" s="25">
        <v>8.1300000000000008</v>
      </c>
      <c r="E270" s="25" t="s">
        <v>506</v>
      </c>
      <c r="F270" s="25" t="s">
        <v>120</v>
      </c>
      <c r="G270" s="23">
        <v>14591</v>
      </c>
      <c r="H270" s="25">
        <v>17104</v>
      </c>
      <c r="I270" s="25">
        <v>11519</v>
      </c>
      <c r="J270" s="25"/>
      <c r="K270" s="25">
        <v>5585</v>
      </c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3">
        <v>17104</v>
      </c>
    </row>
    <row r="271" spans="1:30" s="26" customFormat="1" x14ac:dyDescent="0.3">
      <c r="A271" s="23">
        <v>371</v>
      </c>
      <c r="B271" s="24">
        <v>7416</v>
      </c>
      <c r="C271" s="23" t="s">
        <v>481</v>
      </c>
      <c r="D271" s="25">
        <v>4.88</v>
      </c>
      <c r="E271" s="25" t="s">
        <v>154</v>
      </c>
      <c r="F271" s="25" t="s">
        <v>120</v>
      </c>
      <c r="G271" s="23">
        <v>14299</v>
      </c>
      <c r="H271" s="25">
        <v>15650</v>
      </c>
      <c r="I271" s="25">
        <v>12621</v>
      </c>
      <c r="J271" s="25">
        <v>46</v>
      </c>
      <c r="K271" s="25">
        <v>2742</v>
      </c>
      <c r="L271" s="25">
        <v>63</v>
      </c>
      <c r="M271" s="25">
        <v>89</v>
      </c>
      <c r="N271" s="25"/>
      <c r="O271" s="25">
        <v>37</v>
      </c>
      <c r="P271" s="25">
        <v>52</v>
      </c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3">
        <v>15650</v>
      </c>
    </row>
    <row r="272" spans="1:30" s="26" customFormat="1" x14ac:dyDescent="0.3">
      <c r="A272" s="23">
        <v>137</v>
      </c>
      <c r="B272" s="24">
        <v>2398</v>
      </c>
      <c r="C272" s="23" t="s">
        <v>236</v>
      </c>
      <c r="D272" s="25">
        <v>8.3000000000000007</v>
      </c>
      <c r="E272" s="25" t="s">
        <v>105</v>
      </c>
      <c r="F272" s="25" t="s">
        <v>120</v>
      </c>
      <c r="G272" s="23">
        <v>13787</v>
      </c>
      <c r="H272" s="25">
        <v>19644</v>
      </c>
      <c r="I272" s="25">
        <v>6540</v>
      </c>
      <c r="J272" s="25"/>
      <c r="K272" s="25">
        <v>12769</v>
      </c>
      <c r="L272" s="25">
        <v>335</v>
      </c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3">
        <v>19644</v>
      </c>
    </row>
    <row r="273" spans="1:30" s="26" customFormat="1" x14ac:dyDescent="0.3">
      <c r="A273" s="23">
        <v>333</v>
      </c>
      <c r="B273" s="24">
        <v>6874</v>
      </c>
      <c r="C273" s="23" t="s">
        <v>443</v>
      </c>
      <c r="D273" s="25">
        <v>6.24</v>
      </c>
      <c r="E273" s="25" t="s">
        <v>55</v>
      </c>
      <c r="F273" s="25" t="s">
        <v>120</v>
      </c>
      <c r="G273" s="23">
        <v>13545</v>
      </c>
      <c r="H273" s="25">
        <v>13714</v>
      </c>
      <c r="I273" s="25">
        <v>13311</v>
      </c>
      <c r="J273" s="25">
        <v>46</v>
      </c>
      <c r="K273" s="25">
        <v>116</v>
      </c>
      <c r="L273" s="25">
        <v>63</v>
      </c>
      <c r="M273" s="25">
        <v>89</v>
      </c>
      <c r="N273" s="25"/>
      <c r="O273" s="25">
        <v>37</v>
      </c>
      <c r="P273" s="25">
        <v>52</v>
      </c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3">
        <v>13714</v>
      </c>
    </row>
    <row r="274" spans="1:30" s="26" customFormat="1" x14ac:dyDescent="0.3">
      <c r="A274" s="23">
        <v>313</v>
      </c>
      <c r="B274" s="24">
        <v>6055</v>
      </c>
      <c r="C274" s="23" t="s">
        <v>422</v>
      </c>
      <c r="D274" s="25">
        <v>4.0199999999999996</v>
      </c>
      <c r="E274" s="25" t="s">
        <v>161</v>
      </c>
      <c r="F274" s="25" t="s">
        <v>120</v>
      </c>
      <c r="G274" s="23">
        <v>13490</v>
      </c>
      <c r="H274" s="25">
        <v>13794</v>
      </c>
      <c r="I274" s="25">
        <v>13091</v>
      </c>
      <c r="J274" s="25">
        <v>46</v>
      </c>
      <c r="K274" s="25">
        <v>416</v>
      </c>
      <c r="L274" s="25">
        <v>63</v>
      </c>
      <c r="M274" s="25">
        <v>89</v>
      </c>
      <c r="N274" s="25"/>
      <c r="O274" s="25">
        <v>37</v>
      </c>
      <c r="P274" s="25">
        <v>52</v>
      </c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3">
        <v>13794</v>
      </c>
    </row>
    <row r="275" spans="1:30" s="26" customFormat="1" x14ac:dyDescent="0.3">
      <c r="A275" s="23">
        <v>185</v>
      </c>
      <c r="B275" s="24">
        <v>2590</v>
      </c>
      <c r="C275" s="23" t="s">
        <v>289</v>
      </c>
      <c r="D275" s="25">
        <v>5.99</v>
      </c>
      <c r="E275" s="25" t="s">
        <v>233</v>
      </c>
      <c r="F275" s="25" t="s">
        <v>120</v>
      </c>
      <c r="G275" s="23">
        <v>13321</v>
      </c>
      <c r="H275" s="25">
        <v>14374</v>
      </c>
      <c r="I275" s="25">
        <v>12035</v>
      </c>
      <c r="J275" s="25"/>
      <c r="K275" s="25">
        <v>2002</v>
      </c>
      <c r="L275" s="25">
        <v>81</v>
      </c>
      <c r="M275" s="25"/>
      <c r="N275" s="25"/>
      <c r="O275" s="25"/>
      <c r="P275" s="25">
        <v>256</v>
      </c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3">
        <v>14374</v>
      </c>
    </row>
    <row r="276" spans="1:30" s="26" customFormat="1" x14ac:dyDescent="0.3">
      <c r="A276" s="23">
        <v>393</v>
      </c>
      <c r="B276" s="24">
        <v>7727</v>
      </c>
      <c r="C276" s="23" t="s">
        <v>504</v>
      </c>
      <c r="D276" s="25">
        <v>6.1</v>
      </c>
      <c r="E276" s="25" t="s">
        <v>215</v>
      </c>
      <c r="F276" s="25" t="s">
        <v>120</v>
      </c>
      <c r="G276" s="23">
        <v>13218</v>
      </c>
      <c r="H276" s="25">
        <v>13218</v>
      </c>
      <c r="I276" s="25">
        <v>13218</v>
      </c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3">
        <v>13218</v>
      </c>
    </row>
    <row r="277" spans="1:30" s="26" customFormat="1" x14ac:dyDescent="0.3">
      <c r="A277" s="23">
        <v>176</v>
      </c>
      <c r="B277" s="24">
        <v>2540</v>
      </c>
      <c r="C277" s="23" t="s">
        <v>280</v>
      </c>
      <c r="D277" s="25">
        <v>10.91</v>
      </c>
      <c r="E277" s="25" t="s">
        <v>53</v>
      </c>
      <c r="F277" s="25" t="s">
        <v>120</v>
      </c>
      <c r="G277" s="23">
        <v>13019</v>
      </c>
      <c r="H277" s="25">
        <v>13509</v>
      </c>
      <c r="I277" s="25">
        <v>10937</v>
      </c>
      <c r="J277" s="25">
        <v>1891</v>
      </c>
      <c r="K277" s="25">
        <v>566</v>
      </c>
      <c r="L277" s="25">
        <v>63</v>
      </c>
      <c r="M277" s="25"/>
      <c r="N277" s="25"/>
      <c r="O277" s="25"/>
      <c r="P277" s="25">
        <v>52</v>
      </c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3">
        <v>13509</v>
      </c>
    </row>
    <row r="278" spans="1:30" s="26" customFormat="1" x14ac:dyDescent="0.3">
      <c r="A278" s="23">
        <v>332</v>
      </c>
      <c r="B278" s="24">
        <v>6868</v>
      </c>
      <c r="C278" s="23" t="s">
        <v>442</v>
      </c>
      <c r="D278" s="25">
        <v>4.96</v>
      </c>
      <c r="E278" s="25" t="s">
        <v>228</v>
      </c>
      <c r="F278" s="25" t="s">
        <v>120</v>
      </c>
      <c r="G278" s="23">
        <v>12859</v>
      </c>
      <c r="H278" s="25">
        <v>14510</v>
      </c>
      <c r="I278" s="25">
        <v>10839</v>
      </c>
      <c r="J278" s="25"/>
      <c r="K278" s="25">
        <v>3613</v>
      </c>
      <c r="L278" s="25">
        <v>40</v>
      </c>
      <c r="M278" s="25">
        <v>6</v>
      </c>
      <c r="N278" s="25"/>
      <c r="O278" s="25">
        <v>12</v>
      </c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3">
        <v>14510</v>
      </c>
    </row>
    <row r="279" spans="1:30" s="26" customFormat="1" x14ac:dyDescent="0.3">
      <c r="A279" s="23">
        <v>390</v>
      </c>
      <c r="B279" s="24">
        <v>7532</v>
      </c>
      <c r="C279" s="23" t="s">
        <v>501</v>
      </c>
      <c r="D279" s="25">
        <v>6.38</v>
      </c>
      <c r="E279" s="25" t="s">
        <v>53</v>
      </c>
      <c r="F279" s="25" t="s">
        <v>120</v>
      </c>
      <c r="G279" s="23">
        <v>12582</v>
      </c>
      <c r="H279" s="25">
        <v>13391</v>
      </c>
      <c r="I279" s="25">
        <v>11594</v>
      </c>
      <c r="J279" s="25"/>
      <c r="K279" s="25">
        <v>1797</v>
      </c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3">
        <v>13391</v>
      </c>
    </row>
    <row r="280" spans="1:30" s="26" customFormat="1" x14ac:dyDescent="0.3">
      <c r="A280" s="23">
        <v>331</v>
      </c>
      <c r="B280" s="24">
        <v>6838</v>
      </c>
      <c r="C280" s="23" t="s">
        <v>441</v>
      </c>
      <c r="D280" s="25">
        <v>4.96</v>
      </c>
      <c r="E280" s="25" t="s">
        <v>129</v>
      </c>
      <c r="F280" s="25" t="s">
        <v>120</v>
      </c>
      <c r="G280" s="23">
        <v>11410</v>
      </c>
      <c r="H280" s="25">
        <v>12210</v>
      </c>
      <c r="I280" s="25">
        <v>10398</v>
      </c>
      <c r="J280" s="25">
        <v>46</v>
      </c>
      <c r="K280" s="25">
        <v>1766</v>
      </c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3">
        <v>12210</v>
      </c>
    </row>
    <row r="281" spans="1:30" s="26" customFormat="1" x14ac:dyDescent="0.3">
      <c r="A281" s="23">
        <v>342</v>
      </c>
      <c r="B281" s="24">
        <v>7049</v>
      </c>
      <c r="C281" s="23" t="s">
        <v>452</v>
      </c>
      <c r="D281" s="25">
        <v>9.57</v>
      </c>
      <c r="E281" s="25" t="s">
        <v>143</v>
      </c>
      <c r="F281" s="25" t="s">
        <v>73</v>
      </c>
      <c r="G281" s="23">
        <v>11288</v>
      </c>
      <c r="H281" s="25">
        <v>11867</v>
      </c>
      <c r="I281" s="25">
        <v>2098</v>
      </c>
      <c r="J281" s="25">
        <v>53</v>
      </c>
      <c r="K281" s="25">
        <v>222</v>
      </c>
      <c r="L281" s="25"/>
      <c r="M281" s="25"/>
      <c r="N281" s="25"/>
      <c r="O281" s="25"/>
      <c r="P281" s="25">
        <v>1</v>
      </c>
      <c r="Q281" s="25"/>
      <c r="R281" s="25"/>
      <c r="S281" s="25"/>
      <c r="T281" s="25">
        <v>1</v>
      </c>
      <c r="U281" s="25">
        <v>9492</v>
      </c>
      <c r="V281" s="25"/>
      <c r="W281" s="25"/>
      <c r="X281" s="25"/>
      <c r="Y281" s="25"/>
      <c r="Z281" s="25"/>
      <c r="AA281" s="25"/>
      <c r="AB281" s="25"/>
      <c r="AC281" s="25"/>
      <c r="AD281" s="23">
        <v>11867</v>
      </c>
    </row>
    <row r="282" spans="1:30" s="26" customFormat="1" x14ac:dyDescent="0.3">
      <c r="A282" s="23">
        <v>90</v>
      </c>
      <c r="B282" s="24">
        <v>1991</v>
      </c>
      <c r="C282" s="23" t="s">
        <v>181</v>
      </c>
      <c r="D282" s="25">
        <v>5.72</v>
      </c>
      <c r="E282" s="25" t="s">
        <v>55</v>
      </c>
      <c r="F282" s="25" t="s">
        <v>120</v>
      </c>
      <c r="G282" s="23">
        <v>11199</v>
      </c>
      <c r="H282" s="25">
        <v>13240</v>
      </c>
      <c r="I282" s="25">
        <v>3997</v>
      </c>
      <c r="J282" s="25">
        <v>6364</v>
      </c>
      <c r="K282" s="25">
        <v>61</v>
      </c>
      <c r="L282" s="25">
        <v>61</v>
      </c>
      <c r="M282" s="25">
        <v>31</v>
      </c>
      <c r="N282" s="25"/>
      <c r="O282" s="25">
        <v>47</v>
      </c>
      <c r="P282" s="25">
        <v>2674</v>
      </c>
      <c r="Q282" s="25">
        <v>5</v>
      </c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3">
        <v>13240</v>
      </c>
    </row>
    <row r="283" spans="1:30" s="26" customFormat="1" x14ac:dyDescent="0.3">
      <c r="A283" s="23">
        <v>133</v>
      </c>
      <c r="B283" s="24">
        <v>2383</v>
      </c>
      <c r="C283" s="23" t="s">
        <v>230</v>
      </c>
      <c r="D283" s="25">
        <v>8.34</v>
      </c>
      <c r="E283" s="25" t="s">
        <v>44</v>
      </c>
      <c r="F283" s="25" t="s">
        <v>120</v>
      </c>
      <c r="G283" s="23">
        <v>10713</v>
      </c>
      <c r="H283" s="25">
        <v>19479</v>
      </c>
      <c r="I283" s="25"/>
      <c r="J283" s="25"/>
      <c r="K283" s="25">
        <v>19479</v>
      </c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3">
        <v>19479</v>
      </c>
    </row>
    <row r="284" spans="1:30" s="26" customFormat="1" x14ac:dyDescent="0.3">
      <c r="A284" s="23">
        <v>249</v>
      </c>
      <c r="B284" s="24">
        <v>2819</v>
      </c>
      <c r="C284" s="23" t="s">
        <v>355</v>
      </c>
      <c r="D284" s="25">
        <v>6.02</v>
      </c>
      <c r="E284" s="25" t="s">
        <v>64</v>
      </c>
      <c r="F284" s="25" t="s">
        <v>120</v>
      </c>
      <c r="G284" s="23">
        <v>10688</v>
      </c>
      <c r="H284" s="25">
        <v>14893</v>
      </c>
      <c r="I284" s="25">
        <v>5453</v>
      </c>
      <c r="J284" s="25"/>
      <c r="K284" s="25">
        <v>9084</v>
      </c>
      <c r="L284" s="25">
        <v>356</v>
      </c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3">
        <v>14893</v>
      </c>
    </row>
    <row r="285" spans="1:30" s="26" customFormat="1" x14ac:dyDescent="0.3">
      <c r="A285" s="23">
        <v>6</v>
      </c>
      <c r="B285" s="24">
        <v>363</v>
      </c>
      <c r="C285" s="23" t="s">
        <v>51</v>
      </c>
      <c r="D285" s="25">
        <v>91.99</v>
      </c>
      <c r="E285" s="25" t="s">
        <v>41</v>
      </c>
      <c r="F285" s="25" t="s">
        <v>42</v>
      </c>
      <c r="G285" s="23">
        <v>10613</v>
      </c>
      <c r="H285" s="25">
        <v>11273</v>
      </c>
      <c r="I285" s="25">
        <v>9634</v>
      </c>
      <c r="J285" s="25"/>
      <c r="K285" s="25"/>
      <c r="L285" s="25"/>
      <c r="M285" s="25">
        <v>1470</v>
      </c>
      <c r="N285" s="25">
        <v>35</v>
      </c>
      <c r="O285" s="25">
        <v>32</v>
      </c>
      <c r="P285" s="25"/>
      <c r="Q285" s="25"/>
      <c r="R285" s="25">
        <v>58</v>
      </c>
      <c r="S285" s="25"/>
      <c r="T285" s="25"/>
      <c r="U285" s="25"/>
      <c r="V285" s="25">
        <v>44</v>
      </c>
      <c r="W285" s="25"/>
      <c r="X285" s="25"/>
      <c r="Y285" s="25"/>
      <c r="Z285" s="25"/>
      <c r="AA285" s="25"/>
      <c r="AB285" s="25"/>
      <c r="AC285" s="25"/>
      <c r="AD285" s="23">
        <v>11273</v>
      </c>
    </row>
    <row r="286" spans="1:30" s="26" customFormat="1" x14ac:dyDescent="0.3">
      <c r="A286" s="23">
        <v>397</v>
      </c>
      <c r="B286" s="24">
        <v>7762</v>
      </c>
      <c r="C286" s="23" t="s">
        <v>509</v>
      </c>
      <c r="D286" s="25">
        <v>8.07</v>
      </c>
      <c r="E286" s="25" t="s">
        <v>317</v>
      </c>
      <c r="F286" s="25" t="s">
        <v>120</v>
      </c>
      <c r="G286" s="23">
        <v>9764</v>
      </c>
      <c r="H286" s="25">
        <v>12786</v>
      </c>
      <c r="I286" s="25">
        <v>6024</v>
      </c>
      <c r="J286" s="25">
        <v>46</v>
      </c>
      <c r="K286" s="25">
        <v>6397</v>
      </c>
      <c r="L286" s="25">
        <v>136</v>
      </c>
      <c r="M286" s="25">
        <v>94</v>
      </c>
      <c r="N286" s="25"/>
      <c r="O286" s="25">
        <v>37</v>
      </c>
      <c r="P286" s="25">
        <v>52</v>
      </c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3">
        <v>12786</v>
      </c>
    </row>
    <row r="287" spans="1:30" s="26" customFormat="1" x14ac:dyDescent="0.3">
      <c r="A287" s="23">
        <v>335</v>
      </c>
      <c r="B287" s="24">
        <v>6918</v>
      </c>
      <c r="C287" s="23" t="s">
        <v>445</v>
      </c>
      <c r="D287" s="25">
        <v>4.97</v>
      </c>
      <c r="E287" s="25" t="s">
        <v>53</v>
      </c>
      <c r="F287" s="25" t="s">
        <v>120</v>
      </c>
      <c r="G287" s="23">
        <v>9493</v>
      </c>
      <c r="H287" s="25">
        <v>9493</v>
      </c>
      <c r="I287" s="25">
        <v>9493</v>
      </c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3">
        <v>9493</v>
      </c>
    </row>
    <row r="288" spans="1:30" s="26" customFormat="1" x14ac:dyDescent="0.3">
      <c r="A288" s="23">
        <v>203</v>
      </c>
      <c r="B288" s="24">
        <v>2671</v>
      </c>
      <c r="C288" s="23" t="s">
        <v>307</v>
      </c>
      <c r="D288" s="25">
        <v>6.02</v>
      </c>
      <c r="E288" s="25" t="s">
        <v>114</v>
      </c>
      <c r="F288" s="25" t="s">
        <v>120</v>
      </c>
      <c r="G288" s="23">
        <v>9488</v>
      </c>
      <c r="H288" s="25">
        <v>17349</v>
      </c>
      <c r="I288" s="25"/>
      <c r="J288" s="25"/>
      <c r="K288" s="25">
        <v>14498</v>
      </c>
      <c r="L288" s="25">
        <v>360</v>
      </c>
      <c r="M288" s="25">
        <v>133</v>
      </c>
      <c r="N288" s="25"/>
      <c r="O288" s="25">
        <v>13</v>
      </c>
      <c r="P288" s="25">
        <v>2345</v>
      </c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3">
        <v>17349</v>
      </c>
    </row>
    <row r="289" spans="1:30" s="26" customFormat="1" x14ac:dyDescent="0.3">
      <c r="A289" s="23">
        <v>355</v>
      </c>
      <c r="B289" s="24">
        <v>7190</v>
      </c>
      <c r="C289" s="23" t="s">
        <v>465</v>
      </c>
      <c r="D289" s="25">
        <v>5.98</v>
      </c>
      <c r="E289" s="25" t="s">
        <v>48</v>
      </c>
      <c r="F289" s="25" t="s">
        <v>120</v>
      </c>
      <c r="G289" s="23">
        <v>9387</v>
      </c>
      <c r="H289" s="25">
        <v>10771</v>
      </c>
      <c r="I289" s="25">
        <v>7634</v>
      </c>
      <c r="J289" s="25">
        <v>81</v>
      </c>
      <c r="K289" s="25">
        <v>3030</v>
      </c>
      <c r="L289" s="25"/>
      <c r="M289" s="25">
        <v>17</v>
      </c>
      <c r="N289" s="25"/>
      <c r="O289" s="25">
        <v>6</v>
      </c>
      <c r="P289" s="25">
        <v>3</v>
      </c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3">
        <v>10771</v>
      </c>
    </row>
    <row r="290" spans="1:30" s="26" customFormat="1" x14ac:dyDescent="0.3">
      <c r="A290" s="23">
        <v>369</v>
      </c>
      <c r="B290" s="24">
        <v>7410</v>
      </c>
      <c r="C290" s="23" t="s">
        <v>479</v>
      </c>
      <c r="D290" s="25">
        <v>5.87</v>
      </c>
      <c r="E290" s="25" t="s">
        <v>228</v>
      </c>
      <c r="F290" s="25" t="s">
        <v>120</v>
      </c>
      <c r="G290" s="23">
        <v>9372</v>
      </c>
      <c r="H290" s="25">
        <v>9372</v>
      </c>
      <c r="I290" s="25">
        <v>9372</v>
      </c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3">
        <v>9372</v>
      </c>
    </row>
    <row r="291" spans="1:30" s="26" customFormat="1" x14ac:dyDescent="0.3">
      <c r="A291" s="23">
        <v>118</v>
      </c>
      <c r="B291" s="24">
        <v>2282</v>
      </c>
      <c r="C291" s="23" t="s">
        <v>211</v>
      </c>
      <c r="D291" s="25">
        <v>5.96</v>
      </c>
      <c r="E291" s="25" t="s">
        <v>117</v>
      </c>
      <c r="F291" s="25" t="s">
        <v>120</v>
      </c>
      <c r="G291" s="23">
        <v>9315</v>
      </c>
      <c r="H291" s="25">
        <v>9510</v>
      </c>
      <c r="I291" s="25">
        <v>9069</v>
      </c>
      <c r="J291" s="25">
        <v>60</v>
      </c>
      <c r="K291" s="25"/>
      <c r="L291" s="25"/>
      <c r="M291" s="25"/>
      <c r="N291" s="25"/>
      <c r="O291" s="25">
        <v>10</v>
      </c>
      <c r="P291" s="25">
        <v>371</v>
      </c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3">
        <v>9510</v>
      </c>
    </row>
    <row r="292" spans="1:30" s="26" customFormat="1" x14ac:dyDescent="0.3">
      <c r="A292" s="23">
        <v>375</v>
      </c>
      <c r="B292" s="24">
        <v>7423</v>
      </c>
      <c r="C292" s="23" t="s">
        <v>485</v>
      </c>
      <c r="D292" s="25">
        <v>5.26</v>
      </c>
      <c r="E292" s="25" t="s">
        <v>62</v>
      </c>
      <c r="F292" s="25" t="s">
        <v>120</v>
      </c>
      <c r="G292" s="23">
        <v>9263</v>
      </c>
      <c r="H292" s="25">
        <v>11358</v>
      </c>
      <c r="I292" s="25">
        <v>6508</v>
      </c>
      <c r="J292" s="25"/>
      <c r="K292" s="25">
        <v>4118</v>
      </c>
      <c r="L292" s="25">
        <v>732</v>
      </c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3">
        <v>11358</v>
      </c>
    </row>
    <row r="293" spans="1:30" s="26" customFormat="1" x14ac:dyDescent="0.3">
      <c r="A293" s="23">
        <v>395</v>
      </c>
      <c r="B293" s="24">
        <v>7737</v>
      </c>
      <c r="C293" s="23" t="s">
        <v>507</v>
      </c>
      <c r="D293" s="25">
        <v>5.8</v>
      </c>
      <c r="E293" s="25" t="s">
        <v>50</v>
      </c>
      <c r="F293" s="25" t="s">
        <v>120</v>
      </c>
      <c r="G293" s="23">
        <v>8866</v>
      </c>
      <c r="H293" s="25">
        <v>10380</v>
      </c>
      <c r="I293" s="25">
        <v>6969</v>
      </c>
      <c r="J293" s="25"/>
      <c r="K293" s="25">
        <v>3241</v>
      </c>
      <c r="L293" s="25">
        <v>170</v>
      </c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3">
        <v>10380</v>
      </c>
    </row>
    <row r="294" spans="1:30" s="26" customFormat="1" x14ac:dyDescent="0.3">
      <c r="A294" s="23">
        <v>365</v>
      </c>
      <c r="B294" s="24">
        <v>7325</v>
      </c>
      <c r="C294" s="23" t="s">
        <v>475</v>
      </c>
      <c r="D294" s="25">
        <v>5.85</v>
      </c>
      <c r="E294" s="25" t="s">
        <v>64</v>
      </c>
      <c r="F294" s="25" t="s">
        <v>120</v>
      </c>
      <c r="G294" s="23">
        <v>8843</v>
      </c>
      <c r="H294" s="25">
        <v>9692</v>
      </c>
      <c r="I294" s="25">
        <v>7805</v>
      </c>
      <c r="J294" s="25"/>
      <c r="K294" s="25">
        <v>1887</v>
      </c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3">
        <v>9692</v>
      </c>
    </row>
    <row r="295" spans="1:30" s="26" customFormat="1" x14ac:dyDescent="0.3">
      <c r="A295" s="23">
        <v>312</v>
      </c>
      <c r="B295" s="24">
        <v>5982</v>
      </c>
      <c r="C295" s="23" t="s">
        <v>420</v>
      </c>
      <c r="D295" s="25">
        <v>2.4300000000000002</v>
      </c>
      <c r="E295" s="25" t="s">
        <v>421</v>
      </c>
      <c r="F295" s="25" t="s">
        <v>120</v>
      </c>
      <c r="G295" s="23">
        <v>8829</v>
      </c>
      <c r="H295" s="25">
        <v>9855</v>
      </c>
      <c r="I295" s="25">
        <v>7553</v>
      </c>
      <c r="J295" s="25"/>
      <c r="K295" s="25">
        <v>2221</v>
      </c>
      <c r="L295" s="25">
        <v>81</v>
      </c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3">
        <v>9855</v>
      </c>
    </row>
    <row r="296" spans="1:30" s="26" customFormat="1" x14ac:dyDescent="0.3">
      <c r="A296" s="23">
        <v>71</v>
      </c>
      <c r="B296" s="24">
        <v>1883</v>
      </c>
      <c r="C296" s="23" t="s">
        <v>155</v>
      </c>
      <c r="D296" s="25">
        <v>12.27</v>
      </c>
      <c r="E296" s="25" t="s">
        <v>156</v>
      </c>
      <c r="F296" s="25" t="s">
        <v>120</v>
      </c>
      <c r="G296" s="23">
        <v>8523</v>
      </c>
      <c r="H296" s="25">
        <v>8523</v>
      </c>
      <c r="I296" s="25">
        <v>8523</v>
      </c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3">
        <v>8523</v>
      </c>
    </row>
    <row r="297" spans="1:30" s="26" customFormat="1" x14ac:dyDescent="0.3">
      <c r="A297" s="23">
        <v>334</v>
      </c>
      <c r="B297" s="24">
        <v>6905</v>
      </c>
      <c r="C297" s="23" t="s">
        <v>444</v>
      </c>
      <c r="D297" s="25">
        <v>5.07</v>
      </c>
      <c r="E297" s="25" t="s">
        <v>164</v>
      </c>
      <c r="F297" s="25" t="s">
        <v>120</v>
      </c>
      <c r="G297" s="23">
        <v>8173</v>
      </c>
      <c r="H297" s="25">
        <v>8173</v>
      </c>
      <c r="I297" s="25">
        <v>8173</v>
      </c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3">
        <v>8173</v>
      </c>
    </row>
    <row r="298" spans="1:30" s="26" customFormat="1" x14ac:dyDescent="0.3">
      <c r="A298" s="23">
        <v>359</v>
      </c>
      <c r="B298" s="24">
        <v>7255</v>
      </c>
      <c r="C298" s="23" t="s">
        <v>469</v>
      </c>
      <c r="D298" s="25">
        <v>6.51</v>
      </c>
      <c r="E298" s="25" t="s">
        <v>105</v>
      </c>
      <c r="F298" s="25" t="s">
        <v>120</v>
      </c>
      <c r="G298" s="23">
        <v>8163</v>
      </c>
      <c r="H298" s="25">
        <v>8163</v>
      </c>
      <c r="I298" s="25">
        <v>8163</v>
      </c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3">
        <v>8163</v>
      </c>
    </row>
    <row r="299" spans="1:30" s="26" customFormat="1" x14ac:dyDescent="0.3">
      <c r="A299" s="23">
        <v>345</v>
      </c>
      <c r="B299" s="24">
        <v>7067</v>
      </c>
      <c r="C299" s="23" t="s">
        <v>455</v>
      </c>
      <c r="D299" s="25">
        <v>9.57</v>
      </c>
      <c r="E299" s="25" t="s">
        <v>131</v>
      </c>
      <c r="F299" s="25" t="s">
        <v>120</v>
      </c>
      <c r="G299" s="23">
        <v>7917</v>
      </c>
      <c r="H299" s="25">
        <v>7917</v>
      </c>
      <c r="I299" s="25">
        <v>7917</v>
      </c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3">
        <v>7917</v>
      </c>
    </row>
    <row r="300" spans="1:30" s="26" customFormat="1" x14ac:dyDescent="0.3">
      <c r="A300" s="23">
        <v>85</v>
      </c>
      <c r="B300" s="24">
        <v>1968</v>
      </c>
      <c r="C300" s="23" t="s">
        <v>175</v>
      </c>
      <c r="D300" s="25">
        <v>59</v>
      </c>
      <c r="E300" s="25" t="s">
        <v>93</v>
      </c>
      <c r="F300" s="25" t="s">
        <v>42</v>
      </c>
      <c r="G300" s="23">
        <v>7430</v>
      </c>
      <c r="H300" s="25">
        <v>8443</v>
      </c>
      <c r="I300" s="25"/>
      <c r="J300" s="25"/>
      <c r="K300" s="25"/>
      <c r="L300" s="25"/>
      <c r="M300" s="25"/>
      <c r="N300" s="25"/>
      <c r="O300" s="25"/>
      <c r="P300" s="25"/>
      <c r="Q300" s="25">
        <v>1</v>
      </c>
      <c r="R300" s="25"/>
      <c r="S300" s="25"/>
      <c r="T300" s="25"/>
      <c r="U300" s="25"/>
      <c r="V300" s="25"/>
      <c r="W300" s="25"/>
      <c r="X300" s="25"/>
      <c r="Y300" s="25"/>
      <c r="Z300" s="25"/>
      <c r="AA300" s="25">
        <v>8442</v>
      </c>
      <c r="AB300" s="25"/>
      <c r="AC300" s="25"/>
      <c r="AD300" s="23">
        <v>8443</v>
      </c>
    </row>
    <row r="301" spans="1:30" s="26" customFormat="1" x14ac:dyDescent="0.3">
      <c r="A301" s="23">
        <v>256</v>
      </c>
      <c r="B301" s="24">
        <v>2843</v>
      </c>
      <c r="C301" s="23" t="s">
        <v>362</v>
      </c>
      <c r="D301" s="25">
        <v>5.87</v>
      </c>
      <c r="E301" s="25" t="s">
        <v>125</v>
      </c>
      <c r="F301" s="25" t="s">
        <v>120</v>
      </c>
      <c r="G301" s="23">
        <v>7418</v>
      </c>
      <c r="H301" s="25">
        <v>8622</v>
      </c>
      <c r="I301" s="25">
        <v>5902</v>
      </c>
      <c r="J301" s="25">
        <v>22</v>
      </c>
      <c r="K301" s="25">
        <v>2595</v>
      </c>
      <c r="L301" s="25">
        <v>103</v>
      </c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3">
        <v>8622</v>
      </c>
    </row>
    <row r="302" spans="1:30" s="26" customFormat="1" x14ac:dyDescent="0.3">
      <c r="A302" s="23">
        <v>254</v>
      </c>
      <c r="B302" s="24">
        <v>2834</v>
      </c>
      <c r="C302" s="23" t="s">
        <v>360</v>
      </c>
      <c r="D302" s="25">
        <v>7.92</v>
      </c>
      <c r="E302" s="25" t="s">
        <v>64</v>
      </c>
      <c r="F302" s="25" t="s">
        <v>120</v>
      </c>
      <c r="G302" s="23">
        <v>7276</v>
      </c>
      <c r="H302" s="25">
        <v>13229</v>
      </c>
      <c r="I302" s="25"/>
      <c r="J302" s="25"/>
      <c r="K302" s="25">
        <v>13229</v>
      </c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3">
        <v>13229</v>
      </c>
    </row>
    <row r="303" spans="1:30" s="26" customFormat="1" x14ac:dyDescent="0.3">
      <c r="A303" s="23">
        <v>386</v>
      </c>
      <c r="B303" s="24">
        <v>7495</v>
      </c>
      <c r="C303" s="23" t="s">
        <v>497</v>
      </c>
      <c r="D303" s="25">
        <v>3.94</v>
      </c>
      <c r="E303" s="25" t="s">
        <v>421</v>
      </c>
      <c r="F303" s="25" t="s">
        <v>120</v>
      </c>
      <c r="G303" s="23">
        <v>7265</v>
      </c>
      <c r="H303" s="25">
        <v>8209</v>
      </c>
      <c r="I303" s="25">
        <v>6068</v>
      </c>
      <c r="J303" s="25"/>
      <c r="K303" s="25">
        <v>1975</v>
      </c>
      <c r="L303" s="25">
        <v>166</v>
      </c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3">
        <v>8209</v>
      </c>
    </row>
    <row r="304" spans="1:30" s="26" customFormat="1" x14ac:dyDescent="0.3">
      <c r="A304" s="23">
        <v>392</v>
      </c>
      <c r="B304" s="24">
        <v>7702</v>
      </c>
      <c r="C304" s="23" t="s">
        <v>503</v>
      </c>
      <c r="D304" s="25">
        <v>4.57</v>
      </c>
      <c r="E304" s="25" t="s">
        <v>145</v>
      </c>
      <c r="F304" s="25" t="s">
        <v>120</v>
      </c>
      <c r="G304" s="23">
        <v>7161</v>
      </c>
      <c r="H304" s="25">
        <v>7161</v>
      </c>
      <c r="I304" s="25">
        <v>7161</v>
      </c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3">
        <v>7161</v>
      </c>
    </row>
    <row r="305" spans="1:30" s="26" customFormat="1" x14ac:dyDescent="0.3">
      <c r="A305" s="23">
        <v>348</v>
      </c>
      <c r="B305" s="24">
        <v>7095</v>
      </c>
      <c r="C305" s="23" t="s">
        <v>458</v>
      </c>
      <c r="D305" s="25">
        <v>4.97</v>
      </c>
      <c r="E305" s="25" t="s">
        <v>139</v>
      </c>
      <c r="F305" s="25" t="s">
        <v>120</v>
      </c>
      <c r="G305" s="23">
        <v>6864</v>
      </c>
      <c r="H305" s="25">
        <v>6889</v>
      </c>
      <c r="I305" s="25">
        <v>6796</v>
      </c>
      <c r="J305" s="25">
        <v>47</v>
      </c>
      <c r="K305" s="25">
        <v>43</v>
      </c>
      <c r="L305" s="25"/>
      <c r="M305" s="25"/>
      <c r="N305" s="25"/>
      <c r="O305" s="25"/>
      <c r="P305" s="25">
        <v>3</v>
      </c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3">
        <v>6889</v>
      </c>
    </row>
    <row r="306" spans="1:30" s="26" customFormat="1" x14ac:dyDescent="0.3">
      <c r="A306" s="23">
        <v>175</v>
      </c>
      <c r="B306" s="24">
        <v>2539</v>
      </c>
      <c r="C306" s="23" t="s">
        <v>279</v>
      </c>
      <c r="D306" s="25">
        <v>5.99</v>
      </c>
      <c r="E306" s="25" t="s">
        <v>250</v>
      </c>
      <c r="F306" s="25" t="s">
        <v>120</v>
      </c>
      <c r="G306" s="23">
        <v>6524</v>
      </c>
      <c r="H306" s="25">
        <v>6554</v>
      </c>
      <c r="I306" s="25">
        <v>6456</v>
      </c>
      <c r="J306" s="25">
        <v>46</v>
      </c>
      <c r="K306" s="25"/>
      <c r="L306" s="25"/>
      <c r="M306" s="25"/>
      <c r="N306" s="25"/>
      <c r="O306" s="25"/>
      <c r="P306" s="25">
        <v>52</v>
      </c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3">
        <v>6554</v>
      </c>
    </row>
    <row r="307" spans="1:30" s="26" customFormat="1" x14ac:dyDescent="0.3">
      <c r="A307" s="23">
        <v>111</v>
      </c>
      <c r="B307" s="24">
        <v>2207</v>
      </c>
      <c r="C307" s="23" t="s">
        <v>203</v>
      </c>
      <c r="D307" s="25">
        <v>11.17</v>
      </c>
      <c r="E307" s="25" t="s">
        <v>55</v>
      </c>
      <c r="F307" s="25" t="s">
        <v>73</v>
      </c>
      <c r="G307" s="23">
        <v>6479</v>
      </c>
      <c r="H307" s="25">
        <v>6479</v>
      </c>
      <c r="I307" s="25">
        <v>6479</v>
      </c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3">
        <v>6479</v>
      </c>
    </row>
    <row r="308" spans="1:30" s="26" customFormat="1" x14ac:dyDescent="0.3">
      <c r="A308" s="23">
        <v>378</v>
      </c>
      <c r="B308" s="24">
        <v>7430</v>
      </c>
      <c r="C308" s="23" t="s">
        <v>489</v>
      </c>
      <c r="D308" s="25">
        <v>5.99</v>
      </c>
      <c r="E308" s="25" t="s">
        <v>57</v>
      </c>
      <c r="F308" s="25" t="s">
        <v>120</v>
      </c>
      <c r="G308" s="23">
        <v>6213</v>
      </c>
      <c r="H308" s="25">
        <v>6214</v>
      </c>
      <c r="I308" s="25">
        <v>6210</v>
      </c>
      <c r="J308" s="25"/>
      <c r="K308" s="25"/>
      <c r="L308" s="25"/>
      <c r="M308" s="25"/>
      <c r="N308" s="25"/>
      <c r="O308" s="25"/>
      <c r="P308" s="25"/>
      <c r="Q308" s="25">
        <v>4</v>
      </c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3">
        <v>6214</v>
      </c>
    </row>
    <row r="309" spans="1:30" s="26" customFormat="1" x14ac:dyDescent="0.3">
      <c r="A309" s="23">
        <v>302</v>
      </c>
      <c r="B309" s="24">
        <v>2969</v>
      </c>
      <c r="C309" s="23" t="s">
        <v>410</v>
      </c>
      <c r="D309" s="25">
        <v>11.76</v>
      </c>
      <c r="E309" s="25" t="s">
        <v>44</v>
      </c>
      <c r="F309" s="25" t="s">
        <v>120</v>
      </c>
      <c r="G309" s="23">
        <v>5432</v>
      </c>
      <c r="H309" s="25">
        <v>9877</v>
      </c>
      <c r="I309" s="25"/>
      <c r="J309" s="25"/>
      <c r="K309" s="25">
        <v>9877</v>
      </c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3">
        <v>9877</v>
      </c>
    </row>
    <row r="310" spans="1:30" s="26" customFormat="1" x14ac:dyDescent="0.3">
      <c r="A310" s="23">
        <v>364</v>
      </c>
      <c r="B310" s="24">
        <v>7298</v>
      </c>
      <c r="C310" s="23" t="s">
        <v>474</v>
      </c>
      <c r="D310" s="25">
        <v>4.1500000000000004</v>
      </c>
      <c r="E310" s="25" t="s">
        <v>48</v>
      </c>
      <c r="F310" s="25" t="s">
        <v>120</v>
      </c>
      <c r="G310" s="23">
        <v>5271</v>
      </c>
      <c r="H310" s="25">
        <v>7992</v>
      </c>
      <c r="I310" s="25">
        <v>1907</v>
      </c>
      <c r="J310" s="25"/>
      <c r="K310" s="25">
        <v>5940</v>
      </c>
      <c r="L310" s="25">
        <v>145</v>
      </c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3">
        <v>7992</v>
      </c>
    </row>
    <row r="311" spans="1:30" s="26" customFormat="1" x14ac:dyDescent="0.3">
      <c r="A311" s="23">
        <v>316</v>
      </c>
      <c r="B311" s="24">
        <v>6209</v>
      </c>
      <c r="C311" s="23" t="s">
        <v>425</v>
      </c>
      <c r="D311" s="25">
        <v>4.1100000000000003</v>
      </c>
      <c r="E311" s="25" t="s">
        <v>79</v>
      </c>
      <c r="F311" s="25" t="s">
        <v>73</v>
      </c>
      <c r="G311" s="23">
        <v>4678</v>
      </c>
      <c r="H311" s="25">
        <v>5417</v>
      </c>
      <c r="I311" s="25">
        <v>3733</v>
      </c>
      <c r="J311" s="25">
        <v>1</v>
      </c>
      <c r="K311" s="25">
        <v>1532</v>
      </c>
      <c r="L311" s="25">
        <v>133</v>
      </c>
      <c r="M311" s="25"/>
      <c r="N311" s="25"/>
      <c r="O311" s="25"/>
      <c r="P311" s="25">
        <v>14</v>
      </c>
      <c r="Q311" s="25"/>
      <c r="R311" s="25"/>
      <c r="S311" s="25"/>
      <c r="T311" s="25">
        <v>1</v>
      </c>
      <c r="U311" s="25">
        <v>3</v>
      </c>
      <c r="V311" s="25"/>
      <c r="W311" s="25"/>
      <c r="X311" s="25"/>
      <c r="Y311" s="25"/>
      <c r="Z311" s="25"/>
      <c r="AA311" s="25"/>
      <c r="AB311" s="25"/>
      <c r="AC311" s="25"/>
      <c r="AD311" s="23">
        <v>5417</v>
      </c>
    </row>
    <row r="312" spans="1:30" s="26" customFormat="1" x14ac:dyDescent="0.3">
      <c r="A312" s="23">
        <v>315</v>
      </c>
      <c r="B312" s="24">
        <v>6086</v>
      </c>
      <c r="C312" s="23" t="s">
        <v>424</v>
      </c>
      <c r="D312" s="25">
        <v>2.99</v>
      </c>
      <c r="E312" s="25" t="s">
        <v>156</v>
      </c>
      <c r="F312" s="25" t="s">
        <v>120</v>
      </c>
      <c r="G312" s="23">
        <v>4221</v>
      </c>
      <c r="H312" s="25">
        <v>4228</v>
      </c>
      <c r="I312" s="25">
        <v>4210</v>
      </c>
      <c r="J312" s="25"/>
      <c r="K312" s="25"/>
      <c r="L312" s="25">
        <v>17</v>
      </c>
      <c r="M312" s="25"/>
      <c r="N312" s="25"/>
      <c r="O312" s="25">
        <v>1</v>
      </c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3">
        <v>4228</v>
      </c>
    </row>
    <row r="313" spans="1:30" s="26" customFormat="1" x14ac:dyDescent="0.3">
      <c r="A313" s="23">
        <v>351</v>
      </c>
      <c r="B313" s="24">
        <v>7105</v>
      </c>
      <c r="C313" s="23" t="s">
        <v>461</v>
      </c>
      <c r="D313" s="25">
        <v>4.1100000000000003</v>
      </c>
      <c r="E313" s="25" t="s">
        <v>164</v>
      </c>
      <c r="F313" s="25" t="s">
        <v>120</v>
      </c>
      <c r="G313" s="23">
        <v>4153</v>
      </c>
      <c r="H313" s="25">
        <v>7538</v>
      </c>
      <c r="I313" s="25"/>
      <c r="J313" s="25"/>
      <c r="K313" s="25">
        <v>7483</v>
      </c>
      <c r="L313" s="25">
        <v>55</v>
      </c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3">
        <v>7538</v>
      </c>
    </row>
    <row r="314" spans="1:30" s="26" customFormat="1" x14ac:dyDescent="0.3">
      <c r="A314" s="23">
        <v>179</v>
      </c>
      <c r="B314" s="24">
        <v>2567</v>
      </c>
      <c r="C314" s="23" t="s">
        <v>283</v>
      </c>
      <c r="D314" s="25">
        <v>5.98</v>
      </c>
      <c r="E314" s="25" t="s">
        <v>44</v>
      </c>
      <c r="F314" s="25" t="s">
        <v>120</v>
      </c>
      <c r="G314" s="23">
        <v>3985</v>
      </c>
      <c r="H314" s="25">
        <v>3985</v>
      </c>
      <c r="I314" s="25">
        <v>3985</v>
      </c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3">
        <v>3985</v>
      </c>
    </row>
    <row r="315" spans="1:30" s="26" customFormat="1" x14ac:dyDescent="0.3">
      <c r="A315" s="23">
        <v>349</v>
      </c>
      <c r="B315" s="24">
        <v>7103</v>
      </c>
      <c r="C315" s="23" t="s">
        <v>459</v>
      </c>
      <c r="D315" s="25">
        <v>5.91</v>
      </c>
      <c r="E315" s="25" t="s">
        <v>105</v>
      </c>
      <c r="F315" s="25" t="s">
        <v>120</v>
      </c>
      <c r="G315" s="23">
        <v>3965</v>
      </c>
      <c r="H315" s="25">
        <v>4446</v>
      </c>
      <c r="I315" s="25">
        <v>3363</v>
      </c>
      <c r="J315" s="25"/>
      <c r="K315" s="25">
        <v>1033</v>
      </c>
      <c r="L315" s="25">
        <v>50</v>
      </c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3">
        <v>4446</v>
      </c>
    </row>
    <row r="316" spans="1:30" s="26" customFormat="1" x14ac:dyDescent="0.3">
      <c r="A316" s="23">
        <v>388</v>
      </c>
      <c r="B316" s="24">
        <v>7527</v>
      </c>
      <c r="C316" s="23" t="s">
        <v>499</v>
      </c>
      <c r="D316" s="25">
        <v>4.09</v>
      </c>
      <c r="E316" s="25" t="s">
        <v>256</v>
      </c>
      <c r="F316" s="25" t="s">
        <v>120</v>
      </c>
      <c r="G316" s="23">
        <v>3904</v>
      </c>
      <c r="H316" s="25">
        <v>4389</v>
      </c>
      <c r="I316" s="25">
        <v>3202</v>
      </c>
      <c r="J316" s="25">
        <v>46</v>
      </c>
      <c r="K316" s="25">
        <v>595</v>
      </c>
      <c r="L316" s="25">
        <v>368</v>
      </c>
      <c r="M316" s="25">
        <v>89</v>
      </c>
      <c r="N316" s="25"/>
      <c r="O316" s="25">
        <v>37</v>
      </c>
      <c r="P316" s="25">
        <v>52</v>
      </c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3">
        <v>4389</v>
      </c>
    </row>
    <row r="317" spans="1:30" s="26" customFormat="1" x14ac:dyDescent="0.3">
      <c r="A317" s="23">
        <v>400</v>
      </c>
      <c r="B317" s="24">
        <v>7838</v>
      </c>
      <c r="C317" s="23" t="s">
        <v>512</v>
      </c>
      <c r="D317" s="25">
        <v>8.1</v>
      </c>
      <c r="E317" s="25" t="s">
        <v>98</v>
      </c>
      <c r="F317" s="25" t="s">
        <v>120</v>
      </c>
      <c r="G317" s="23">
        <v>3679</v>
      </c>
      <c r="H317" s="25">
        <v>4083</v>
      </c>
      <c r="I317" s="25">
        <v>3120</v>
      </c>
      <c r="J317" s="25">
        <v>46</v>
      </c>
      <c r="K317" s="25">
        <v>736</v>
      </c>
      <c r="L317" s="25">
        <v>127</v>
      </c>
      <c r="M317" s="25"/>
      <c r="N317" s="25"/>
      <c r="O317" s="25"/>
      <c r="P317" s="25">
        <v>53</v>
      </c>
      <c r="Q317" s="25">
        <v>1</v>
      </c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3">
        <v>4083</v>
      </c>
    </row>
    <row r="318" spans="1:30" s="26" customFormat="1" x14ac:dyDescent="0.3">
      <c r="A318" s="23">
        <v>328</v>
      </c>
      <c r="B318" s="24">
        <v>6762</v>
      </c>
      <c r="C318" s="23" t="s">
        <v>438</v>
      </c>
      <c r="D318" s="25">
        <v>5.94</v>
      </c>
      <c r="E318" s="25" t="s">
        <v>79</v>
      </c>
      <c r="F318" s="25" t="s">
        <v>120</v>
      </c>
      <c r="G318" s="23">
        <v>3331</v>
      </c>
      <c r="H318" s="25">
        <v>3339</v>
      </c>
      <c r="I318" s="25">
        <v>3258</v>
      </c>
      <c r="J318" s="25">
        <v>81</v>
      </c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3">
        <v>3339</v>
      </c>
    </row>
    <row r="319" spans="1:30" s="26" customFormat="1" x14ac:dyDescent="0.3">
      <c r="A319" s="23">
        <v>373</v>
      </c>
      <c r="B319" s="24">
        <v>7418</v>
      </c>
      <c r="C319" s="23" t="s">
        <v>483</v>
      </c>
      <c r="D319" s="25">
        <v>5.94</v>
      </c>
      <c r="E319" s="25" t="s">
        <v>79</v>
      </c>
      <c r="F319" s="25" t="s">
        <v>120</v>
      </c>
      <c r="G319" s="23">
        <v>3318</v>
      </c>
      <c r="H319" s="25">
        <v>3318</v>
      </c>
      <c r="I319" s="25">
        <v>3318</v>
      </c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3">
        <v>3318</v>
      </c>
    </row>
    <row r="320" spans="1:30" s="26" customFormat="1" x14ac:dyDescent="0.3">
      <c r="A320" s="23">
        <v>376</v>
      </c>
      <c r="B320" s="24">
        <v>7427</v>
      </c>
      <c r="C320" s="23" t="s">
        <v>486</v>
      </c>
      <c r="D320" s="25">
        <v>5.97</v>
      </c>
      <c r="E320" s="25" t="s">
        <v>53</v>
      </c>
      <c r="F320" s="25" t="s">
        <v>120</v>
      </c>
      <c r="G320" s="23">
        <v>3195</v>
      </c>
      <c r="H320" s="25">
        <v>5810</v>
      </c>
      <c r="I320" s="25"/>
      <c r="J320" s="25"/>
      <c r="K320" s="25">
        <v>5808</v>
      </c>
      <c r="L320" s="25"/>
      <c r="M320" s="25"/>
      <c r="N320" s="25"/>
      <c r="O320" s="25"/>
      <c r="P320" s="25"/>
      <c r="Q320" s="25">
        <v>2</v>
      </c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3">
        <v>5810</v>
      </c>
    </row>
    <row r="321" spans="1:30" s="26" customFormat="1" x14ac:dyDescent="0.3">
      <c r="A321" s="23">
        <v>152</v>
      </c>
      <c r="B321" s="24">
        <v>2438</v>
      </c>
      <c r="C321" s="23" t="s">
        <v>254</v>
      </c>
      <c r="D321" s="25">
        <v>8.2799999999999994</v>
      </c>
      <c r="E321" s="25" t="s">
        <v>62</v>
      </c>
      <c r="F321" s="25" t="s">
        <v>120</v>
      </c>
      <c r="G321" s="23">
        <v>2777</v>
      </c>
      <c r="H321" s="25">
        <v>4872</v>
      </c>
      <c r="I321" s="25">
        <v>23</v>
      </c>
      <c r="J321" s="25"/>
      <c r="K321" s="25">
        <v>4117</v>
      </c>
      <c r="L321" s="25">
        <v>732</v>
      </c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3">
        <v>4872</v>
      </c>
    </row>
    <row r="322" spans="1:30" s="26" customFormat="1" x14ac:dyDescent="0.3">
      <c r="A322" s="23">
        <v>311</v>
      </c>
      <c r="B322" s="24">
        <v>5923</v>
      </c>
      <c r="C322" s="23" t="s">
        <v>419</v>
      </c>
      <c r="D322" s="25">
        <v>3.71</v>
      </c>
      <c r="E322" s="25" t="s">
        <v>93</v>
      </c>
      <c r="F322" s="25" t="s">
        <v>120</v>
      </c>
      <c r="G322" s="23">
        <v>2691</v>
      </c>
      <c r="H322" s="25">
        <v>2864</v>
      </c>
      <c r="I322" s="25">
        <v>2463</v>
      </c>
      <c r="J322" s="25"/>
      <c r="K322" s="25">
        <v>338</v>
      </c>
      <c r="L322" s="25">
        <v>63</v>
      </c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3">
        <v>2864</v>
      </c>
    </row>
    <row r="323" spans="1:30" s="26" customFormat="1" x14ac:dyDescent="0.3">
      <c r="A323" s="23">
        <v>49</v>
      </c>
      <c r="B323" s="24">
        <v>1743</v>
      </c>
      <c r="C323" s="23" t="s">
        <v>122</v>
      </c>
      <c r="D323" s="25">
        <v>224</v>
      </c>
      <c r="E323" s="25" t="s">
        <v>66</v>
      </c>
      <c r="F323" s="25" t="s">
        <v>123</v>
      </c>
      <c r="G323" s="23">
        <v>2623</v>
      </c>
      <c r="H323" s="25">
        <v>2844</v>
      </c>
      <c r="I323" s="25">
        <v>2347</v>
      </c>
      <c r="J323" s="25"/>
      <c r="K323" s="25"/>
      <c r="L323" s="25"/>
      <c r="M323" s="25">
        <v>493</v>
      </c>
      <c r="N323" s="25"/>
      <c r="O323" s="25">
        <v>1</v>
      </c>
      <c r="P323" s="25"/>
      <c r="Q323" s="25"/>
      <c r="R323" s="25">
        <v>3</v>
      </c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3">
        <v>2844</v>
      </c>
    </row>
    <row r="324" spans="1:30" s="26" customFormat="1" x14ac:dyDescent="0.3">
      <c r="A324" s="23">
        <v>67</v>
      </c>
      <c r="B324" s="24">
        <v>1861</v>
      </c>
      <c r="C324" s="23" t="s">
        <v>149</v>
      </c>
      <c r="D324" s="25">
        <v>5.07</v>
      </c>
      <c r="E324" s="25" t="s">
        <v>103</v>
      </c>
      <c r="F324" s="25" t="s">
        <v>73</v>
      </c>
      <c r="G324" s="23">
        <v>2602</v>
      </c>
      <c r="H324" s="25">
        <v>2602</v>
      </c>
      <c r="I324" s="25">
        <v>2602</v>
      </c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3">
        <v>2602</v>
      </c>
    </row>
    <row r="325" spans="1:30" s="26" customFormat="1" x14ac:dyDescent="0.3">
      <c r="A325" s="23">
        <v>182</v>
      </c>
      <c r="B325" s="24">
        <v>2585</v>
      </c>
      <c r="C325" s="23" t="s">
        <v>286</v>
      </c>
      <c r="D325" s="25">
        <v>14.92</v>
      </c>
      <c r="E325" s="25" t="s">
        <v>129</v>
      </c>
      <c r="F325" s="25" t="s">
        <v>120</v>
      </c>
      <c r="G325" s="23">
        <v>2327</v>
      </c>
      <c r="H325" s="25">
        <v>4180</v>
      </c>
      <c r="I325" s="25"/>
      <c r="J325" s="25"/>
      <c r="K325" s="25">
        <v>4002</v>
      </c>
      <c r="L325" s="25"/>
      <c r="M325" s="25"/>
      <c r="N325" s="25"/>
      <c r="O325" s="25"/>
      <c r="P325" s="25"/>
      <c r="Q325" s="25">
        <v>178</v>
      </c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3">
        <v>4180</v>
      </c>
    </row>
    <row r="326" spans="1:30" s="26" customFormat="1" x14ac:dyDescent="0.3">
      <c r="A326" s="23">
        <v>158</v>
      </c>
      <c r="B326" s="24">
        <v>2452</v>
      </c>
      <c r="C326" s="23" t="s">
        <v>261</v>
      </c>
      <c r="D326" s="25">
        <v>8.42</v>
      </c>
      <c r="E326" s="25" t="s">
        <v>53</v>
      </c>
      <c r="F326" s="25" t="s">
        <v>120</v>
      </c>
      <c r="G326" s="23">
        <v>2173</v>
      </c>
      <c r="H326" s="25">
        <v>3951</v>
      </c>
      <c r="I326" s="25"/>
      <c r="J326" s="25"/>
      <c r="K326" s="25">
        <v>3951</v>
      </c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3">
        <v>3951</v>
      </c>
    </row>
    <row r="327" spans="1:30" s="26" customFormat="1" x14ac:dyDescent="0.3">
      <c r="A327" s="23">
        <v>239</v>
      </c>
      <c r="B327" s="24">
        <v>2783</v>
      </c>
      <c r="C327" s="23" t="s">
        <v>345</v>
      </c>
      <c r="D327" s="25">
        <v>8.42</v>
      </c>
      <c r="E327" s="25" t="s">
        <v>179</v>
      </c>
      <c r="F327" s="25" t="s">
        <v>120</v>
      </c>
      <c r="G327" s="23">
        <v>2112</v>
      </c>
      <c r="H327" s="25">
        <v>2350</v>
      </c>
      <c r="I327" s="25"/>
      <c r="J327" s="25">
        <v>2336</v>
      </c>
      <c r="K327" s="25"/>
      <c r="L327" s="25"/>
      <c r="M327" s="25"/>
      <c r="N327" s="25"/>
      <c r="O327" s="25"/>
      <c r="P327" s="25"/>
      <c r="Q327" s="25">
        <v>14</v>
      </c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3">
        <v>2350</v>
      </c>
    </row>
    <row r="328" spans="1:30" s="26" customFormat="1" x14ac:dyDescent="0.3">
      <c r="A328" s="23">
        <v>384</v>
      </c>
      <c r="B328" s="24">
        <v>7485</v>
      </c>
      <c r="C328" s="23" t="s">
        <v>495</v>
      </c>
      <c r="D328" s="25">
        <v>6.08</v>
      </c>
      <c r="E328" s="25" t="s">
        <v>171</v>
      </c>
      <c r="F328" s="25" t="s">
        <v>120</v>
      </c>
      <c r="G328" s="23">
        <v>1633</v>
      </c>
      <c r="H328" s="25">
        <v>1633</v>
      </c>
      <c r="I328" s="25">
        <v>1633</v>
      </c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3">
        <v>1633</v>
      </c>
    </row>
    <row r="329" spans="1:30" s="26" customFormat="1" x14ac:dyDescent="0.3">
      <c r="A329" s="23">
        <v>399</v>
      </c>
      <c r="B329" s="24">
        <v>7837</v>
      </c>
      <c r="C329" s="23" t="s">
        <v>511</v>
      </c>
      <c r="D329" s="25">
        <v>6.12</v>
      </c>
      <c r="E329" s="25" t="s">
        <v>488</v>
      </c>
      <c r="F329" s="25" t="s">
        <v>120</v>
      </c>
      <c r="G329" s="23">
        <v>1633</v>
      </c>
      <c r="H329" s="25">
        <v>1633</v>
      </c>
      <c r="I329" s="25">
        <v>1633</v>
      </c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3">
        <v>1633</v>
      </c>
    </row>
    <row r="330" spans="1:30" s="26" customFormat="1" x14ac:dyDescent="0.3">
      <c r="A330" s="23">
        <v>70</v>
      </c>
      <c r="B330" s="24">
        <v>1881</v>
      </c>
      <c r="C330" s="23" t="s">
        <v>153</v>
      </c>
      <c r="D330" s="25">
        <v>9.6999999999999993</v>
      </c>
      <c r="E330" s="25" t="s">
        <v>154</v>
      </c>
      <c r="F330" s="25" t="s">
        <v>73</v>
      </c>
      <c r="G330" s="23">
        <v>1460</v>
      </c>
      <c r="H330" s="25">
        <v>1470</v>
      </c>
      <c r="I330" s="25">
        <v>1369</v>
      </c>
      <c r="J330" s="25">
        <v>101</v>
      </c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3">
        <v>1470</v>
      </c>
    </row>
    <row r="331" spans="1:30" s="26" customFormat="1" x14ac:dyDescent="0.3">
      <c r="A331" s="23">
        <v>347</v>
      </c>
      <c r="B331" s="24">
        <v>7082</v>
      </c>
      <c r="C331" s="23" t="s">
        <v>457</v>
      </c>
      <c r="D331" s="25">
        <v>5.5</v>
      </c>
      <c r="E331" s="25" t="s">
        <v>60</v>
      </c>
      <c r="F331" s="25" t="s">
        <v>120</v>
      </c>
      <c r="G331" s="23">
        <v>1407</v>
      </c>
      <c r="H331" s="25">
        <v>2559</v>
      </c>
      <c r="I331" s="25"/>
      <c r="J331" s="25"/>
      <c r="K331" s="25">
        <v>2559</v>
      </c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3">
        <v>2559</v>
      </c>
    </row>
    <row r="332" spans="1:30" s="26" customFormat="1" x14ac:dyDescent="0.3">
      <c r="A332" s="23">
        <v>344</v>
      </c>
      <c r="B332" s="24">
        <v>7053</v>
      </c>
      <c r="C332" s="23" t="s">
        <v>454</v>
      </c>
      <c r="D332" s="25">
        <v>5.17</v>
      </c>
      <c r="E332" s="25" t="s">
        <v>50</v>
      </c>
      <c r="F332" s="25" t="s">
        <v>120</v>
      </c>
      <c r="G332" s="23">
        <v>1339</v>
      </c>
      <c r="H332" s="25">
        <v>1475</v>
      </c>
      <c r="I332" s="25">
        <v>1164</v>
      </c>
      <c r="J332" s="25"/>
      <c r="K332" s="25">
        <v>281</v>
      </c>
      <c r="L332" s="25">
        <v>30</v>
      </c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3">
        <v>1475</v>
      </c>
    </row>
    <row r="333" spans="1:30" s="26" customFormat="1" x14ac:dyDescent="0.3">
      <c r="A333" s="23">
        <v>103</v>
      </c>
      <c r="B333" s="24">
        <v>2147</v>
      </c>
      <c r="C333" s="23" t="s">
        <v>195</v>
      </c>
      <c r="D333" s="25">
        <v>5.79</v>
      </c>
      <c r="E333" s="25" t="s">
        <v>131</v>
      </c>
      <c r="F333" s="25" t="s">
        <v>120</v>
      </c>
      <c r="G333" s="23">
        <v>1262</v>
      </c>
      <c r="H333" s="25">
        <v>1262</v>
      </c>
      <c r="I333" s="25">
        <v>1262</v>
      </c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3">
        <v>1262</v>
      </c>
    </row>
    <row r="334" spans="1:30" s="26" customFormat="1" x14ac:dyDescent="0.3">
      <c r="A334" s="23">
        <v>155</v>
      </c>
      <c r="B334" s="24">
        <v>2446</v>
      </c>
      <c r="C334" s="23" t="s">
        <v>258</v>
      </c>
      <c r="D334" s="25">
        <v>251</v>
      </c>
      <c r="E334" s="25" t="s">
        <v>215</v>
      </c>
      <c r="F334" s="25" t="s">
        <v>42</v>
      </c>
      <c r="G334" s="23">
        <v>1174</v>
      </c>
      <c r="H334" s="25">
        <v>1653</v>
      </c>
      <c r="I334" s="25"/>
      <c r="J334" s="25"/>
      <c r="K334" s="25"/>
      <c r="L334" s="25"/>
      <c r="M334" s="25"/>
      <c r="N334" s="25"/>
      <c r="O334" s="25"/>
      <c r="P334" s="25"/>
      <c r="Q334" s="25">
        <v>1653</v>
      </c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3">
        <v>1653</v>
      </c>
    </row>
    <row r="335" spans="1:30" s="26" customFormat="1" x14ac:dyDescent="0.3">
      <c r="A335" s="23">
        <v>322</v>
      </c>
      <c r="B335" s="24">
        <v>6625</v>
      </c>
      <c r="C335" s="23" t="s">
        <v>432</v>
      </c>
      <c r="D335" s="25">
        <v>5.0999999999999996</v>
      </c>
      <c r="E335" s="25" t="s">
        <v>233</v>
      </c>
      <c r="F335" s="25" t="s">
        <v>120</v>
      </c>
      <c r="G335" s="23">
        <v>1165</v>
      </c>
      <c r="H335" s="25">
        <v>2119</v>
      </c>
      <c r="I335" s="25"/>
      <c r="J335" s="25"/>
      <c r="K335" s="25">
        <v>2119</v>
      </c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3">
        <v>2119</v>
      </c>
    </row>
    <row r="336" spans="1:30" s="26" customFormat="1" x14ac:dyDescent="0.3">
      <c r="A336" s="23">
        <v>73</v>
      </c>
      <c r="B336" s="24">
        <v>1888</v>
      </c>
      <c r="C336" s="23" t="s">
        <v>159</v>
      </c>
      <c r="D336" s="25">
        <v>12.06</v>
      </c>
      <c r="E336" s="25" t="s">
        <v>79</v>
      </c>
      <c r="F336" s="25" t="s">
        <v>73</v>
      </c>
      <c r="G336" s="23">
        <v>1021</v>
      </c>
      <c r="H336" s="25">
        <v>1022</v>
      </c>
      <c r="I336" s="25">
        <v>1020</v>
      </c>
      <c r="J336" s="25"/>
      <c r="K336" s="25"/>
      <c r="L336" s="25"/>
      <c r="M336" s="25"/>
      <c r="N336" s="25"/>
      <c r="O336" s="25"/>
      <c r="P336" s="25"/>
      <c r="Q336" s="25">
        <v>2</v>
      </c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3">
        <v>1022</v>
      </c>
    </row>
    <row r="337" spans="1:30" s="26" customFormat="1" x14ac:dyDescent="0.3">
      <c r="A337" s="23">
        <v>346</v>
      </c>
      <c r="B337" s="24">
        <v>7076</v>
      </c>
      <c r="C337" s="23" t="s">
        <v>456</v>
      </c>
      <c r="D337" s="25">
        <v>4.8600000000000003</v>
      </c>
      <c r="E337" s="25" t="s">
        <v>107</v>
      </c>
      <c r="F337" s="25" t="s">
        <v>73</v>
      </c>
      <c r="G337" s="23">
        <v>871</v>
      </c>
      <c r="H337" s="25">
        <v>871</v>
      </c>
      <c r="I337" s="25">
        <v>871</v>
      </c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3">
        <v>871</v>
      </c>
    </row>
    <row r="338" spans="1:30" s="26" customFormat="1" x14ac:dyDescent="0.3">
      <c r="A338" s="23">
        <v>112</v>
      </c>
      <c r="B338" s="24">
        <v>2238</v>
      </c>
      <c r="C338" s="23" t="s">
        <v>204</v>
      </c>
      <c r="D338" s="25">
        <v>5.89</v>
      </c>
      <c r="E338" s="25" t="s">
        <v>93</v>
      </c>
      <c r="F338" s="25" t="s">
        <v>120</v>
      </c>
      <c r="G338" s="23">
        <v>867</v>
      </c>
      <c r="H338" s="25">
        <v>867</v>
      </c>
      <c r="I338" s="25">
        <v>867</v>
      </c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3">
        <v>867</v>
      </c>
    </row>
    <row r="339" spans="1:30" s="26" customFormat="1" x14ac:dyDescent="0.3">
      <c r="A339" s="23">
        <v>383</v>
      </c>
      <c r="B339" s="24">
        <v>7472</v>
      </c>
      <c r="C339" s="23" t="s">
        <v>494</v>
      </c>
      <c r="D339" s="25">
        <v>10.07</v>
      </c>
      <c r="E339" s="25" t="s">
        <v>46</v>
      </c>
      <c r="F339" s="25" t="s">
        <v>120</v>
      </c>
      <c r="G339" s="23">
        <v>867</v>
      </c>
      <c r="H339" s="25">
        <v>867</v>
      </c>
      <c r="I339" s="25">
        <v>867</v>
      </c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3">
        <v>867</v>
      </c>
    </row>
    <row r="340" spans="1:30" s="26" customFormat="1" x14ac:dyDescent="0.3">
      <c r="A340" s="23">
        <v>336</v>
      </c>
      <c r="B340" s="24">
        <v>6933</v>
      </c>
      <c r="C340" s="23" t="s">
        <v>446</v>
      </c>
      <c r="D340" s="25">
        <v>8.6199999999999992</v>
      </c>
      <c r="E340" s="25" t="s">
        <v>141</v>
      </c>
      <c r="F340" s="25" t="s">
        <v>73</v>
      </c>
      <c r="G340" s="23">
        <v>701</v>
      </c>
      <c r="H340" s="25">
        <v>797</v>
      </c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>
        <v>797</v>
      </c>
      <c r="AB340" s="25"/>
      <c r="AC340" s="25"/>
      <c r="AD340" s="23">
        <v>797</v>
      </c>
    </row>
    <row r="341" spans="1:30" s="26" customFormat="1" x14ac:dyDescent="0.3">
      <c r="A341" s="23">
        <v>341</v>
      </c>
      <c r="B341" s="24">
        <v>7022</v>
      </c>
      <c r="C341" s="23" t="s">
        <v>451</v>
      </c>
      <c r="D341" s="25">
        <v>11.13</v>
      </c>
      <c r="E341" s="25" t="s">
        <v>143</v>
      </c>
      <c r="F341" s="25" t="s">
        <v>120</v>
      </c>
      <c r="G341" s="23">
        <v>575</v>
      </c>
      <c r="H341" s="25">
        <v>575</v>
      </c>
      <c r="I341" s="25">
        <v>575</v>
      </c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3">
        <v>575</v>
      </c>
    </row>
    <row r="342" spans="1:30" s="26" customFormat="1" x14ac:dyDescent="0.3">
      <c r="A342" s="23">
        <v>136</v>
      </c>
      <c r="B342" s="24">
        <v>2392</v>
      </c>
      <c r="C342" s="23" t="s">
        <v>234</v>
      </c>
      <c r="D342" s="25">
        <v>8.26</v>
      </c>
      <c r="E342" s="25" t="s">
        <v>235</v>
      </c>
      <c r="F342" s="25" t="s">
        <v>120</v>
      </c>
      <c r="G342" s="23">
        <v>568</v>
      </c>
      <c r="H342" s="25">
        <v>568</v>
      </c>
      <c r="I342" s="25">
        <v>567</v>
      </c>
      <c r="J342" s="25"/>
      <c r="K342" s="25"/>
      <c r="L342" s="25"/>
      <c r="M342" s="25"/>
      <c r="N342" s="25"/>
      <c r="O342" s="25"/>
      <c r="P342" s="25"/>
      <c r="Q342" s="25">
        <v>1</v>
      </c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3">
        <v>568</v>
      </c>
    </row>
    <row r="343" spans="1:30" s="26" customFormat="1" x14ac:dyDescent="0.3">
      <c r="A343" s="23">
        <v>168</v>
      </c>
      <c r="B343" s="24">
        <v>2482</v>
      </c>
      <c r="C343" s="23" t="s">
        <v>271</v>
      </c>
      <c r="D343" s="25">
        <v>14.02</v>
      </c>
      <c r="E343" s="25" t="s">
        <v>129</v>
      </c>
      <c r="F343" s="25" t="s">
        <v>120</v>
      </c>
      <c r="G343" s="23">
        <v>551</v>
      </c>
      <c r="H343" s="25">
        <v>776</v>
      </c>
      <c r="I343" s="25"/>
      <c r="J343" s="25"/>
      <c r="K343" s="25"/>
      <c r="L343" s="25"/>
      <c r="M343" s="25"/>
      <c r="N343" s="25"/>
      <c r="O343" s="25"/>
      <c r="P343" s="25"/>
      <c r="Q343" s="25">
        <v>776</v>
      </c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3">
        <v>776</v>
      </c>
    </row>
    <row r="344" spans="1:30" s="26" customFormat="1" x14ac:dyDescent="0.3">
      <c r="A344" s="23">
        <v>54</v>
      </c>
      <c r="B344" s="24">
        <v>1770</v>
      </c>
      <c r="C344" s="23" t="s">
        <v>130</v>
      </c>
      <c r="D344" s="25">
        <v>7.33</v>
      </c>
      <c r="E344" s="25" t="s">
        <v>131</v>
      </c>
      <c r="F344" s="25" t="s">
        <v>120</v>
      </c>
      <c r="G344" s="23">
        <v>449</v>
      </c>
      <c r="H344" s="25">
        <v>451</v>
      </c>
      <c r="I344" s="25">
        <v>447</v>
      </c>
      <c r="J344" s="25"/>
      <c r="K344" s="25">
        <v>4</v>
      </c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3">
        <v>451</v>
      </c>
    </row>
    <row r="345" spans="1:30" s="26" customFormat="1" x14ac:dyDescent="0.3">
      <c r="A345" s="23">
        <v>188</v>
      </c>
      <c r="B345" s="24">
        <v>2597</v>
      </c>
      <c r="C345" s="23" t="s">
        <v>292</v>
      </c>
      <c r="D345" s="25">
        <v>7.19</v>
      </c>
      <c r="E345" s="25" t="s">
        <v>44</v>
      </c>
      <c r="F345" s="25" t="s">
        <v>120</v>
      </c>
      <c r="G345" s="23">
        <v>408</v>
      </c>
      <c r="H345" s="25">
        <v>408</v>
      </c>
      <c r="I345" s="25">
        <v>408</v>
      </c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3">
        <v>408</v>
      </c>
    </row>
    <row r="346" spans="1:30" s="26" customFormat="1" x14ac:dyDescent="0.3">
      <c r="A346" s="23">
        <v>37</v>
      </c>
      <c r="B346" s="24">
        <v>1489</v>
      </c>
      <c r="C346" s="23" t="s">
        <v>102</v>
      </c>
      <c r="D346" s="25">
        <v>14.34</v>
      </c>
      <c r="E346" s="25" t="s">
        <v>103</v>
      </c>
      <c r="F346" s="25" t="s">
        <v>73</v>
      </c>
      <c r="G346" s="23">
        <v>377</v>
      </c>
      <c r="H346" s="25">
        <v>382</v>
      </c>
      <c r="I346" s="25">
        <v>335</v>
      </c>
      <c r="J346" s="25">
        <v>47</v>
      </c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3">
        <v>382</v>
      </c>
    </row>
    <row r="347" spans="1:30" s="26" customFormat="1" x14ac:dyDescent="0.3">
      <c r="A347" s="23">
        <v>385</v>
      </c>
      <c r="B347" s="24">
        <v>7490</v>
      </c>
      <c r="C347" s="23" t="s">
        <v>496</v>
      </c>
      <c r="D347" s="25">
        <v>4.76</v>
      </c>
      <c r="E347" s="25" t="s">
        <v>44</v>
      </c>
      <c r="F347" s="25" t="s">
        <v>120</v>
      </c>
      <c r="G347" s="23">
        <v>206</v>
      </c>
      <c r="H347" s="25">
        <v>375</v>
      </c>
      <c r="I347" s="25"/>
      <c r="J347" s="25"/>
      <c r="K347" s="25">
        <v>375</v>
      </c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3">
        <v>375</v>
      </c>
    </row>
    <row r="348" spans="1:30" s="26" customFormat="1" x14ac:dyDescent="0.3">
      <c r="A348" s="23">
        <v>325</v>
      </c>
      <c r="B348" s="24">
        <v>6686</v>
      </c>
      <c r="C348" s="23" t="s">
        <v>435</v>
      </c>
      <c r="D348" s="25">
        <v>5.98</v>
      </c>
      <c r="E348" s="25" t="s">
        <v>137</v>
      </c>
      <c r="F348" s="25" t="s">
        <v>120</v>
      </c>
      <c r="G348" s="23">
        <v>199</v>
      </c>
      <c r="H348" s="25">
        <v>283</v>
      </c>
      <c r="I348" s="25">
        <v>112</v>
      </c>
      <c r="J348" s="25"/>
      <c r="K348" s="25"/>
      <c r="L348" s="25"/>
      <c r="M348" s="25"/>
      <c r="N348" s="25"/>
      <c r="O348" s="25"/>
      <c r="P348" s="25">
        <v>171</v>
      </c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3">
        <v>283</v>
      </c>
    </row>
    <row r="349" spans="1:30" s="26" customFormat="1" x14ac:dyDescent="0.3">
      <c r="A349" s="23">
        <v>59</v>
      </c>
      <c r="B349" s="24">
        <v>1802</v>
      </c>
      <c r="C349" s="23" t="s">
        <v>136</v>
      </c>
      <c r="D349" s="25">
        <v>6.54</v>
      </c>
      <c r="E349" s="25" t="s">
        <v>137</v>
      </c>
      <c r="F349" s="25" t="s">
        <v>120</v>
      </c>
      <c r="G349" s="23">
        <v>194</v>
      </c>
      <c r="H349" s="25">
        <v>194</v>
      </c>
      <c r="I349" s="25">
        <v>194</v>
      </c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3">
        <v>194</v>
      </c>
    </row>
    <row r="350" spans="1:30" s="26" customFormat="1" x14ac:dyDescent="0.3">
      <c r="A350" s="23">
        <v>183</v>
      </c>
      <c r="B350" s="24">
        <v>2588</v>
      </c>
      <c r="C350" s="23" t="s">
        <v>287</v>
      </c>
      <c r="D350" s="25">
        <v>4.71</v>
      </c>
      <c r="E350" s="25" t="s">
        <v>273</v>
      </c>
      <c r="F350" s="25" t="s">
        <v>120</v>
      </c>
      <c r="G350" s="23">
        <v>190</v>
      </c>
      <c r="H350" s="25">
        <v>289</v>
      </c>
      <c r="I350" s="25"/>
      <c r="J350" s="25">
        <v>46</v>
      </c>
      <c r="K350" s="25">
        <v>116</v>
      </c>
      <c r="L350" s="25">
        <v>127</v>
      </c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3">
        <v>289</v>
      </c>
    </row>
    <row r="351" spans="1:30" s="26" customFormat="1" x14ac:dyDescent="0.3">
      <c r="A351" s="23">
        <v>35</v>
      </c>
      <c r="B351" s="24">
        <v>1458</v>
      </c>
      <c r="C351" s="23" t="s">
        <v>99</v>
      </c>
      <c r="D351" s="25">
        <v>159.87</v>
      </c>
      <c r="E351" s="25" t="s">
        <v>100</v>
      </c>
      <c r="F351" s="25" t="s">
        <v>42</v>
      </c>
      <c r="G351" s="23">
        <v>174</v>
      </c>
      <c r="H351" s="25">
        <v>245</v>
      </c>
      <c r="I351" s="25"/>
      <c r="J351" s="25"/>
      <c r="K351" s="25"/>
      <c r="L351" s="25"/>
      <c r="M351" s="25"/>
      <c r="N351" s="25"/>
      <c r="O351" s="25"/>
      <c r="P351" s="25"/>
      <c r="Q351" s="25">
        <v>245</v>
      </c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3">
        <v>245</v>
      </c>
    </row>
    <row r="352" spans="1:30" s="26" customFormat="1" x14ac:dyDescent="0.3">
      <c r="A352" s="23">
        <v>31</v>
      </c>
      <c r="B352" s="24">
        <v>1403</v>
      </c>
      <c r="C352" s="23" t="s">
        <v>92</v>
      </c>
      <c r="D352" s="25">
        <v>35</v>
      </c>
      <c r="E352" s="25" t="s">
        <v>93</v>
      </c>
      <c r="F352" s="25" t="s">
        <v>42</v>
      </c>
      <c r="G352" s="23">
        <v>170</v>
      </c>
      <c r="H352" s="25">
        <v>244</v>
      </c>
      <c r="I352" s="25"/>
      <c r="J352" s="25"/>
      <c r="K352" s="25"/>
      <c r="L352" s="25"/>
      <c r="M352" s="25">
        <v>207</v>
      </c>
      <c r="N352" s="25"/>
      <c r="O352" s="25">
        <v>1</v>
      </c>
      <c r="P352" s="25"/>
      <c r="Q352" s="25"/>
      <c r="R352" s="25">
        <v>36</v>
      </c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3">
        <v>244</v>
      </c>
    </row>
    <row r="353" spans="1:30" s="26" customFormat="1" x14ac:dyDescent="0.3">
      <c r="A353" s="23">
        <v>99</v>
      </c>
      <c r="B353" s="24">
        <v>2106</v>
      </c>
      <c r="C353" s="23" t="s">
        <v>191</v>
      </c>
      <c r="D353" s="25">
        <v>11.29</v>
      </c>
      <c r="E353" s="25" t="s">
        <v>105</v>
      </c>
      <c r="F353" s="25" t="s">
        <v>120</v>
      </c>
      <c r="G353" s="23">
        <v>154</v>
      </c>
      <c r="H353" s="25">
        <v>217</v>
      </c>
      <c r="I353" s="25"/>
      <c r="J353" s="25"/>
      <c r="K353" s="25"/>
      <c r="L353" s="25"/>
      <c r="M353" s="25"/>
      <c r="N353" s="25"/>
      <c r="O353" s="25"/>
      <c r="P353" s="25"/>
      <c r="Q353" s="25">
        <v>215</v>
      </c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>
        <v>2</v>
      </c>
      <c r="AC353" s="25"/>
      <c r="AD353" s="23">
        <v>217</v>
      </c>
    </row>
    <row r="354" spans="1:30" s="26" customFormat="1" x14ac:dyDescent="0.3">
      <c r="A354" s="23">
        <v>366</v>
      </c>
      <c r="B354" s="24">
        <v>7328</v>
      </c>
      <c r="C354" s="23" t="s">
        <v>476</v>
      </c>
      <c r="D354" s="25">
        <v>8.34</v>
      </c>
      <c r="E354" s="25" t="s">
        <v>253</v>
      </c>
      <c r="F354" s="25" t="s">
        <v>120</v>
      </c>
      <c r="G354" s="23">
        <v>126</v>
      </c>
      <c r="H354" s="25">
        <v>228</v>
      </c>
      <c r="I354" s="25"/>
      <c r="J354" s="25">
        <v>1</v>
      </c>
      <c r="K354" s="25">
        <v>226</v>
      </c>
      <c r="L354" s="25"/>
      <c r="M354" s="25"/>
      <c r="N354" s="25"/>
      <c r="O354" s="25"/>
      <c r="P354" s="25"/>
      <c r="Q354" s="25">
        <v>1</v>
      </c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3">
        <v>228</v>
      </c>
    </row>
    <row r="355" spans="1:30" s="26" customFormat="1" x14ac:dyDescent="0.3">
      <c r="A355" s="23">
        <v>38</v>
      </c>
      <c r="B355" s="24">
        <v>1523</v>
      </c>
      <c r="C355" s="23" t="s">
        <v>104</v>
      </c>
      <c r="D355" s="25">
        <v>16.11</v>
      </c>
      <c r="E355" s="25" t="s">
        <v>105</v>
      </c>
      <c r="F355" s="25" t="s">
        <v>73</v>
      </c>
      <c r="G355" s="23">
        <v>124</v>
      </c>
      <c r="H355" s="25">
        <v>167</v>
      </c>
      <c r="I355" s="25"/>
      <c r="J355" s="25"/>
      <c r="K355" s="25"/>
      <c r="L355" s="25"/>
      <c r="M355" s="25">
        <v>114</v>
      </c>
      <c r="N355" s="25"/>
      <c r="O355" s="25">
        <v>15</v>
      </c>
      <c r="P355" s="25"/>
      <c r="Q355" s="25"/>
      <c r="R355" s="25">
        <v>33</v>
      </c>
      <c r="S355" s="25"/>
      <c r="T355" s="25"/>
      <c r="U355" s="25"/>
      <c r="V355" s="25">
        <v>5</v>
      </c>
      <c r="W355" s="25"/>
      <c r="X355" s="25"/>
      <c r="Y355" s="25"/>
      <c r="Z355" s="25"/>
      <c r="AA355" s="25"/>
      <c r="AB355" s="25"/>
      <c r="AC355" s="25"/>
      <c r="AD355" s="23">
        <v>167</v>
      </c>
    </row>
    <row r="356" spans="1:30" s="26" customFormat="1" x14ac:dyDescent="0.3">
      <c r="A356" s="23">
        <v>191</v>
      </c>
      <c r="B356" s="24">
        <v>2617</v>
      </c>
      <c r="C356" s="23" t="s">
        <v>295</v>
      </c>
      <c r="D356" s="25">
        <v>14.79</v>
      </c>
      <c r="E356" s="25" t="s">
        <v>48</v>
      </c>
      <c r="F356" s="25" t="s">
        <v>73</v>
      </c>
      <c r="G356" s="23">
        <v>114</v>
      </c>
      <c r="H356" s="25">
        <v>160</v>
      </c>
      <c r="I356" s="25"/>
      <c r="J356" s="25"/>
      <c r="K356" s="25"/>
      <c r="L356" s="25"/>
      <c r="M356" s="25"/>
      <c r="N356" s="25"/>
      <c r="O356" s="25"/>
      <c r="P356" s="25"/>
      <c r="Q356" s="25">
        <v>160</v>
      </c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3">
        <v>160</v>
      </c>
    </row>
    <row r="357" spans="1:30" s="26" customFormat="1" x14ac:dyDescent="0.3">
      <c r="A357" s="23">
        <v>196</v>
      </c>
      <c r="B357" s="24">
        <v>2655</v>
      </c>
      <c r="C357" s="23" t="s">
        <v>300</v>
      </c>
      <c r="D357" s="25">
        <v>14.47</v>
      </c>
      <c r="E357" s="25" t="s">
        <v>96</v>
      </c>
      <c r="F357" s="25" t="s">
        <v>73</v>
      </c>
      <c r="G357" s="23">
        <v>109</v>
      </c>
      <c r="H357" s="25">
        <v>154</v>
      </c>
      <c r="I357" s="25"/>
      <c r="J357" s="25"/>
      <c r="K357" s="25"/>
      <c r="L357" s="25"/>
      <c r="M357" s="25"/>
      <c r="N357" s="25"/>
      <c r="O357" s="25"/>
      <c r="P357" s="25"/>
      <c r="Q357" s="25">
        <v>154</v>
      </c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3">
        <v>154</v>
      </c>
    </row>
    <row r="358" spans="1:30" s="26" customFormat="1" x14ac:dyDescent="0.3">
      <c r="A358" s="23">
        <v>330</v>
      </c>
      <c r="B358" s="24">
        <v>6830</v>
      </c>
      <c r="C358" s="23" t="s">
        <v>440</v>
      </c>
      <c r="D358" s="25">
        <v>9.2100000000000009</v>
      </c>
      <c r="E358" s="25" t="s">
        <v>143</v>
      </c>
      <c r="F358" s="25" t="s">
        <v>120</v>
      </c>
      <c r="G358" s="23">
        <v>97</v>
      </c>
      <c r="H358" s="25">
        <v>100</v>
      </c>
      <c r="I358" s="25">
        <v>88</v>
      </c>
      <c r="J358" s="25">
        <v>8</v>
      </c>
      <c r="K358" s="25">
        <v>4</v>
      </c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3">
        <v>100</v>
      </c>
    </row>
    <row r="359" spans="1:30" s="26" customFormat="1" x14ac:dyDescent="0.3">
      <c r="A359" s="23">
        <v>96</v>
      </c>
      <c r="B359" s="24">
        <v>2086</v>
      </c>
      <c r="C359" s="23" t="s">
        <v>187</v>
      </c>
      <c r="D359" s="25">
        <v>9.4499999999999993</v>
      </c>
      <c r="E359" s="25" t="s">
        <v>171</v>
      </c>
      <c r="F359" s="25" t="s">
        <v>120</v>
      </c>
      <c r="G359" s="23">
        <v>55</v>
      </c>
      <c r="H359" s="25">
        <v>78</v>
      </c>
      <c r="I359" s="25"/>
      <c r="J359" s="25"/>
      <c r="K359" s="25"/>
      <c r="L359" s="25"/>
      <c r="M359" s="25"/>
      <c r="N359" s="25">
        <v>3</v>
      </c>
      <c r="O359" s="25"/>
      <c r="P359" s="25"/>
      <c r="Q359" s="25">
        <v>75</v>
      </c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3">
        <v>78</v>
      </c>
    </row>
    <row r="360" spans="1:30" s="26" customFormat="1" x14ac:dyDescent="0.3">
      <c r="A360" s="23">
        <v>339</v>
      </c>
      <c r="B360" s="24">
        <v>7011</v>
      </c>
      <c r="C360" s="23" t="s">
        <v>449</v>
      </c>
      <c r="D360" s="25">
        <v>5.07</v>
      </c>
      <c r="E360" s="25" t="s">
        <v>114</v>
      </c>
      <c r="F360" s="25" t="s">
        <v>120</v>
      </c>
      <c r="G360" s="23">
        <v>52</v>
      </c>
      <c r="H360" s="25">
        <v>52</v>
      </c>
      <c r="I360" s="25">
        <v>52</v>
      </c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3">
        <v>52</v>
      </c>
    </row>
    <row r="361" spans="1:30" s="26" customFormat="1" x14ac:dyDescent="0.3">
      <c r="A361" s="23">
        <v>174</v>
      </c>
      <c r="B361" s="24">
        <v>2515</v>
      </c>
      <c r="C361" s="23" t="s">
        <v>278</v>
      </c>
      <c r="D361" s="25">
        <v>13.84</v>
      </c>
      <c r="E361" s="25" t="s">
        <v>93</v>
      </c>
      <c r="F361" s="25" t="s">
        <v>120</v>
      </c>
      <c r="G361" s="23">
        <v>47</v>
      </c>
      <c r="H361" s="25">
        <v>66</v>
      </c>
      <c r="I361" s="25"/>
      <c r="J361" s="25"/>
      <c r="K361" s="25"/>
      <c r="L361" s="25"/>
      <c r="M361" s="25"/>
      <c r="N361" s="25"/>
      <c r="O361" s="25"/>
      <c r="P361" s="25"/>
      <c r="Q361" s="25">
        <v>66</v>
      </c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3">
        <v>66</v>
      </c>
    </row>
    <row r="362" spans="1:30" s="26" customFormat="1" x14ac:dyDescent="0.3">
      <c r="A362" s="23">
        <v>129</v>
      </c>
      <c r="B362" s="24">
        <v>2357</v>
      </c>
      <c r="C362" s="23" t="s">
        <v>224</v>
      </c>
      <c r="D362" s="25">
        <v>9.6999999999999993</v>
      </c>
      <c r="E362" s="25" t="s">
        <v>131</v>
      </c>
      <c r="F362" s="25" t="s">
        <v>120</v>
      </c>
      <c r="G362" s="23">
        <v>39</v>
      </c>
      <c r="H362" s="25">
        <v>55</v>
      </c>
      <c r="I362" s="25"/>
      <c r="J362" s="25"/>
      <c r="K362" s="25"/>
      <c r="L362" s="25"/>
      <c r="M362" s="25"/>
      <c r="N362" s="25"/>
      <c r="O362" s="25"/>
      <c r="P362" s="25"/>
      <c r="Q362" s="25">
        <v>55</v>
      </c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3">
        <v>55</v>
      </c>
    </row>
    <row r="363" spans="1:30" s="26" customFormat="1" x14ac:dyDescent="0.3">
      <c r="A363" s="23">
        <v>314</v>
      </c>
      <c r="B363" s="24">
        <v>6077</v>
      </c>
      <c r="C363" s="23" t="s">
        <v>423</v>
      </c>
      <c r="D363" s="25">
        <v>4.1100000000000003</v>
      </c>
      <c r="E363" s="25" t="s">
        <v>139</v>
      </c>
      <c r="F363" s="25" t="s">
        <v>120</v>
      </c>
      <c r="G363" s="23">
        <v>36</v>
      </c>
      <c r="H363" s="25">
        <v>65</v>
      </c>
      <c r="I363" s="25"/>
      <c r="J363" s="25"/>
      <c r="K363" s="25">
        <v>65</v>
      </c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3">
        <v>65</v>
      </c>
    </row>
    <row r="364" spans="1:30" s="26" customFormat="1" x14ac:dyDescent="0.3">
      <c r="A364" s="23">
        <v>181</v>
      </c>
      <c r="B364" s="24">
        <v>2579</v>
      </c>
      <c r="C364" s="23" t="s">
        <v>285</v>
      </c>
      <c r="D364" s="25">
        <v>13.9</v>
      </c>
      <c r="E364" s="25" t="s">
        <v>79</v>
      </c>
      <c r="F364" s="25" t="s">
        <v>120</v>
      </c>
      <c r="G364" s="23">
        <v>28</v>
      </c>
      <c r="H364" s="25">
        <v>40</v>
      </c>
      <c r="I364" s="25"/>
      <c r="J364" s="25"/>
      <c r="K364" s="25"/>
      <c r="L364" s="25"/>
      <c r="M364" s="25"/>
      <c r="N364" s="25"/>
      <c r="O364" s="25"/>
      <c r="P364" s="25"/>
      <c r="Q364" s="25">
        <v>40</v>
      </c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3">
        <v>40</v>
      </c>
    </row>
    <row r="365" spans="1:30" s="26" customFormat="1" x14ac:dyDescent="0.3">
      <c r="A365" s="23">
        <v>24</v>
      </c>
      <c r="B365" s="24">
        <v>1318</v>
      </c>
      <c r="C365" s="23" t="s">
        <v>81</v>
      </c>
      <c r="D365" s="25">
        <v>66.37</v>
      </c>
      <c r="E365" s="25" t="s">
        <v>53</v>
      </c>
      <c r="F365" s="25" t="s">
        <v>42</v>
      </c>
      <c r="G365" s="23">
        <v>19</v>
      </c>
      <c r="H365" s="25">
        <v>145</v>
      </c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>
        <v>145</v>
      </c>
      <c r="Z365" s="25"/>
      <c r="AA365" s="25"/>
      <c r="AB365" s="25"/>
      <c r="AC365" s="25"/>
      <c r="AD365" s="23">
        <v>145</v>
      </c>
    </row>
    <row r="366" spans="1:30" s="26" customFormat="1" x14ac:dyDescent="0.3">
      <c r="A366" s="23">
        <v>114</v>
      </c>
      <c r="B366" s="24">
        <v>2256</v>
      </c>
      <c r="C366" s="23" t="s">
        <v>207</v>
      </c>
      <c r="D366" s="25">
        <v>10.73</v>
      </c>
      <c r="E366" s="25" t="s">
        <v>105</v>
      </c>
      <c r="F366" s="25" t="s">
        <v>120</v>
      </c>
      <c r="G366" s="23">
        <v>19</v>
      </c>
      <c r="H366" s="25">
        <v>27</v>
      </c>
      <c r="I366" s="25"/>
      <c r="J366" s="25"/>
      <c r="K366" s="25"/>
      <c r="L366" s="25"/>
      <c r="M366" s="25"/>
      <c r="N366" s="25"/>
      <c r="O366" s="25"/>
      <c r="P366" s="25"/>
      <c r="Q366" s="25">
        <v>27</v>
      </c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3">
        <v>27</v>
      </c>
    </row>
    <row r="367" spans="1:30" s="26" customFormat="1" x14ac:dyDescent="0.3">
      <c r="A367" s="23">
        <v>147</v>
      </c>
      <c r="B367" s="24">
        <v>2426</v>
      </c>
      <c r="C367" s="23" t="s">
        <v>247</v>
      </c>
      <c r="D367" s="25">
        <v>10.7</v>
      </c>
      <c r="E367" s="25" t="s">
        <v>215</v>
      </c>
      <c r="F367" s="25" t="s">
        <v>120</v>
      </c>
      <c r="G367" s="23">
        <v>18</v>
      </c>
      <c r="H367" s="25">
        <v>25</v>
      </c>
      <c r="I367" s="25"/>
      <c r="J367" s="25"/>
      <c r="K367" s="25"/>
      <c r="L367" s="25"/>
      <c r="M367" s="25"/>
      <c r="N367" s="25"/>
      <c r="O367" s="25"/>
      <c r="P367" s="25"/>
      <c r="Q367" s="25">
        <v>25</v>
      </c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3">
        <v>25</v>
      </c>
    </row>
    <row r="368" spans="1:30" s="26" customFormat="1" x14ac:dyDescent="0.3">
      <c r="A368" s="23">
        <v>178</v>
      </c>
      <c r="B368" s="24">
        <v>2545</v>
      </c>
      <c r="C368" s="23" t="s">
        <v>282</v>
      </c>
      <c r="D368" s="25">
        <v>14.82</v>
      </c>
      <c r="E368" s="25" t="s">
        <v>53</v>
      </c>
      <c r="F368" s="25" t="s">
        <v>120</v>
      </c>
      <c r="G368" s="23">
        <v>18</v>
      </c>
      <c r="H368" s="25">
        <v>26</v>
      </c>
      <c r="I368" s="25"/>
      <c r="J368" s="25"/>
      <c r="K368" s="25"/>
      <c r="L368" s="25"/>
      <c r="M368" s="25"/>
      <c r="N368" s="25"/>
      <c r="O368" s="25"/>
      <c r="P368" s="25"/>
      <c r="Q368" s="25">
        <v>26</v>
      </c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3">
        <v>26</v>
      </c>
    </row>
    <row r="369" spans="1:30" s="26" customFormat="1" x14ac:dyDescent="0.3">
      <c r="A369" s="23">
        <v>61</v>
      </c>
      <c r="B369" s="24">
        <v>1831</v>
      </c>
      <c r="C369" s="23" t="s">
        <v>140</v>
      </c>
      <c r="D369" s="25">
        <v>10.43</v>
      </c>
      <c r="E369" s="25" t="s">
        <v>141</v>
      </c>
      <c r="F369" s="25" t="s">
        <v>120</v>
      </c>
      <c r="G369" s="23">
        <v>16</v>
      </c>
      <c r="H369" s="25">
        <v>23</v>
      </c>
      <c r="I369" s="25"/>
      <c r="J369" s="25"/>
      <c r="K369" s="25"/>
      <c r="L369" s="25"/>
      <c r="M369" s="25"/>
      <c r="N369" s="25"/>
      <c r="O369" s="25"/>
      <c r="P369" s="25"/>
      <c r="Q369" s="25">
        <v>23</v>
      </c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3">
        <v>23</v>
      </c>
    </row>
    <row r="370" spans="1:30" s="26" customFormat="1" x14ac:dyDescent="0.3">
      <c r="A370" s="23">
        <v>43</v>
      </c>
      <c r="B370" s="24">
        <v>1636</v>
      </c>
      <c r="C370" s="23" t="s">
        <v>111</v>
      </c>
      <c r="D370" s="25">
        <v>67.62</v>
      </c>
      <c r="E370" s="25" t="s">
        <v>112</v>
      </c>
      <c r="F370" s="25" t="s">
        <v>42</v>
      </c>
      <c r="G370" s="23">
        <v>11</v>
      </c>
      <c r="H370" s="25">
        <v>15</v>
      </c>
      <c r="I370" s="25"/>
      <c r="J370" s="25"/>
      <c r="K370" s="25"/>
      <c r="L370" s="25"/>
      <c r="M370" s="25"/>
      <c r="N370" s="25"/>
      <c r="O370" s="25"/>
      <c r="P370" s="25"/>
      <c r="Q370" s="25">
        <v>15</v>
      </c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3">
        <v>15</v>
      </c>
    </row>
    <row r="371" spans="1:30" s="26" customFormat="1" x14ac:dyDescent="0.3">
      <c r="A371" s="23">
        <v>14</v>
      </c>
      <c r="B371" s="24">
        <v>1084</v>
      </c>
      <c r="C371" s="23" t="s">
        <v>65</v>
      </c>
      <c r="D371" s="25">
        <v>271.08999999999997</v>
      </c>
      <c r="E371" s="25" t="s">
        <v>66</v>
      </c>
      <c r="F371" s="25" t="s">
        <v>42</v>
      </c>
      <c r="G371" s="23">
        <v>7</v>
      </c>
      <c r="H371" s="25">
        <v>10</v>
      </c>
      <c r="I371" s="25"/>
      <c r="J371" s="25"/>
      <c r="K371" s="25"/>
      <c r="L371" s="25"/>
      <c r="M371" s="25"/>
      <c r="N371" s="25"/>
      <c r="O371" s="25"/>
      <c r="P371" s="25"/>
      <c r="Q371" s="25">
        <v>10</v>
      </c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3">
        <v>10</v>
      </c>
    </row>
    <row r="372" spans="1:30" s="26" customFormat="1" x14ac:dyDescent="0.3">
      <c r="A372" s="23">
        <v>63</v>
      </c>
      <c r="B372" s="24">
        <v>1852</v>
      </c>
      <c r="C372" s="23" t="s">
        <v>144</v>
      </c>
      <c r="D372" s="25">
        <v>18.8</v>
      </c>
      <c r="E372" s="25" t="s">
        <v>145</v>
      </c>
      <c r="F372" s="25" t="s">
        <v>120</v>
      </c>
      <c r="G372" s="23">
        <v>6</v>
      </c>
      <c r="H372" s="25">
        <v>8</v>
      </c>
      <c r="I372" s="25"/>
      <c r="J372" s="25"/>
      <c r="K372" s="25"/>
      <c r="L372" s="25"/>
      <c r="M372" s="25"/>
      <c r="N372" s="25"/>
      <c r="O372" s="25"/>
      <c r="P372" s="25"/>
      <c r="Q372" s="25">
        <v>8</v>
      </c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3">
        <v>8</v>
      </c>
    </row>
    <row r="373" spans="1:30" s="26" customFormat="1" x14ac:dyDescent="0.3">
      <c r="A373" s="23">
        <v>360</v>
      </c>
      <c r="B373" s="24">
        <v>7259</v>
      </c>
      <c r="C373" s="23" t="s">
        <v>470</v>
      </c>
      <c r="D373" s="25">
        <v>5.98</v>
      </c>
      <c r="E373" s="25" t="s">
        <v>141</v>
      </c>
      <c r="F373" s="25" t="s">
        <v>120</v>
      </c>
      <c r="G373" s="23">
        <v>6</v>
      </c>
      <c r="H373" s="25">
        <v>8</v>
      </c>
      <c r="I373" s="25"/>
      <c r="J373" s="25"/>
      <c r="K373" s="25"/>
      <c r="L373" s="25"/>
      <c r="M373" s="25"/>
      <c r="N373" s="25"/>
      <c r="O373" s="25"/>
      <c r="P373" s="25"/>
      <c r="Q373" s="25">
        <v>8</v>
      </c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3">
        <v>8</v>
      </c>
    </row>
    <row r="374" spans="1:30" s="26" customFormat="1" x14ac:dyDescent="0.3">
      <c r="A374" s="23">
        <v>370</v>
      </c>
      <c r="B374" s="24">
        <v>7413</v>
      </c>
      <c r="C374" s="23" t="s">
        <v>480</v>
      </c>
      <c r="D374" s="25">
        <v>5.97</v>
      </c>
      <c r="E374" s="25" t="s">
        <v>53</v>
      </c>
      <c r="F374" s="25" t="s">
        <v>120</v>
      </c>
      <c r="G374" s="23">
        <v>6</v>
      </c>
      <c r="H374" s="25">
        <v>9</v>
      </c>
      <c r="I374" s="25"/>
      <c r="J374" s="25"/>
      <c r="K374" s="25"/>
      <c r="L374" s="25"/>
      <c r="M374" s="25"/>
      <c r="N374" s="25"/>
      <c r="O374" s="25"/>
      <c r="P374" s="25"/>
      <c r="Q374" s="25">
        <v>9</v>
      </c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3">
        <v>9</v>
      </c>
    </row>
    <row r="375" spans="1:30" s="26" customFormat="1" x14ac:dyDescent="0.3">
      <c r="A375" s="23">
        <v>28</v>
      </c>
      <c r="B375" s="24">
        <v>1357</v>
      </c>
      <c r="C375" s="23" t="s">
        <v>87</v>
      </c>
      <c r="D375" s="25">
        <v>28</v>
      </c>
      <c r="E375" s="25" t="s">
        <v>88</v>
      </c>
      <c r="F375" s="25" t="s">
        <v>89</v>
      </c>
      <c r="G375" s="23">
        <v>5</v>
      </c>
      <c r="H375" s="25">
        <v>7</v>
      </c>
      <c r="I375" s="25"/>
      <c r="J375" s="25"/>
      <c r="K375" s="25"/>
      <c r="L375" s="25"/>
      <c r="M375" s="25"/>
      <c r="N375" s="25"/>
      <c r="O375" s="25"/>
      <c r="P375" s="25"/>
      <c r="Q375" s="25">
        <v>7</v>
      </c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3">
        <v>7</v>
      </c>
    </row>
    <row r="376" spans="1:30" s="26" customFormat="1" x14ac:dyDescent="0.3">
      <c r="A376" s="23">
        <v>57</v>
      </c>
      <c r="B376" s="24">
        <v>1775</v>
      </c>
      <c r="C376" s="23" t="s">
        <v>134</v>
      </c>
      <c r="D376" s="25">
        <v>9.61</v>
      </c>
      <c r="E376" s="25" t="s">
        <v>131</v>
      </c>
      <c r="F376" s="25" t="s">
        <v>73</v>
      </c>
      <c r="G376" s="23">
        <v>5</v>
      </c>
      <c r="H376" s="25">
        <v>7</v>
      </c>
      <c r="I376" s="25"/>
      <c r="J376" s="25"/>
      <c r="K376" s="25"/>
      <c r="L376" s="25"/>
      <c r="M376" s="25"/>
      <c r="N376" s="25"/>
      <c r="O376" s="25"/>
      <c r="P376" s="25"/>
      <c r="Q376" s="25">
        <v>5</v>
      </c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>
        <v>2</v>
      </c>
      <c r="AC376" s="25"/>
      <c r="AD376" s="23">
        <v>7</v>
      </c>
    </row>
    <row r="377" spans="1:30" s="26" customFormat="1" x14ac:dyDescent="0.3">
      <c r="A377" s="23">
        <v>92</v>
      </c>
      <c r="B377" s="24">
        <v>2005</v>
      </c>
      <c r="C377" s="23" t="s">
        <v>183</v>
      </c>
      <c r="D377" s="25">
        <v>13.73</v>
      </c>
      <c r="E377" s="25" t="s">
        <v>143</v>
      </c>
      <c r="F377" s="25" t="s">
        <v>73</v>
      </c>
      <c r="G377" s="23">
        <v>5</v>
      </c>
      <c r="H377" s="25">
        <v>7</v>
      </c>
      <c r="I377" s="25"/>
      <c r="J377" s="25"/>
      <c r="K377" s="25"/>
      <c r="L377" s="25"/>
      <c r="M377" s="25"/>
      <c r="N377" s="25"/>
      <c r="O377" s="25"/>
      <c r="P377" s="25"/>
      <c r="Q377" s="25">
        <v>7</v>
      </c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3">
        <v>7</v>
      </c>
    </row>
    <row r="378" spans="1:30" s="26" customFormat="1" x14ac:dyDescent="0.3">
      <c r="A378" s="23">
        <v>98</v>
      </c>
      <c r="B378" s="24">
        <v>2104</v>
      </c>
      <c r="C378" s="23" t="s">
        <v>189</v>
      </c>
      <c r="D378" s="25">
        <v>5.79</v>
      </c>
      <c r="E378" s="25" t="s">
        <v>190</v>
      </c>
      <c r="F378" s="25" t="s">
        <v>120</v>
      </c>
      <c r="G378" s="23">
        <v>5</v>
      </c>
      <c r="H378" s="25">
        <v>7</v>
      </c>
      <c r="I378" s="25"/>
      <c r="J378" s="25"/>
      <c r="K378" s="25"/>
      <c r="L378" s="25"/>
      <c r="M378" s="25"/>
      <c r="N378" s="25"/>
      <c r="O378" s="25"/>
      <c r="P378" s="25"/>
      <c r="Q378" s="25">
        <v>7</v>
      </c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3">
        <v>7</v>
      </c>
    </row>
    <row r="379" spans="1:30" s="26" customFormat="1" x14ac:dyDescent="0.3">
      <c r="A379" s="23">
        <v>53</v>
      </c>
      <c r="B379" s="24">
        <v>1765</v>
      </c>
      <c r="C379" s="23" t="s">
        <v>128</v>
      </c>
      <c r="D379" s="25">
        <v>9.35</v>
      </c>
      <c r="E379" s="25" t="s">
        <v>129</v>
      </c>
      <c r="F379" s="25" t="s">
        <v>120</v>
      </c>
      <c r="G379" s="23">
        <v>4</v>
      </c>
      <c r="H379" s="25">
        <v>6</v>
      </c>
      <c r="I379" s="25"/>
      <c r="J379" s="25"/>
      <c r="K379" s="25"/>
      <c r="L379" s="25"/>
      <c r="M379" s="25"/>
      <c r="N379" s="25"/>
      <c r="O379" s="25"/>
      <c r="P379" s="25"/>
      <c r="Q379" s="25">
        <v>6</v>
      </c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3">
        <v>6</v>
      </c>
    </row>
    <row r="380" spans="1:30" s="26" customFormat="1" x14ac:dyDescent="0.3">
      <c r="A380" s="23">
        <v>58</v>
      </c>
      <c r="B380" s="24">
        <v>1790</v>
      </c>
      <c r="C380" s="23" t="s">
        <v>135</v>
      </c>
      <c r="D380" s="25">
        <v>10.96</v>
      </c>
      <c r="E380" s="25" t="s">
        <v>53</v>
      </c>
      <c r="F380" s="25" t="s">
        <v>120</v>
      </c>
      <c r="G380" s="23">
        <v>4</v>
      </c>
      <c r="H380" s="25">
        <v>6</v>
      </c>
      <c r="I380" s="25"/>
      <c r="J380" s="25"/>
      <c r="K380" s="25"/>
      <c r="L380" s="25"/>
      <c r="M380" s="25"/>
      <c r="N380" s="25"/>
      <c r="O380" s="25"/>
      <c r="P380" s="25"/>
      <c r="Q380" s="25">
        <v>6</v>
      </c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3">
        <v>6</v>
      </c>
    </row>
    <row r="381" spans="1:30" s="26" customFormat="1" x14ac:dyDescent="0.3">
      <c r="A381" s="23">
        <v>130</v>
      </c>
      <c r="B381" s="24">
        <v>2358</v>
      </c>
      <c r="C381" s="23" t="s">
        <v>225</v>
      </c>
      <c r="D381" s="25">
        <v>7.17</v>
      </c>
      <c r="E381" s="25" t="s">
        <v>226</v>
      </c>
      <c r="F381" s="25" t="s">
        <v>120</v>
      </c>
      <c r="G381" s="23">
        <v>4</v>
      </c>
      <c r="H381" s="25">
        <v>5</v>
      </c>
      <c r="I381" s="25"/>
      <c r="J381" s="25"/>
      <c r="K381" s="25"/>
      <c r="L381" s="25"/>
      <c r="M381" s="25"/>
      <c r="N381" s="25"/>
      <c r="O381" s="25"/>
      <c r="P381" s="25"/>
      <c r="Q381" s="25">
        <v>5</v>
      </c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3">
        <v>5</v>
      </c>
    </row>
    <row r="382" spans="1:30" s="26" customFormat="1" x14ac:dyDescent="0.3">
      <c r="A382" s="23">
        <v>82</v>
      </c>
      <c r="B382" s="24">
        <v>1932</v>
      </c>
      <c r="C382" s="23" t="s">
        <v>170</v>
      </c>
      <c r="D382" s="25">
        <v>9.5399999999999991</v>
      </c>
      <c r="E382" s="25" t="s">
        <v>171</v>
      </c>
      <c r="F382" s="25" t="s">
        <v>120</v>
      </c>
      <c r="G382" s="23">
        <v>3</v>
      </c>
      <c r="H382" s="25">
        <v>4</v>
      </c>
      <c r="I382" s="25"/>
      <c r="J382" s="25"/>
      <c r="K382" s="25"/>
      <c r="L382" s="25"/>
      <c r="M382" s="25"/>
      <c r="N382" s="25"/>
      <c r="O382" s="25"/>
      <c r="P382" s="25"/>
      <c r="Q382" s="25">
        <v>4</v>
      </c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3">
        <v>4</v>
      </c>
    </row>
    <row r="383" spans="1:30" s="26" customFormat="1" x14ac:dyDescent="0.3">
      <c r="A383" s="23">
        <v>100</v>
      </c>
      <c r="B383" s="24">
        <v>2110</v>
      </c>
      <c r="C383" s="23" t="s">
        <v>192</v>
      </c>
      <c r="D383" s="25">
        <v>9.6999999999999993</v>
      </c>
      <c r="E383" s="25" t="s">
        <v>79</v>
      </c>
      <c r="F383" s="25" t="s">
        <v>120</v>
      </c>
      <c r="G383" s="23">
        <v>2</v>
      </c>
      <c r="H383" s="25">
        <v>4</v>
      </c>
      <c r="I383" s="25"/>
      <c r="J383" s="25"/>
      <c r="K383" s="25"/>
      <c r="L383" s="25"/>
      <c r="M383" s="25"/>
      <c r="N383" s="25"/>
      <c r="O383" s="25"/>
      <c r="P383" s="25"/>
      <c r="Q383" s="25">
        <v>2</v>
      </c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>
        <v>2</v>
      </c>
      <c r="AC383" s="25"/>
      <c r="AD383" s="23">
        <v>4</v>
      </c>
    </row>
    <row r="384" spans="1:30" s="26" customFormat="1" x14ac:dyDescent="0.3">
      <c r="A384" s="23">
        <v>101</v>
      </c>
      <c r="B384" s="24">
        <v>2129</v>
      </c>
      <c r="C384" s="23" t="s">
        <v>193</v>
      </c>
      <c r="D384" s="25">
        <v>4.8099999999999996</v>
      </c>
      <c r="E384" s="25" t="s">
        <v>129</v>
      </c>
      <c r="F384" s="25" t="s">
        <v>120</v>
      </c>
      <c r="G384" s="23">
        <v>2</v>
      </c>
      <c r="H384" s="25">
        <v>3</v>
      </c>
      <c r="I384" s="25"/>
      <c r="J384" s="25"/>
      <c r="K384" s="25"/>
      <c r="L384" s="25"/>
      <c r="M384" s="25"/>
      <c r="N384" s="25"/>
      <c r="O384" s="25"/>
      <c r="P384" s="25"/>
      <c r="Q384" s="25">
        <v>3</v>
      </c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3">
        <v>3</v>
      </c>
    </row>
    <row r="385" spans="1:30" s="26" customFormat="1" x14ac:dyDescent="0.3">
      <c r="A385" s="23">
        <v>115</v>
      </c>
      <c r="B385" s="24">
        <v>2257</v>
      </c>
      <c r="C385" s="23" t="s">
        <v>208</v>
      </c>
      <c r="D385" s="25">
        <v>5.67</v>
      </c>
      <c r="E385" s="25" t="s">
        <v>117</v>
      </c>
      <c r="F385" s="25" t="s">
        <v>120</v>
      </c>
      <c r="G385" s="23">
        <v>2</v>
      </c>
      <c r="H385" s="25">
        <v>3</v>
      </c>
      <c r="I385" s="25"/>
      <c r="J385" s="25"/>
      <c r="K385" s="25"/>
      <c r="L385" s="25"/>
      <c r="M385" s="25"/>
      <c r="N385" s="25"/>
      <c r="O385" s="25"/>
      <c r="P385" s="25"/>
      <c r="Q385" s="25">
        <v>3</v>
      </c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3">
        <v>3</v>
      </c>
    </row>
    <row r="386" spans="1:30" s="26" customFormat="1" x14ac:dyDescent="0.3">
      <c r="A386" s="23">
        <v>165</v>
      </c>
      <c r="B386" s="24">
        <v>2471</v>
      </c>
      <c r="C386" s="23" t="s">
        <v>268</v>
      </c>
      <c r="D386" s="25">
        <v>8.26</v>
      </c>
      <c r="E386" s="25" t="s">
        <v>79</v>
      </c>
      <c r="F386" s="25" t="s">
        <v>120</v>
      </c>
      <c r="G386" s="23">
        <v>2</v>
      </c>
      <c r="H386" s="25">
        <v>3</v>
      </c>
      <c r="I386" s="25"/>
      <c r="J386" s="25"/>
      <c r="K386" s="25"/>
      <c r="L386" s="25"/>
      <c r="M386" s="25"/>
      <c r="N386" s="25"/>
      <c r="O386" s="25"/>
      <c r="P386" s="25"/>
      <c r="Q386" s="25">
        <v>3</v>
      </c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3">
        <v>3</v>
      </c>
    </row>
    <row r="387" spans="1:30" s="26" customFormat="1" x14ac:dyDescent="0.3">
      <c r="A387" s="23">
        <v>367</v>
      </c>
      <c r="B387" s="24">
        <v>7329</v>
      </c>
      <c r="C387" s="23" t="s">
        <v>477</v>
      </c>
      <c r="D387" s="25">
        <v>5.85</v>
      </c>
      <c r="E387" s="25" t="s">
        <v>88</v>
      </c>
      <c r="F387" s="25" t="s">
        <v>73</v>
      </c>
      <c r="G387" s="23">
        <v>2</v>
      </c>
      <c r="H387" s="25">
        <v>3</v>
      </c>
      <c r="I387" s="25"/>
      <c r="J387" s="25"/>
      <c r="K387" s="25"/>
      <c r="L387" s="25"/>
      <c r="M387" s="25"/>
      <c r="N387" s="25"/>
      <c r="O387" s="25"/>
      <c r="P387" s="25"/>
      <c r="Q387" s="25">
        <v>3</v>
      </c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3">
        <v>3</v>
      </c>
    </row>
    <row r="388" spans="1:30" s="26" customFormat="1" x14ac:dyDescent="0.3">
      <c r="A388" s="23">
        <v>16</v>
      </c>
      <c r="B388" s="24">
        <v>1126</v>
      </c>
      <c r="C388" s="23" t="s">
        <v>68</v>
      </c>
      <c r="D388" s="25">
        <v>65</v>
      </c>
      <c r="E388" s="25" t="s">
        <v>69</v>
      </c>
      <c r="F388" s="25" t="s">
        <v>42</v>
      </c>
      <c r="G388" s="23">
        <v>1</v>
      </c>
      <c r="H388" s="25">
        <v>3</v>
      </c>
      <c r="I388" s="25"/>
      <c r="J388" s="25"/>
      <c r="K388" s="25"/>
      <c r="L388" s="25"/>
      <c r="M388" s="25"/>
      <c r="N388" s="25"/>
      <c r="O388" s="25">
        <v>3</v>
      </c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3">
        <v>3</v>
      </c>
    </row>
    <row r="389" spans="1:30" s="26" customFormat="1" x14ac:dyDescent="0.3">
      <c r="A389" s="23">
        <v>56</v>
      </c>
      <c r="B389" s="24">
        <v>1774</v>
      </c>
      <c r="C389" s="23" t="s">
        <v>133</v>
      </c>
      <c r="D389" s="25">
        <v>14.88</v>
      </c>
      <c r="E389" s="25" t="s">
        <v>55</v>
      </c>
      <c r="F389" s="25" t="s">
        <v>73</v>
      </c>
      <c r="G389" s="23">
        <v>1</v>
      </c>
      <c r="H389" s="25">
        <v>1</v>
      </c>
      <c r="I389" s="25"/>
      <c r="J389" s="25"/>
      <c r="K389" s="25"/>
      <c r="L389" s="25"/>
      <c r="M389" s="25"/>
      <c r="N389" s="25"/>
      <c r="O389" s="25"/>
      <c r="P389" s="25"/>
      <c r="Q389" s="25">
        <v>1</v>
      </c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3">
        <v>1</v>
      </c>
    </row>
    <row r="390" spans="1:30" s="26" customFormat="1" x14ac:dyDescent="0.3">
      <c r="A390" s="23">
        <v>66</v>
      </c>
      <c r="B390" s="24">
        <v>1859</v>
      </c>
      <c r="C390" s="23" t="s">
        <v>148</v>
      </c>
      <c r="D390" s="25">
        <v>18.32</v>
      </c>
      <c r="E390" s="25" t="s">
        <v>55</v>
      </c>
      <c r="F390" s="25" t="s">
        <v>73</v>
      </c>
      <c r="G390" s="23">
        <v>1</v>
      </c>
      <c r="H390" s="25">
        <v>1</v>
      </c>
      <c r="I390" s="25"/>
      <c r="J390" s="25"/>
      <c r="K390" s="25"/>
      <c r="L390" s="25"/>
      <c r="M390" s="25"/>
      <c r="N390" s="25"/>
      <c r="O390" s="25"/>
      <c r="P390" s="25"/>
      <c r="Q390" s="25">
        <v>1</v>
      </c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3">
        <v>1</v>
      </c>
    </row>
    <row r="391" spans="1:30" s="26" customFormat="1" x14ac:dyDescent="0.3">
      <c r="A391" s="23">
        <v>69</v>
      </c>
      <c r="B391" s="24">
        <v>1871</v>
      </c>
      <c r="C391" s="23" t="s">
        <v>151</v>
      </c>
      <c r="D391" s="25">
        <v>4.78</v>
      </c>
      <c r="E391" s="25" t="s">
        <v>129</v>
      </c>
      <c r="F391" s="25" t="s">
        <v>152</v>
      </c>
      <c r="G391" s="23">
        <v>1</v>
      </c>
      <c r="H391" s="25">
        <v>1</v>
      </c>
      <c r="I391" s="25"/>
      <c r="J391" s="25"/>
      <c r="K391" s="25"/>
      <c r="L391" s="25"/>
      <c r="M391" s="25"/>
      <c r="N391" s="25"/>
      <c r="O391" s="25"/>
      <c r="P391" s="25"/>
      <c r="Q391" s="25">
        <v>1</v>
      </c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3">
        <v>1</v>
      </c>
    </row>
    <row r="392" spans="1:30" s="26" customFormat="1" x14ac:dyDescent="0.3">
      <c r="A392" s="23">
        <v>91</v>
      </c>
      <c r="B392" s="24">
        <v>1992</v>
      </c>
      <c r="C392" s="23" t="s">
        <v>182</v>
      </c>
      <c r="D392" s="25">
        <v>5.23</v>
      </c>
      <c r="E392" s="25" t="s">
        <v>79</v>
      </c>
      <c r="F392" s="25" t="s">
        <v>120</v>
      </c>
      <c r="G392" s="23">
        <v>1</v>
      </c>
      <c r="H392" s="25">
        <v>2</v>
      </c>
      <c r="I392" s="25"/>
      <c r="J392" s="25"/>
      <c r="K392" s="25"/>
      <c r="L392" s="25"/>
      <c r="M392" s="25"/>
      <c r="N392" s="25"/>
      <c r="O392" s="25"/>
      <c r="P392" s="25"/>
      <c r="Q392" s="25">
        <v>2</v>
      </c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3">
        <v>2</v>
      </c>
    </row>
    <row r="393" spans="1:30" s="26" customFormat="1" x14ac:dyDescent="0.3">
      <c r="A393" s="23">
        <v>97</v>
      </c>
      <c r="B393" s="24">
        <v>2091</v>
      </c>
      <c r="C393" s="23" t="s">
        <v>188</v>
      </c>
      <c r="D393" s="25">
        <v>9.81</v>
      </c>
      <c r="E393" s="25" t="s">
        <v>129</v>
      </c>
      <c r="F393" s="25" t="s">
        <v>73</v>
      </c>
      <c r="G393" s="23">
        <v>1</v>
      </c>
      <c r="H393" s="25">
        <v>2</v>
      </c>
      <c r="I393" s="25"/>
      <c r="J393" s="25"/>
      <c r="K393" s="25"/>
      <c r="L393" s="25"/>
      <c r="M393" s="25"/>
      <c r="N393" s="25"/>
      <c r="O393" s="25"/>
      <c r="P393" s="25"/>
      <c r="Q393" s="25">
        <v>2</v>
      </c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3">
        <v>2</v>
      </c>
    </row>
    <row r="394" spans="1:30" s="26" customFormat="1" x14ac:dyDescent="0.3">
      <c r="A394" s="23">
        <v>109</v>
      </c>
      <c r="B394" s="24">
        <v>2183</v>
      </c>
      <c r="C394" s="23" t="s">
        <v>201</v>
      </c>
      <c r="D394" s="25">
        <v>9.32</v>
      </c>
      <c r="E394" s="25" t="s">
        <v>53</v>
      </c>
      <c r="F394" s="25" t="s">
        <v>73</v>
      </c>
      <c r="G394" s="23">
        <v>1</v>
      </c>
      <c r="H394" s="25">
        <v>2</v>
      </c>
      <c r="I394" s="25"/>
      <c r="J394" s="25"/>
      <c r="K394" s="25"/>
      <c r="L394" s="25"/>
      <c r="M394" s="25"/>
      <c r="N394" s="25"/>
      <c r="O394" s="25"/>
      <c r="P394" s="25"/>
      <c r="Q394" s="25">
        <v>2</v>
      </c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3">
        <v>2</v>
      </c>
    </row>
    <row r="395" spans="1:30" s="26" customFormat="1" x14ac:dyDescent="0.3">
      <c r="A395" s="23">
        <v>132</v>
      </c>
      <c r="B395" s="24">
        <v>2370</v>
      </c>
      <c r="C395" s="23" t="s">
        <v>229</v>
      </c>
      <c r="D395" s="25">
        <v>7.24</v>
      </c>
      <c r="E395" s="25" t="s">
        <v>179</v>
      </c>
      <c r="F395" s="25" t="s">
        <v>120</v>
      </c>
      <c r="G395" s="23">
        <v>1</v>
      </c>
      <c r="H395" s="25">
        <v>1</v>
      </c>
      <c r="I395" s="25"/>
      <c r="J395" s="25"/>
      <c r="K395" s="25"/>
      <c r="L395" s="25"/>
      <c r="M395" s="25"/>
      <c r="N395" s="25"/>
      <c r="O395" s="25"/>
      <c r="P395" s="25"/>
      <c r="Q395" s="25">
        <v>1</v>
      </c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3">
        <v>1</v>
      </c>
    </row>
    <row r="396" spans="1:30" s="26" customFormat="1" x14ac:dyDescent="0.3">
      <c r="A396" s="23">
        <v>151</v>
      </c>
      <c r="B396" s="24">
        <v>2434</v>
      </c>
      <c r="C396" s="23" t="s">
        <v>252</v>
      </c>
      <c r="D396" s="25">
        <v>5.84</v>
      </c>
      <c r="E396" s="25" t="s">
        <v>253</v>
      </c>
      <c r="F396" s="25" t="s">
        <v>73</v>
      </c>
      <c r="G396" s="23">
        <v>1</v>
      </c>
      <c r="H396" s="25">
        <v>2</v>
      </c>
      <c r="I396" s="25"/>
      <c r="J396" s="25"/>
      <c r="K396" s="25"/>
      <c r="L396" s="25"/>
      <c r="M396" s="25"/>
      <c r="N396" s="25"/>
      <c r="O396" s="25"/>
      <c r="P396" s="25"/>
      <c r="Q396" s="25">
        <v>2</v>
      </c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3">
        <v>2</v>
      </c>
    </row>
    <row r="397" spans="1:30" s="26" customFormat="1" x14ac:dyDescent="0.3">
      <c r="A397" s="23">
        <v>186</v>
      </c>
      <c r="B397" s="24">
        <v>2595</v>
      </c>
      <c r="C397" s="23" t="s">
        <v>290</v>
      </c>
      <c r="D397" s="25">
        <v>10.66</v>
      </c>
      <c r="E397" s="25" t="s">
        <v>105</v>
      </c>
      <c r="F397" s="25" t="s">
        <v>120</v>
      </c>
      <c r="G397" s="23">
        <v>1</v>
      </c>
      <c r="H397" s="25">
        <v>1</v>
      </c>
      <c r="I397" s="25"/>
      <c r="J397" s="25"/>
      <c r="K397" s="25"/>
      <c r="L397" s="25"/>
      <c r="M397" s="25"/>
      <c r="N397" s="25"/>
      <c r="O397" s="25"/>
      <c r="P397" s="25"/>
      <c r="Q397" s="25">
        <v>1</v>
      </c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3">
        <v>1</v>
      </c>
    </row>
    <row r="398" spans="1:30" s="26" customFormat="1" x14ac:dyDescent="0.3">
      <c r="A398" s="23">
        <v>317</v>
      </c>
      <c r="B398" s="24">
        <v>6244</v>
      </c>
      <c r="C398" s="23" t="s">
        <v>426</v>
      </c>
      <c r="D398" s="25">
        <v>4.33</v>
      </c>
      <c r="E398" s="25" t="s">
        <v>256</v>
      </c>
      <c r="F398" s="25" t="s">
        <v>73</v>
      </c>
      <c r="G398" s="23">
        <v>1</v>
      </c>
      <c r="H398" s="25">
        <v>1</v>
      </c>
      <c r="I398" s="25"/>
      <c r="J398" s="25"/>
      <c r="K398" s="25"/>
      <c r="L398" s="25"/>
      <c r="M398" s="25"/>
      <c r="N398" s="25"/>
      <c r="O398" s="25"/>
      <c r="P398" s="25">
        <v>1</v>
      </c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3">
        <v>1</v>
      </c>
    </row>
    <row r="399" spans="1:30" s="26" customFormat="1" x14ac:dyDescent="0.3">
      <c r="A399" s="23">
        <v>318</v>
      </c>
      <c r="B399" s="24">
        <v>6437</v>
      </c>
      <c r="C399" s="23" t="s">
        <v>427</v>
      </c>
      <c r="D399" s="25">
        <v>5.15</v>
      </c>
      <c r="E399" s="25" t="s">
        <v>428</v>
      </c>
      <c r="F399" s="25" t="s">
        <v>152</v>
      </c>
      <c r="G399" s="23">
        <v>1</v>
      </c>
      <c r="H399" s="25">
        <v>1</v>
      </c>
      <c r="I399" s="25"/>
      <c r="J399" s="25"/>
      <c r="K399" s="25"/>
      <c r="L399" s="25"/>
      <c r="M399" s="25"/>
      <c r="N399" s="25"/>
      <c r="O399" s="25"/>
      <c r="P399" s="25"/>
      <c r="Q399" s="25">
        <v>1</v>
      </c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3">
        <v>1</v>
      </c>
    </row>
    <row r="400" spans="1:30" s="26" customFormat="1" x14ac:dyDescent="0.3">
      <c r="A400" s="23">
        <v>319</v>
      </c>
      <c r="B400" s="24">
        <v>6494</v>
      </c>
      <c r="C400" s="23" t="s">
        <v>429</v>
      </c>
      <c r="D400" s="25">
        <v>3.16</v>
      </c>
      <c r="E400" s="25" t="s">
        <v>107</v>
      </c>
      <c r="F400" s="25" t="s">
        <v>152</v>
      </c>
      <c r="G400" s="23">
        <v>1</v>
      </c>
      <c r="H400" s="25">
        <v>1</v>
      </c>
      <c r="I400" s="25"/>
      <c r="J400" s="25"/>
      <c r="K400" s="25"/>
      <c r="L400" s="25"/>
      <c r="M400" s="25"/>
      <c r="N400" s="25"/>
      <c r="O400" s="25"/>
      <c r="P400" s="25"/>
      <c r="Q400" s="25">
        <v>1</v>
      </c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3">
        <v>1</v>
      </c>
    </row>
    <row r="401" spans="1:30" s="26" customFormat="1" x14ac:dyDescent="0.3">
      <c r="A401" s="23">
        <v>326</v>
      </c>
      <c r="B401" s="24">
        <v>6725</v>
      </c>
      <c r="C401" s="23" t="s">
        <v>436</v>
      </c>
      <c r="D401" s="25">
        <v>4.72</v>
      </c>
      <c r="E401" s="25" t="s">
        <v>79</v>
      </c>
      <c r="F401" s="25" t="s">
        <v>120</v>
      </c>
      <c r="G401" s="23">
        <v>1</v>
      </c>
      <c r="H401" s="25">
        <v>1</v>
      </c>
      <c r="I401" s="25"/>
      <c r="J401" s="25"/>
      <c r="K401" s="25"/>
      <c r="L401" s="25"/>
      <c r="M401" s="25"/>
      <c r="N401" s="25"/>
      <c r="O401" s="25"/>
      <c r="P401" s="25"/>
      <c r="Q401" s="25">
        <v>1</v>
      </c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3">
        <v>1</v>
      </c>
    </row>
    <row r="402" spans="1:30" s="26" customFormat="1" x14ac:dyDescent="0.3">
      <c r="A402" s="23">
        <v>327</v>
      </c>
      <c r="B402" s="24">
        <v>6738</v>
      </c>
      <c r="C402" s="23" t="s">
        <v>437</v>
      </c>
      <c r="D402" s="25">
        <v>5.85</v>
      </c>
      <c r="E402" s="25" t="s">
        <v>119</v>
      </c>
      <c r="F402" s="25" t="s">
        <v>120</v>
      </c>
      <c r="G402" s="23">
        <v>1</v>
      </c>
      <c r="H402" s="25">
        <v>1</v>
      </c>
      <c r="I402" s="25"/>
      <c r="J402" s="25"/>
      <c r="K402" s="25"/>
      <c r="L402" s="25"/>
      <c r="M402" s="25"/>
      <c r="N402" s="25"/>
      <c r="O402" s="25"/>
      <c r="P402" s="25"/>
      <c r="Q402" s="25">
        <v>1</v>
      </c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3">
        <v>1</v>
      </c>
    </row>
    <row r="403" spans="1:30" s="26" customFormat="1" x14ac:dyDescent="0.3">
      <c r="A403" s="23">
        <v>337</v>
      </c>
      <c r="B403" s="24">
        <v>6988</v>
      </c>
      <c r="C403" s="23" t="s">
        <v>447</v>
      </c>
      <c r="D403" s="25">
        <v>9.58</v>
      </c>
      <c r="E403" s="25" t="s">
        <v>143</v>
      </c>
      <c r="F403" s="25" t="s">
        <v>73</v>
      </c>
      <c r="G403" s="23">
        <v>1</v>
      </c>
      <c r="H403" s="25">
        <v>1</v>
      </c>
      <c r="I403" s="25"/>
      <c r="J403" s="25"/>
      <c r="K403" s="25"/>
      <c r="L403" s="25"/>
      <c r="M403" s="25"/>
      <c r="N403" s="25"/>
      <c r="O403" s="25"/>
      <c r="P403" s="25"/>
      <c r="Q403" s="25">
        <v>1</v>
      </c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3">
        <v>1</v>
      </c>
    </row>
    <row r="404" spans="1:30" s="26" customFormat="1" x14ac:dyDescent="0.3">
      <c r="A404" s="23">
        <v>352</v>
      </c>
      <c r="B404" s="24">
        <v>7111</v>
      </c>
      <c r="C404" s="23" t="s">
        <v>462</v>
      </c>
      <c r="D404" s="25">
        <v>10.87</v>
      </c>
      <c r="E404" s="25" t="s">
        <v>253</v>
      </c>
      <c r="F404" s="25" t="s">
        <v>73</v>
      </c>
      <c r="G404" s="23">
        <v>1</v>
      </c>
      <c r="H404" s="25">
        <v>1</v>
      </c>
      <c r="I404" s="25"/>
      <c r="J404" s="25"/>
      <c r="K404" s="25"/>
      <c r="L404" s="25"/>
      <c r="M404" s="25"/>
      <c r="N404" s="25"/>
      <c r="O404" s="25"/>
      <c r="P404" s="25"/>
      <c r="Q404" s="25">
        <v>1</v>
      </c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3">
        <v>1</v>
      </c>
    </row>
    <row r="405" spans="1:30" s="26" customFormat="1" x14ac:dyDescent="0.3">
      <c r="A405" s="23">
        <v>357</v>
      </c>
      <c r="B405" s="24">
        <v>7220</v>
      </c>
      <c r="C405" s="23" t="s">
        <v>467</v>
      </c>
      <c r="D405" s="25">
        <v>7.06</v>
      </c>
      <c r="E405" s="25" t="s">
        <v>190</v>
      </c>
      <c r="F405" s="25" t="s">
        <v>120</v>
      </c>
      <c r="G405" s="23">
        <v>1</v>
      </c>
      <c r="H405" s="25">
        <v>2</v>
      </c>
      <c r="I405" s="25"/>
      <c r="J405" s="25"/>
      <c r="K405" s="25"/>
      <c r="L405" s="25"/>
      <c r="M405" s="25"/>
      <c r="N405" s="25"/>
      <c r="O405" s="25"/>
      <c r="P405" s="25"/>
      <c r="Q405" s="25">
        <v>2</v>
      </c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3">
        <v>2</v>
      </c>
    </row>
    <row r="406" spans="1:30" s="26" customFormat="1" x14ac:dyDescent="0.3">
      <c r="A406" s="23">
        <v>362</v>
      </c>
      <c r="B406" s="24">
        <v>7287</v>
      </c>
      <c r="C406" s="23" t="s">
        <v>472</v>
      </c>
      <c r="D406" s="25">
        <v>3.94</v>
      </c>
      <c r="E406" s="25" t="s">
        <v>107</v>
      </c>
      <c r="F406" s="25" t="s">
        <v>120</v>
      </c>
      <c r="G406" s="23">
        <v>1</v>
      </c>
      <c r="H406" s="25">
        <v>1</v>
      </c>
      <c r="I406" s="25"/>
      <c r="J406" s="25"/>
      <c r="K406" s="25"/>
      <c r="L406" s="25"/>
      <c r="M406" s="25"/>
      <c r="N406" s="25"/>
      <c r="O406" s="25"/>
      <c r="P406" s="25"/>
      <c r="Q406" s="25">
        <v>1</v>
      </c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3">
        <v>1</v>
      </c>
    </row>
    <row r="407" spans="1:30" s="26" customFormat="1" x14ac:dyDescent="0.3">
      <c r="A407" s="23">
        <v>368</v>
      </c>
      <c r="B407" s="24">
        <v>7382</v>
      </c>
      <c r="C407" s="23" t="s">
        <v>478</v>
      </c>
      <c r="D407" s="25">
        <v>5.88</v>
      </c>
      <c r="E407" s="25" t="s">
        <v>179</v>
      </c>
      <c r="F407" s="25" t="s">
        <v>120</v>
      </c>
      <c r="G407" s="23">
        <v>1</v>
      </c>
      <c r="H407" s="25">
        <v>1</v>
      </c>
      <c r="I407" s="25"/>
      <c r="J407" s="25"/>
      <c r="K407" s="25"/>
      <c r="L407" s="25"/>
      <c r="M407" s="25"/>
      <c r="N407" s="25"/>
      <c r="O407" s="25"/>
      <c r="P407" s="25"/>
      <c r="Q407" s="25">
        <v>1</v>
      </c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3">
        <v>1</v>
      </c>
    </row>
    <row r="408" spans="1:30" s="26" customFormat="1" x14ac:dyDescent="0.3">
      <c r="A408" s="23">
        <v>343</v>
      </c>
      <c r="B408" s="24">
        <v>7050</v>
      </c>
      <c r="C408" s="23" t="s">
        <v>453</v>
      </c>
      <c r="D408" s="25">
        <v>4.97</v>
      </c>
      <c r="E408" s="25" t="s">
        <v>228</v>
      </c>
      <c r="F408" s="25" t="s">
        <v>152</v>
      </c>
      <c r="G408" s="23">
        <v>0</v>
      </c>
      <c r="H408" s="25">
        <v>1</v>
      </c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>
        <v>1</v>
      </c>
      <c r="AC408" s="25"/>
      <c r="AD408" s="23">
        <v>1</v>
      </c>
    </row>
    <row r="409" spans="1:30" x14ac:dyDescent="0.3">
      <c r="A409" s="55"/>
      <c r="B409" s="55"/>
      <c r="C409" s="55"/>
      <c r="D409" s="55"/>
      <c r="E409" s="55"/>
      <c r="F409" s="28" t="s">
        <v>39</v>
      </c>
      <c r="G409" s="29">
        <f t="shared" ref="G409:AD409" si="1">SUM(G9:G408)</f>
        <v>322346438</v>
      </c>
      <c r="H409" s="29">
        <f t="shared" si="1"/>
        <v>421552913</v>
      </c>
      <c r="I409" s="29">
        <f t="shared" si="1"/>
        <v>175337044</v>
      </c>
      <c r="J409" s="29">
        <f t="shared" si="1"/>
        <v>32796846</v>
      </c>
      <c r="K409" s="29">
        <f t="shared" si="1"/>
        <v>61554937</v>
      </c>
      <c r="L409" s="29">
        <f t="shared" si="1"/>
        <v>27040638</v>
      </c>
      <c r="M409" s="29">
        <f t="shared" si="1"/>
        <v>2670540</v>
      </c>
      <c r="N409" s="29">
        <f t="shared" si="1"/>
        <v>253038</v>
      </c>
      <c r="O409" s="29">
        <f t="shared" si="1"/>
        <v>1305724</v>
      </c>
      <c r="P409" s="29">
        <f t="shared" si="1"/>
        <v>7613596</v>
      </c>
      <c r="Q409" s="29">
        <f t="shared" si="1"/>
        <v>321125</v>
      </c>
      <c r="R409" s="29">
        <f t="shared" si="1"/>
        <v>342625</v>
      </c>
      <c r="S409" s="29">
        <f t="shared" si="1"/>
        <v>8754068</v>
      </c>
      <c r="T409" s="29">
        <f t="shared" si="1"/>
        <v>13095609</v>
      </c>
      <c r="U409" s="29">
        <f t="shared" si="1"/>
        <v>6800028</v>
      </c>
      <c r="V409" s="29">
        <f t="shared" si="1"/>
        <v>1122158</v>
      </c>
      <c r="W409" s="29">
        <f t="shared" si="1"/>
        <v>893021</v>
      </c>
      <c r="X409" s="29">
        <f t="shared" si="1"/>
        <v>272698</v>
      </c>
      <c r="Y409" s="29">
        <f t="shared" si="1"/>
        <v>21781</v>
      </c>
      <c r="Z409" s="29">
        <f t="shared" si="1"/>
        <v>68411000</v>
      </c>
      <c r="AA409" s="29">
        <f t="shared" si="1"/>
        <v>4863792</v>
      </c>
      <c r="AB409" s="29">
        <f t="shared" si="1"/>
        <v>576723</v>
      </c>
      <c r="AC409" s="29">
        <f t="shared" si="1"/>
        <v>7505922</v>
      </c>
      <c r="AD409" s="29">
        <f t="shared" si="1"/>
        <v>421552913</v>
      </c>
    </row>
  </sheetData>
  <autoFilter ref="A8:AD395" xr:uid="{44E04044-844C-49D1-A3D8-8364F495EB48}">
    <sortState xmlns:xlrd2="http://schemas.microsoft.com/office/spreadsheetml/2017/richdata2" ref="A9:AD408">
      <sortCondition descending="1" ref="G8:G39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6A82E-CFA3-4B23-8131-401226DB697D}">
  <dimension ref="A1:V95"/>
  <sheetViews>
    <sheetView showGridLines="0" zoomScale="85" zoomScaleNormal="85" workbookViewId="0">
      <pane ySplit="5" topLeftCell="A9" activePane="bottomLeft" state="frozen"/>
      <selection activeCell="D396" sqref="D396"/>
      <selection pane="bottomLeft" activeCell="D396" sqref="D396"/>
    </sheetView>
  </sheetViews>
  <sheetFormatPr defaultColWidth="9" defaultRowHeight="15.5" x14ac:dyDescent="0.35"/>
  <cols>
    <col min="1" max="1" width="10.08203125" style="32" bestFit="1" customWidth="1"/>
    <col min="2" max="2" width="20.75" style="32" bestFit="1" customWidth="1"/>
    <col min="3" max="3" width="8.5" style="33" bestFit="1" customWidth="1"/>
    <col min="4" max="4" width="11.75" style="34" bestFit="1" customWidth="1"/>
    <col min="5" max="5" width="8.33203125" style="32" bestFit="1" customWidth="1"/>
    <col min="6" max="6" width="5.83203125" style="32" bestFit="1" customWidth="1"/>
    <col min="7" max="7" width="15" style="32" bestFit="1" customWidth="1"/>
    <col min="8" max="8" width="9.33203125" style="32" bestFit="1" customWidth="1"/>
    <col min="9" max="9" width="23.5" style="32" bestFit="1" customWidth="1"/>
    <col min="10" max="10" width="11.08203125" style="32" bestFit="1" customWidth="1"/>
    <col min="11" max="11" width="18.58203125" style="32" bestFit="1" customWidth="1"/>
    <col min="12" max="12" width="16.5" style="35" bestFit="1" customWidth="1"/>
    <col min="13" max="13" width="14.25" style="32" bestFit="1" customWidth="1"/>
    <col min="14" max="14" width="20.08203125" style="54" bestFit="1" customWidth="1"/>
    <col min="15" max="15" width="11.5" style="32" bestFit="1" customWidth="1"/>
    <col min="16" max="17" width="8.58203125" style="32" bestFit="1" customWidth="1"/>
    <col min="18" max="18" width="13.5" style="32" bestFit="1" customWidth="1"/>
    <col min="19" max="19" width="12" style="32" bestFit="1" customWidth="1"/>
    <col min="20" max="20" width="8.5" style="32" bestFit="1" customWidth="1"/>
    <col min="21" max="21" width="9.5" style="32" bestFit="1" customWidth="1"/>
    <col min="22" max="22" width="9.33203125" style="32" bestFit="1" customWidth="1"/>
    <col min="23" max="16384" width="9" style="32"/>
  </cols>
  <sheetData>
    <row r="1" spans="1:22" x14ac:dyDescent="0.35">
      <c r="A1" s="31" t="s">
        <v>513</v>
      </c>
      <c r="N1" s="36" t="s">
        <v>514</v>
      </c>
      <c r="O1" s="37">
        <v>1</v>
      </c>
      <c r="P1" s="38">
        <v>2</v>
      </c>
      <c r="Q1" s="38">
        <v>3</v>
      </c>
      <c r="R1" s="38">
        <v>9</v>
      </c>
      <c r="S1" s="38">
        <v>5</v>
      </c>
      <c r="T1" s="38">
        <v>8</v>
      </c>
      <c r="U1" s="38">
        <v>6</v>
      </c>
    </row>
    <row r="2" spans="1:22" x14ac:dyDescent="0.35">
      <c r="A2" s="39" t="s">
        <v>515</v>
      </c>
      <c r="N2" s="36" t="s">
        <v>516</v>
      </c>
      <c r="O2" s="40">
        <v>0.84</v>
      </c>
      <c r="P2" s="40">
        <v>0.84</v>
      </c>
      <c r="Q2" s="40">
        <v>0.84</v>
      </c>
      <c r="R2" s="40">
        <v>0.9</v>
      </c>
      <c r="S2" s="40">
        <v>1</v>
      </c>
      <c r="T2" s="40">
        <v>0.9</v>
      </c>
      <c r="U2" s="40">
        <v>0.8</v>
      </c>
    </row>
    <row r="3" spans="1:22" x14ac:dyDescent="0.35">
      <c r="A3" s="41" t="s">
        <v>517</v>
      </c>
      <c r="N3" s="42" t="s">
        <v>518</v>
      </c>
      <c r="O3" s="43">
        <f>'[1]Skipting milli svæða'!C4</f>
        <v>1</v>
      </c>
      <c r="P3" s="43">
        <f>'[1]Skipting milli svæða'!D4</f>
        <v>0.9</v>
      </c>
      <c r="Q3" s="43">
        <f>'[1]Skipting milli svæða'!E4</f>
        <v>0.55000000000000004</v>
      </c>
      <c r="R3" s="43">
        <f>'[1]Skipting milli svæða'!F4</f>
        <v>0.51</v>
      </c>
      <c r="S3" s="43">
        <f>'[1]Skipting milli svæða'!G4</f>
        <v>0.67</v>
      </c>
      <c r="T3" s="43">
        <f>'[1]Skipting milli svæða'!H4</f>
        <v>0.28999999999999998</v>
      </c>
      <c r="U3" s="43">
        <f>'[1]Skipting milli svæða'!I4</f>
        <v>0.55000000000000004</v>
      </c>
    </row>
    <row r="4" spans="1:22" x14ac:dyDescent="0.35">
      <c r="M4" s="44">
        <f>SUM(M6:M54)</f>
        <v>1851999.9999999998</v>
      </c>
      <c r="N4" s="44">
        <f t="shared" ref="N4:U4" si="0">SUM(N6:N52)</f>
        <v>2174948</v>
      </c>
      <c r="O4" s="37">
        <f t="shared" si="0"/>
        <v>1236477</v>
      </c>
      <c r="P4" s="37">
        <f t="shared" si="0"/>
        <v>231000</v>
      </c>
      <c r="Q4" s="37">
        <f t="shared" si="0"/>
        <v>434279</v>
      </c>
      <c r="R4" s="37">
        <f t="shared" si="0"/>
        <v>53997</v>
      </c>
      <c r="S4" s="37">
        <f t="shared" si="0"/>
        <v>190995</v>
      </c>
      <c r="T4" s="37">
        <f t="shared" si="0"/>
        <v>9000</v>
      </c>
      <c r="U4" s="37">
        <f t="shared" si="0"/>
        <v>19200</v>
      </c>
    </row>
    <row r="5" spans="1:22" x14ac:dyDescent="0.35">
      <c r="A5" s="45" t="s">
        <v>11</v>
      </c>
      <c r="B5" s="45" t="s">
        <v>12</v>
      </c>
      <c r="C5" s="46" t="s">
        <v>519</v>
      </c>
      <c r="D5" s="47" t="s">
        <v>520</v>
      </c>
      <c r="E5" s="45" t="s">
        <v>13</v>
      </c>
      <c r="F5" s="45" t="s">
        <v>521</v>
      </c>
      <c r="G5" s="45" t="s">
        <v>14</v>
      </c>
      <c r="H5" s="45" t="s">
        <v>522</v>
      </c>
      <c r="I5" s="45" t="s">
        <v>15</v>
      </c>
      <c r="J5" s="48" t="s">
        <v>523</v>
      </c>
      <c r="K5" s="48" t="s">
        <v>524</v>
      </c>
      <c r="L5" s="49" t="s">
        <v>525</v>
      </c>
      <c r="M5" s="45" t="s">
        <v>526</v>
      </c>
      <c r="N5" s="48" t="s">
        <v>17</v>
      </c>
      <c r="O5" s="48" t="s">
        <v>18</v>
      </c>
      <c r="P5" s="48" t="s">
        <v>19</v>
      </c>
      <c r="Q5" s="48" t="s">
        <v>20</v>
      </c>
      <c r="R5" s="45" t="s">
        <v>25</v>
      </c>
      <c r="S5" s="45" t="s">
        <v>527</v>
      </c>
      <c r="T5" s="45" t="s">
        <v>24</v>
      </c>
      <c r="U5" s="45" t="s">
        <v>22</v>
      </c>
    </row>
    <row r="6" spans="1:22" x14ac:dyDescent="0.35">
      <c r="A6" s="50">
        <v>182</v>
      </c>
      <c r="B6" s="50" t="s">
        <v>528</v>
      </c>
      <c r="C6" s="51" t="s">
        <v>529</v>
      </c>
      <c r="D6" s="52">
        <v>63</v>
      </c>
      <c r="E6" s="50">
        <v>293.08</v>
      </c>
      <c r="F6" s="50">
        <v>57</v>
      </c>
      <c r="G6" s="50" t="s">
        <v>46</v>
      </c>
      <c r="H6" s="50">
        <v>20</v>
      </c>
      <c r="I6" s="50" t="s">
        <v>42</v>
      </c>
      <c r="J6" s="50">
        <v>52</v>
      </c>
      <c r="K6" s="50" t="s">
        <v>530</v>
      </c>
      <c r="L6" s="50">
        <v>4.3809788999999997</v>
      </c>
      <c r="M6" s="53">
        <f>VLOOKUP(J6,'[1]Skipting milli svæða'!$A$10:$K$26,3,0)/SUMIF(J:J,J6,L:L)*L6</f>
        <v>6483.8487330969092</v>
      </c>
      <c r="N6" s="53">
        <f t="shared" ref="N6:N52" si="1">SUM(O6:U6)</f>
        <v>7614</v>
      </c>
      <c r="O6" s="53">
        <f>ROUND(VLOOKUP($J6,'[1]Skipting milli svæða'!$A$10:$J$24,4,0)*$M6/SUMIF($J:$J,$J6,$M:$M),0)</f>
        <v>4329</v>
      </c>
      <c r="P6" s="53">
        <f>ROUND(VLOOKUP($J6,'[1]Skipting milli svæða'!$A$10:$J$24,5,0)*$M6/SUMIF($J:$J,$J6,$M:$M),0)</f>
        <v>809</v>
      </c>
      <c r="Q6" s="53">
        <f>ROUND(VLOOKUP($J6,'[1]Skipting milli svæða'!$A$10:$J$24,6,0)*$M6/SUMIF($J:$J,$J6,$M:$M),0)</f>
        <v>1520</v>
      </c>
      <c r="R6" s="53">
        <f>ROUND(VLOOKUP($J6,'[1]Skipting milli svæða'!$A$10:$J$24,7,0)*$M6/SUMIF($J:$J,$J6,$M:$M),0)</f>
        <v>189</v>
      </c>
      <c r="S6" s="53">
        <f>ROUND(VLOOKUP($J6,'[1]Skipting milli svæða'!$A$10:$J$24,8,0)*$M6/SUMIF($J:$J,$J6,$M:$M),0)</f>
        <v>669</v>
      </c>
      <c r="T6" s="53">
        <f>ROUND(VLOOKUP($J6,'[1]Skipting milli svæða'!$A$10:$J$24,9,0)*$M6/SUMIF($J:$J,$J6,$M:$M),0)</f>
        <v>31</v>
      </c>
      <c r="U6" s="53">
        <f>ROUND(VLOOKUP($J6,'[1]Skipting milli svæða'!$A$10:$J$24,10,0)*$M6/SUMIF($J:$J,$J6,$M:$M),0)</f>
        <v>67</v>
      </c>
      <c r="V6" s="35"/>
    </row>
    <row r="7" spans="1:22" x14ac:dyDescent="0.35">
      <c r="A7" s="50">
        <v>233</v>
      </c>
      <c r="B7" s="50" t="s">
        <v>531</v>
      </c>
      <c r="C7" s="51" t="s">
        <v>532</v>
      </c>
      <c r="D7" s="52">
        <v>140</v>
      </c>
      <c r="E7" s="50">
        <v>366.53</v>
      </c>
      <c r="F7" s="50">
        <v>21</v>
      </c>
      <c r="G7" s="50" t="s">
        <v>48</v>
      </c>
      <c r="H7" s="50">
        <v>20</v>
      </c>
      <c r="I7" s="50" t="s">
        <v>42</v>
      </c>
      <c r="J7" s="50">
        <v>72</v>
      </c>
      <c r="K7" s="50" t="s">
        <v>533</v>
      </c>
      <c r="L7" s="50">
        <v>23.076923099999998</v>
      </c>
      <c r="M7" s="53">
        <f>VLOOKUP(J7,'[1]Skipting milli svæða'!$A$10:$K$26,3,0)/SUMIF(J:J,J7,L:L)*L7</f>
        <v>5307.6923076923067</v>
      </c>
      <c r="N7" s="53">
        <f t="shared" si="1"/>
        <v>6234</v>
      </c>
      <c r="O7" s="53">
        <f>ROUND(VLOOKUP($J7,'[1]Skipting milli svæða'!$A$10:$J$24,4,0)*$M7/SUMIF($J:$J,$J7,$M:$M),0)</f>
        <v>3544</v>
      </c>
      <c r="P7" s="53">
        <f>ROUND(VLOOKUP($J7,'[1]Skipting milli svæða'!$A$10:$J$24,5,0)*$M7/SUMIF($J:$J,$J7,$M:$M),0)</f>
        <v>662</v>
      </c>
      <c r="Q7" s="53">
        <f>ROUND(VLOOKUP($J7,'[1]Skipting milli svæða'!$A$10:$J$24,6,0)*$M7/SUMIF($J:$J,$J7,$M:$M),0)</f>
        <v>1245</v>
      </c>
      <c r="R7" s="53">
        <f>ROUND(VLOOKUP($J7,'[1]Skipting milli svæða'!$A$10:$J$24,7,0)*$M7/SUMIF($J:$J,$J7,$M:$M),0)</f>
        <v>155</v>
      </c>
      <c r="S7" s="53">
        <f>ROUND(VLOOKUP($J7,'[1]Skipting milli svæða'!$A$10:$J$24,8,0)*$M7/SUMIF($J:$J,$J7,$M:$M),0)</f>
        <v>547</v>
      </c>
      <c r="T7" s="53">
        <f>ROUND(VLOOKUP($J7,'[1]Skipting milli svæða'!$A$10:$J$24,9,0)*$M7/SUMIF($J:$J,$J7,$M:$M),0)</f>
        <v>26</v>
      </c>
      <c r="U7" s="53">
        <f>ROUND(VLOOKUP($J7,'[1]Skipting milli svæða'!$A$10:$J$24,10,0)*$M7/SUMIF($J:$J,$J7,$M:$M),0)</f>
        <v>55</v>
      </c>
      <c r="V7" s="35"/>
    </row>
    <row r="8" spans="1:22" x14ac:dyDescent="0.35">
      <c r="A8" s="50">
        <v>530</v>
      </c>
      <c r="B8" s="50" t="s">
        <v>534</v>
      </c>
      <c r="C8" s="51" t="s">
        <v>535</v>
      </c>
      <c r="D8" s="52">
        <v>12</v>
      </c>
      <c r="E8" s="50">
        <v>53</v>
      </c>
      <c r="F8" s="50">
        <v>87</v>
      </c>
      <c r="G8" s="50" t="s">
        <v>53</v>
      </c>
      <c r="H8" s="50">
        <v>20</v>
      </c>
      <c r="I8" s="50" t="s">
        <v>42</v>
      </c>
      <c r="J8" s="50">
        <v>52</v>
      </c>
      <c r="K8" s="50" t="s">
        <v>530</v>
      </c>
      <c r="L8" s="50">
        <v>16.394483699999999</v>
      </c>
      <c r="M8" s="53">
        <f>VLOOKUP(J8,'[1]Skipting milli svæða'!$A$10:$K$26,3,0)/SUMIF(J:J,J8,L:L)*L8</f>
        <v>24263.835730416991</v>
      </c>
      <c r="N8" s="53">
        <f t="shared" si="1"/>
        <v>28494</v>
      </c>
      <c r="O8" s="53">
        <f>ROUND(VLOOKUP($J8,'[1]Skipting milli svæða'!$A$10:$J$24,4,0)*$M8/SUMIF($J:$J,$J8,$M:$M),0)</f>
        <v>16200</v>
      </c>
      <c r="P8" s="53">
        <f>ROUND(VLOOKUP($J8,'[1]Skipting milli svæða'!$A$10:$J$24,5,0)*$M8/SUMIF($J:$J,$J8,$M:$M),0)</f>
        <v>3026</v>
      </c>
      <c r="Q8" s="53">
        <f>ROUND(VLOOKUP($J8,'[1]Skipting milli svæða'!$A$10:$J$24,6,0)*$M8/SUMIF($J:$J,$J8,$M:$M),0)</f>
        <v>5690</v>
      </c>
      <c r="R8" s="53">
        <f>ROUND(VLOOKUP($J8,'[1]Skipting milli svæða'!$A$10:$J$24,7,0)*$M8/SUMIF($J:$J,$J8,$M:$M),0)</f>
        <v>707</v>
      </c>
      <c r="S8" s="53">
        <f>ROUND(VLOOKUP($J8,'[1]Skipting milli svæða'!$A$10:$J$24,8,0)*$M8/SUMIF($J:$J,$J8,$M:$M),0)</f>
        <v>2502</v>
      </c>
      <c r="T8" s="53">
        <f>ROUND(VLOOKUP($J8,'[1]Skipting milli svæða'!$A$10:$J$24,9,0)*$M8/SUMIF($J:$J,$J8,$M:$M),0)</f>
        <v>118</v>
      </c>
      <c r="U8" s="53">
        <f>ROUND(VLOOKUP($J8,'[1]Skipting milli svæða'!$A$10:$J$24,10,0)*$M8/SUMIF($J:$J,$J8,$M:$M),0)</f>
        <v>251</v>
      </c>
      <c r="V8" s="35"/>
    </row>
    <row r="9" spans="1:22" x14ac:dyDescent="0.35">
      <c r="A9" s="50">
        <v>741</v>
      </c>
      <c r="B9" s="50" t="s">
        <v>96</v>
      </c>
      <c r="C9" s="51" t="s">
        <v>536</v>
      </c>
      <c r="D9" s="52">
        <v>2</v>
      </c>
      <c r="E9" s="50">
        <v>61</v>
      </c>
      <c r="F9" s="50">
        <v>79</v>
      </c>
      <c r="G9" s="50" t="s">
        <v>55</v>
      </c>
      <c r="H9" s="50">
        <v>20</v>
      </c>
      <c r="I9" s="50" t="s">
        <v>42</v>
      </c>
      <c r="J9" s="50">
        <v>52</v>
      </c>
      <c r="K9" s="50" t="s">
        <v>530</v>
      </c>
      <c r="L9" s="50">
        <v>6.8791431999999997</v>
      </c>
      <c r="M9" s="53">
        <f>VLOOKUP(J9,'[1]Skipting milli svæða'!$A$10:$K$26,3,0)/SUMIF(J:J,J9,L:L)*L9</f>
        <v>10181.131874913212</v>
      </c>
      <c r="N9" s="53">
        <f t="shared" si="1"/>
        <v>11956</v>
      </c>
      <c r="O9" s="53">
        <f>ROUND(VLOOKUP($J9,'[1]Skipting milli svæða'!$A$10:$J$24,4,0)*$M9/SUMIF($J:$J,$J9,$M:$M),0)</f>
        <v>6797</v>
      </c>
      <c r="P9" s="53">
        <f>ROUND(VLOOKUP($J9,'[1]Skipting milli svæða'!$A$10:$J$24,5,0)*$M9/SUMIF($J:$J,$J9,$M:$M),0)</f>
        <v>1270</v>
      </c>
      <c r="Q9" s="53">
        <f>ROUND(VLOOKUP($J9,'[1]Skipting milli svæða'!$A$10:$J$24,6,0)*$M9/SUMIF($J:$J,$J9,$M:$M),0)</f>
        <v>2387</v>
      </c>
      <c r="R9" s="53">
        <f>ROUND(VLOOKUP($J9,'[1]Skipting milli svæða'!$A$10:$J$24,7,0)*$M9/SUMIF($J:$J,$J9,$M:$M),0)</f>
        <v>297</v>
      </c>
      <c r="S9" s="53">
        <f>ROUND(VLOOKUP($J9,'[1]Skipting milli svæða'!$A$10:$J$24,8,0)*$M9/SUMIF($J:$J,$J9,$M:$M),0)</f>
        <v>1050</v>
      </c>
      <c r="T9" s="53">
        <f>ROUND(VLOOKUP($J9,'[1]Skipting milli svæða'!$A$10:$J$24,9,0)*$M9/SUMIF($J:$J,$J9,$M:$M),0)</f>
        <v>49</v>
      </c>
      <c r="U9" s="53">
        <f>ROUND(VLOOKUP($J9,'[1]Skipting milli svæða'!$A$10:$J$24,10,0)*$M9/SUMIF($J:$J,$J9,$M:$M),0)</f>
        <v>106</v>
      </c>
      <c r="V9" s="35"/>
    </row>
    <row r="10" spans="1:22" x14ac:dyDescent="0.35">
      <c r="A10" s="50">
        <v>926</v>
      </c>
      <c r="B10" s="50" t="s">
        <v>537</v>
      </c>
      <c r="C10" s="51" t="s">
        <v>538</v>
      </c>
      <c r="D10" s="52">
        <v>115</v>
      </c>
      <c r="E10" s="50">
        <v>58</v>
      </c>
      <c r="F10" s="50">
        <v>119</v>
      </c>
      <c r="G10" s="50" t="s">
        <v>57</v>
      </c>
      <c r="H10" s="50">
        <v>20</v>
      </c>
      <c r="I10" s="50" t="s">
        <v>42</v>
      </c>
      <c r="J10" s="50">
        <v>55</v>
      </c>
      <c r="K10" s="50" t="s">
        <v>539</v>
      </c>
      <c r="L10" s="50">
        <v>25</v>
      </c>
      <c r="M10" s="53">
        <f>VLOOKUP(J10,'[1]Skipting milli svæða'!$A$10:$K$26,3,0)/SUMIF(J:J,J10,L:L)*L10</f>
        <v>50250</v>
      </c>
      <c r="N10" s="53">
        <f t="shared" si="1"/>
        <v>59012</v>
      </c>
      <c r="O10" s="53">
        <f>ROUND(VLOOKUP($J10,'[1]Skipting milli svæða'!$A$10:$J$24,4,0)*$M10/SUMIF($J:$J,$J10,$M:$M),0)</f>
        <v>33549</v>
      </c>
      <c r="P10" s="53">
        <f>ROUND(VLOOKUP($J10,'[1]Skipting milli svæða'!$A$10:$J$24,5,0)*$M10/SUMIF($J:$J,$J10,$M:$M),0)</f>
        <v>6268</v>
      </c>
      <c r="Q10" s="53">
        <f>ROUND(VLOOKUP($J10,'[1]Skipting milli svæða'!$A$10:$J$24,6,0)*$M10/SUMIF($J:$J,$J10,$M:$M),0)</f>
        <v>11783</v>
      </c>
      <c r="R10" s="53">
        <f>ROUND(VLOOKUP($J10,'[1]Skipting milli svæða'!$A$10:$J$24,7,0)*$M10/SUMIF($J:$J,$J10,$M:$M),0)</f>
        <v>1465</v>
      </c>
      <c r="S10" s="53">
        <f>ROUND(VLOOKUP($J10,'[1]Skipting milli svæða'!$A$10:$J$24,8,0)*$M10/SUMIF($J:$J,$J10,$M:$M),0)</f>
        <v>5182</v>
      </c>
      <c r="T10" s="53">
        <f>ROUND(VLOOKUP($J10,'[1]Skipting milli svæða'!$A$10:$J$24,9,0)*$M10/SUMIF($J:$J,$J10,$M:$M),0)</f>
        <v>244</v>
      </c>
      <c r="U10" s="53">
        <f>ROUND(VLOOKUP($J10,'[1]Skipting milli svæða'!$A$10:$J$24,10,0)*$M10/SUMIF($J:$J,$J10,$M:$M),0)</f>
        <v>521</v>
      </c>
      <c r="V10" s="35"/>
    </row>
    <row r="11" spans="1:22" x14ac:dyDescent="0.35">
      <c r="A11" s="50">
        <v>1126</v>
      </c>
      <c r="B11" s="50" t="s">
        <v>540</v>
      </c>
      <c r="C11" s="51" t="s">
        <v>535</v>
      </c>
      <c r="D11" s="52">
        <v>4</v>
      </c>
      <c r="E11" s="50">
        <v>65</v>
      </c>
      <c r="F11" s="50">
        <v>83</v>
      </c>
      <c r="G11" s="50" t="s">
        <v>69</v>
      </c>
      <c r="H11" s="50">
        <v>20</v>
      </c>
      <c r="I11" s="50" t="s">
        <v>42</v>
      </c>
      <c r="J11" s="50">
        <v>52</v>
      </c>
      <c r="K11" s="50" t="s">
        <v>530</v>
      </c>
      <c r="L11" s="50">
        <v>4.4999954999999998</v>
      </c>
      <c r="M11" s="53">
        <f>VLOOKUP(J11,'[1]Skipting milli svæða'!$A$10:$K$26,3,0)/SUMIF(J:J,J11,L:L)*L11</f>
        <v>6659.9933000400415</v>
      </c>
      <c r="N11" s="53">
        <f t="shared" si="1"/>
        <v>7822</v>
      </c>
      <c r="O11" s="53">
        <f>ROUND(VLOOKUP($J11,'[1]Skipting milli svæða'!$A$10:$J$24,4,0)*$M11/SUMIF($J:$J,$J11,$M:$M),0)</f>
        <v>4447</v>
      </c>
      <c r="P11" s="53">
        <f>ROUND(VLOOKUP($J11,'[1]Skipting milli svæða'!$A$10:$J$24,5,0)*$M11/SUMIF($J:$J,$J11,$M:$M),0)</f>
        <v>831</v>
      </c>
      <c r="Q11" s="53">
        <f>ROUND(VLOOKUP($J11,'[1]Skipting milli svæða'!$A$10:$J$24,6,0)*$M11/SUMIF($J:$J,$J11,$M:$M),0)</f>
        <v>1562</v>
      </c>
      <c r="R11" s="53">
        <f>ROUND(VLOOKUP($J11,'[1]Skipting milli svæða'!$A$10:$J$24,7,0)*$M11/SUMIF($J:$J,$J11,$M:$M),0)</f>
        <v>194</v>
      </c>
      <c r="S11" s="53">
        <f>ROUND(VLOOKUP($J11,'[1]Skipting milli svæða'!$A$10:$J$24,8,0)*$M11/SUMIF($J:$J,$J11,$M:$M),0)</f>
        <v>687</v>
      </c>
      <c r="T11" s="53">
        <f>ROUND(VLOOKUP($J11,'[1]Skipting milli svæða'!$A$10:$J$24,9,0)*$M11/SUMIF($J:$J,$J11,$M:$M),0)</f>
        <v>32</v>
      </c>
      <c r="U11" s="53">
        <f>ROUND(VLOOKUP($J11,'[1]Skipting milli svæða'!$A$10:$J$24,10,0)*$M11/SUMIF($J:$J,$J11,$M:$M),0)</f>
        <v>69</v>
      </c>
      <c r="V11" s="35"/>
    </row>
    <row r="12" spans="1:22" x14ac:dyDescent="0.35">
      <c r="A12" s="50">
        <v>1184</v>
      </c>
      <c r="B12" s="50" t="s">
        <v>541</v>
      </c>
      <c r="C12" s="51" t="s">
        <v>535</v>
      </c>
      <c r="D12" s="52">
        <v>121</v>
      </c>
      <c r="E12" s="50">
        <v>25.5</v>
      </c>
      <c r="F12" s="50">
        <v>87</v>
      </c>
      <c r="G12" s="50" t="s">
        <v>53</v>
      </c>
      <c r="H12" s="50">
        <v>-12</v>
      </c>
      <c r="I12" s="50" t="s">
        <v>542</v>
      </c>
      <c r="J12" s="50">
        <v>52</v>
      </c>
      <c r="K12" s="50" t="s">
        <v>530</v>
      </c>
      <c r="L12" s="50">
        <v>4.3999955999999996</v>
      </c>
      <c r="M12" s="53">
        <f>VLOOKUP(J12,'[1]Skipting milli svæða'!$A$10:$K$26,3,0)/SUMIF(J:J,J12,L:L)*L12</f>
        <v>6511.9934489280404</v>
      </c>
      <c r="N12" s="53">
        <f t="shared" si="1"/>
        <v>7648</v>
      </c>
      <c r="O12" s="53">
        <f>ROUND(VLOOKUP($J12,'[1]Skipting milli svæða'!$A$10:$J$24,4,0)*$M12/SUMIF($J:$J,$J12,$M:$M),0)</f>
        <v>4348</v>
      </c>
      <c r="P12" s="53">
        <f>ROUND(VLOOKUP($J12,'[1]Skipting milli svæða'!$A$10:$J$24,5,0)*$M12/SUMIF($J:$J,$J12,$M:$M),0)</f>
        <v>812</v>
      </c>
      <c r="Q12" s="53">
        <f>ROUND(VLOOKUP($J12,'[1]Skipting milli svæða'!$A$10:$J$24,6,0)*$M12/SUMIF($J:$J,$J12,$M:$M),0)</f>
        <v>1527</v>
      </c>
      <c r="R12" s="53">
        <f>ROUND(VLOOKUP($J12,'[1]Skipting milli svæða'!$A$10:$J$24,7,0)*$M12/SUMIF($J:$J,$J12,$M:$M),0)</f>
        <v>190</v>
      </c>
      <c r="S12" s="53">
        <f>ROUND(VLOOKUP($J12,'[1]Skipting milli svæða'!$A$10:$J$24,8,0)*$M12/SUMIF($J:$J,$J12,$M:$M),0)</f>
        <v>672</v>
      </c>
      <c r="T12" s="53">
        <f>ROUND(VLOOKUP($J12,'[1]Skipting milli svæða'!$A$10:$J$24,9,0)*$M12/SUMIF($J:$J,$J12,$M:$M),0)</f>
        <v>32</v>
      </c>
      <c r="U12" s="53">
        <f>ROUND(VLOOKUP($J12,'[1]Skipting milli svæða'!$A$10:$J$24,10,0)*$M12/SUMIF($J:$J,$J12,$M:$M),0)</f>
        <v>67</v>
      </c>
      <c r="V12" s="35"/>
    </row>
    <row r="13" spans="1:22" x14ac:dyDescent="0.35">
      <c r="A13" s="50">
        <v>1184</v>
      </c>
      <c r="B13" s="50" t="s">
        <v>541</v>
      </c>
      <c r="C13" s="51" t="s">
        <v>535</v>
      </c>
      <c r="D13" s="52">
        <v>121</v>
      </c>
      <c r="E13" s="50">
        <v>25.5</v>
      </c>
      <c r="F13" s="50">
        <v>87</v>
      </c>
      <c r="G13" s="50" t="s">
        <v>53</v>
      </c>
      <c r="H13" s="50">
        <v>-12</v>
      </c>
      <c r="I13" s="50" t="s">
        <v>542</v>
      </c>
      <c r="J13" s="50">
        <v>64</v>
      </c>
      <c r="K13" s="50" t="s">
        <v>543</v>
      </c>
      <c r="L13" s="50">
        <v>6.25</v>
      </c>
      <c r="M13" s="53">
        <f>VLOOKUP(J13,'[1]Skipting milli svæða'!$A$10:$K$26,3,0)/SUMIF(J:J,J13,L:L)*L13</f>
        <v>2062.5</v>
      </c>
      <c r="N13" s="53">
        <f t="shared" si="1"/>
        <v>2422</v>
      </c>
      <c r="O13" s="53">
        <f>ROUND(VLOOKUP($J13,'[1]Skipting milli svæða'!$A$10:$J$24,4,0)*$M13/SUMIF($J:$J,$J13,$M:$M),0)</f>
        <v>1377</v>
      </c>
      <c r="P13" s="53">
        <f>ROUND(VLOOKUP($J13,'[1]Skipting milli svæða'!$A$10:$J$24,5,0)*$M13/SUMIF($J:$J,$J13,$M:$M),0)</f>
        <v>257</v>
      </c>
      <c r="Q13" s="53">
        <f>ROUND(VLOOKUP($J13,'[1]Skipting milli svæða'!$A$10:$J$24,6,0)*$M13/SUMIF($J:$J,$J13,$M:$M),0)</f>
        <v>484</v>
      </c>
      <c r="R13" s="53">
        <f>ROUND(VLOOKUP($J13,'[1]Skipting milli svæða'!$A$10:$J$24,7,0)*$M13/SUMIF($J:$J,$J13,$M:$M),0)</f>
        <v>60</v>
      </c>
      <c r="S13" s="53">
        <f>ROUND(VLOOKUP($J13,'[1]Skipting milli svæða'!$A$10:$J$24,8,0)*$M13/SUMIF($J:$J,$J13,$M:$M),0)</f>
        <v>213</v>
      </c>
      <c r="T13" s="53">
        <f>ROUND(VLOOKUP($J13,'[1]Skipting milli svæða'!$A$10:$J$24,9,0)*$M13/SUMIF($J:$J,$J13,$M:$M),0)</f>
        <v>10</v>
      </c>
      <c r="U13" s="53">
        <f>ROUND(VLOOKUP($J13,'[1]Skipting milli svæða'!$A$10:$J$24,10,0)*$M13/SUMIF($J:$J,$J13,$M:$M),0)</f>
        <v>21</v>
      </c>
      <c r="V13" s="35"/>
    </row>
    <row r="14" spans="1:22" x14ac:dyDescent="0.35">
      <c r="A14" s="50">
        <v>1401</v>
      </c>
      <c r="B14" s="50" t="s">
        <v>544</v>
      </c>
      <c r="C14" s="51" t="s">
        <v>545</v>
      </c>
      <c r="D14" s="52">
        <v>111</v>
      </c>
      <c r="E14" s="50">
        <v>601.15</v>
      </c>
      <c r="F14" s="50">
        <v>13</v>
      </c>
      <c r="G14" s="50" t="s">
        <v>64</v>
      </c>
      <c r="H14" s="50">
        <v>20</v>
      </c>
      <c r="I14" s="50" t="s">
        <v>42</v>
      </c>
      <c r="J14" s="50">
        <v>72</v>
      </c>
      <c r="K14" s="50" t="s">
        <v>533</v>
      </c>
      <c r="L14" s="50">
        <v>7.6923076999999997</v>
      </c>
      <c r="M14" s="53">
        <f>VLOOKUP(J14,'[1]Skipting milli svæða'!$A$10:$K$26,3,0)/SUMIF(J:J,J14,L:L)*L14</f>
        <v>1769.2307692307691</v>
      </c>
      <c r="N14" s="53">
        <f t="shared" si="1"/>
        <v>2078</v>
      </c>
      <c r="O14" s="53">
        <f>ROUND(VLOOKUP($J14,'[1]Skipting milli svæða'!$A$10:$J$24,4,0)*$M14/SUMIF($J:$J,$J14,$M:$M),0)</f>
        <v>1181</v>
      </c>
      <c r="P14" s="53">
        <f>ROUND(VLOOKUP($J14,'[1]Skipting milli svæða'!$A$10:$J$24,5,0)*$M14/SUMIF($J:$J,$J14,$M:$M),0)</f>
        <v>221</v>
      </c>
      <c r="Q14" s="53">
        <f>ROUND(VLOOKUP($J14,'[1]Skipting milli svæða'!$A$10:$J$24,6,0)*$M14/SUMIF($J:$J,$J14,$M:$M),0)</f>
        <v>415</v>
      </c>
      <c r="R14" s="53">
        <f>ROUND(VLOOKUP($J14,'[1]Skipting milli svæða'!$A$10:$J$24,7,0)*$M14/SUMIF($J:$J,$J14,$M:$M),0)</f>
        <v>52</v>
      </c>
      <c r="S14" s="53">
        <f>ROUND(VLOOKUP($J14,'[1]Skipting milli svæða'!$A$10:$J$24,8,0)*$M14/SUMIF($J:$J,$J14,$M:$M),0)</f>
        <v>182</v>
      </c>
      <c r="T14" s="53">
        <f>ROUND(VLOOKUP($J14,'[1]Skipting milli svæða'!$A$10:$J$24,9,0)*$M14/SUMIF($J:$J,$J14,$M:$M),0)</f>
        <v>9</v>
      </c>
      <c r="U14" s="53">
        <f>ROUND(VLOOKUP($J14,'[1]Skipting milli svæða'!$A$10:$J$24,10,0)*$M14/SUMIF($J:$J,$J14,$M:$M),0)</f>
        <v>18</v>
      </c>
      <c r="V14" s="35"/>
    </row>
    <row r="15" spans="1:22" x14ac:dyDescent="0.35">
      <c r="A15" s="50">
        <v>1403</v>
      </c>
      <c r="B15" s="50" t="s">
        <v>546</v>
      </c>
      <c r="C15" s="51" t="s">
        <v>547</v>
      </c>
      <c r="D15" s="52">
        <v>14</v>
      </c>
      <c r="E15" s="50">
        <v>35</v>
      </c>
      <c r="F15" s="50">
        <v>65</v>
      </c>
      <c r="G15" s="50" t="s">
        <v>93</v>
      </c>
      <c r="H15" s="50">
        <v>20</v>
      </c>
      <c r="I15" s="50" t="s">
        <v>42</v>
      </c>
      <c r="J15" s="50">
        <v>53</v>
      </c>
      <c r="K15" s="50" t="s">
        <v>548</v>
      </c>
      <c r="L15" s="50">
        <v>30.588254500000001</v>
      </c>
      <c r="M15" s="53">
        <f>VLOOKUP(J15,'[1]Skipting milli svæða'!$A$10:$K$26,3,0)/SUMIF(J:J,J15,L:L)*L15</f>
        <v>36705.905326588188</v>
      </c>
      <c r="N15" s="53">
        <f t="shared" si="1"/>
        <v>43106</v>
      </c>
      <c r="O15" s="53">
        <f>ROUND(VLOOKUP($J15,'[1]Skipting milli svæða'!$A$10:$J$24,4,0)*$M15/SUMIF($J:$J,$J15,$M:$M),0)</f>
        <v>24506</v>
      </c>
      <c r="P15" s="53">
        <f>ROUND(VLOOKUP($J15,'[1]Skipting milli svæða'!$A$10:$J$24,5,0)*$M15/SUMIF($J:$J,$J15,$M:$M),0)</f>
        <v>4578</v>
      </c>
      <c r="Q15" s="53">
        <f>ROUND(VLOOKUP($J15,'[1]Skipting milli svæða'!$A$10:$J$24,6,0)*$M15/SUMIF($J:$J,$J15,$M:$M),0)</f>
        <v>8607</v>
      </c>
      <c r="R15" s="53">
        <f>ROUND(VLOOKUP($J15,'[1]Skipting milli svæða'!$A$10:$J$24,7,0)*$M15/SUMIF($J:$J,$J15,$M:$M),0)</f>
        <v>1070</v>
      </c>
      <c r="S15" s="53">
        <f>ROUND(VLOOKUP($J15,'[1]Skipting milli svæða'!$A$10:$J$24,8,0)*$M15/SUMIF($J:$J,$J15,$M:$M),0)</f>
        <v>3786</v>
      </c>
      <c r="T15" s="53">
        <f>ROUND(VLOOKUP($J15,'[1]Skipting milli svæða'!$A$10:$J$24,9,0)*$M15/SUMIF($J:$J,$J15,$M:$M),0)</f>
        <v>178</v>
      </c>
      <c r="U15" s="53">
        <f>ROUND(VLOOKUP($J15,'[1]Skipting milli svæða'!$A$10:$J$24,10,0)*$M15/SUMIF($J:$J,$J15,$M:$M),0)</f>
        <v>381</v>
      </c>
      <c r="V15" s="35"/>
    </row>
    <row r="16" spans="1:22" x14ac:dyDescent="0.35">
      <c r="A16" s="50">
        <v>1403</v>
      </c>
      <c r="B16" s="50" t="s">
        <v>546</v>
      </c>
      <c r="C16" s="51" t="s">
        <v>547</v>
      </c>
      <c r="D16" s="52">
        <v>14</v>
      </c>
      <c r="E16" s="50">
        <v>35</v>
      </c>
      <c r="F16" s="50">
        <v>65</v>
      </c>
      <c r="G16" s="50" t="s">
        <v>93</v>
      </c>
      <c r="H16" s="50">
        <v>20</v>
      </c>
      <c r="I16" s="50" t="s">
        <v>42</v>
      </c>
      <c r="J16" s="50">
        <v>57</v>
      </c>
      <c r="K16" s="50" t="s">
        <v>549</v>
      </c>
      <c r="L16" s="50">
        <v>100</v>
      </c>
      <c r="M16" s="53">
        <f>VLOOKUP(J16,'[1]Skipting milli svæða'!$A$10:$K$26,3,0)/SUMIF(J:J,J16,L:L)*L16</f>
        <v>14000</v>
      </c>
      <c r="N16" s="53">
        <f t="shared" si="1"/>
        <v>16441</v>
      </c>
      <c r="O16" s="53">
        <f>ROUND(VLOOKUP($J16,'[1]Skipting milli svæða'!$A$10:$J$24,4,0)*$M16/SUMIF($J:$J,$J16,$M:$M),0)</f>
        <v>9347</v>
      </c>
      <c r="P16" s="53">
        <f>ROUND(VLOOKUP($J16,'[1]Skipting milli svæða'!$A$10:$J$24,5,0)*$M16/SUMIF($J:$J,$J16,$M:$M),0)</f>
        <v>1746</v>
      </c>
      <c r="Q16" s="53">
        <f>ROUND(VLOOKUP($J16,'[1]Skipting milli svæða'!$A$10:$J$24,6,0)*$M16/SUMIF($J:$J,$J16,$M:$M),0)</f>
        <v>3283</v>
      </c>
      <c r="R16" s="53">
        <f>ROUND(VLOOKUP($J16,'[1]Skipting milli svæða'!$A$10:$J$24,7,0)*$M16/SUMIF($J:$J,$J16,$M:$M),0)</f>
        <v>408</v>
      </c>
      <c r="S16" s="53">
        <f>ROUND(VLOOKUP($J16,'[1]Skipting milli svæða'!$A$10:$J$24,8,0)*$M16/SUMIF($J:$J,$J16,$M:$M),0)</f>
        <v>1444</v>
      </c>
      <c r="T16" s="53">
        <f>ROUND(VLOOKUP($J16,'[1]Skipting milli svæða'!$A$10:$J$24,9,0)*$M16/SUMIF($J:$J,$J16,$M:$M),0)</f>
        <v>68</v>
      </c>
      <c r="U16" s="53">
        <f>ROUND(VLOOKUP($J16,'[1]Skipting milli svæða'!$A$10:$J$24,10,0)*$M16/SUMIF($J:$J,$J16,$M:$M),0)</f>
        <v>145</v>
      </c>
      <c r="V16" s="35"/>
    </row>
    <row r="17" spans="1:22" x14ac:dyDescent="0.35">
      <c r="A17" s="50">
        <v>1436</v>
      </c>
      <c r="B17" s="50" t="s">
        <v>550</v>
      </c>
      <c r="C17" s="51" t="s">
        <v>529</v>
      </c>
      <c r="D17" s="52">
        <v>61</v>
      </c>
      <c r="E17" s="50">
        <v>40</v>
      </c>
      <c r="F17" s="50">
        <v>61</v>
      </c>
      <c r="G17" s="50" t="s">
        <v>145</v>
      </c>
      <c r="H17" s="50">
        <v>20</v>
      </c>
      <c r="I17" s="50" t="s">
        <v>42</v>
      </c>
      <c r="J17" s="50">
        <v>51</v>
      </c>
      <c r="K17" s="50" t="s">
        <v>551</v>
      </c>
      <c r="L17" s="50">
        <v>24.999999899999999</v>
      </c>
      <c r="M17" s="53">
        <f>VLOOKUP(J17,'[1]Skipting milli svæða'!$A$10:$K$26,3,0)/SUMIF(J:J,J17,L:L)*L17</f>
        <v>35000</v>
      </c>
      <c r="N17" s="53">
        <f t="shared" si="1"/>
        <v>41105</v>
      </c>
      <c r="O17" s="53">
        <f>ROUND(VLOOKUP($J17,'[1]Skipting milli svæða'!$A$10:$J$24,4,0)*$M17/SUMIF($J:$J,$J17,$M:$M),0)</f>
        <v>23368</v>
      </c>
      <c r="P17" s="53">
        <f>ROUND(VLOOKUP($J17,'[1]Skipting milli svæða'!$A$10:$J$24,5,0)*$M17/SUMIF($J:$J,$J17,$M:$M),0)</f>
        <v>4366</v>
      </c>
      <c r="Q17" s="53">
        <f>ROUND(VLOOKUP($J17,'[1]Skipting milli svæða'!$A$10:$J$24,6,0)*$M17/SUMIF($J:$J,$J17,$M:$M),0)</f>
        <v>8207</v>
      </c>
      <c r="R17" s="53">
        <f>ROUND(VLOOKUP($J17,'[1]Skipting milli svæða'!$A$10:$J$24,7,0)*$M17/SUMIF($J:$J,$J17,$M:$M),0)</f>
        <v>1021</v>
      </c>
      <c r="S17" s="53">
        <f>ROUND(VLOOKUP($J17,'[1]Skipting milli svæða'!$A$10:$J$24,8,0)*$M17/SUMIF($J:$J,$J17,$M:$M),0)</f>
        <v>3610</v>
      </c>
      <c r="T17" s="53">
        <f>ROUND(VLOOKUP($J17,'[1]Skipting milli svæða'!$A$10:$J$24,9,0)*$M17/SUMIF($J:$J,$J17,$M:$M),0)</f>
        <v>170</v>
      </c>
      <c r="U17" s="53">
        <f>ROUND(VLOOKUP($J17,'[1]Skipting milli svæða'!$A$10:$J$24,10,0)*$M17/SUMIF($J:$J,$J17,$M:$M),0)</f>
        <v>363</v>
      </c>
      <c r="V17" s="35"/>
    </row>
    <row r="18" spans="1:22" x14ac:dyDescent="0.35">
      <c r="A18" s="50">
        <v>1436</v>
      </c>
      <c r="B18" s="50" t="s">
        <v>550</v>
      </c>
      <c r="C18" s="51" t="s">
        <v>529</v>
      </c>
      <c r="D18" s="52">
        <v>61</v>
      </c>
      <c r="E18" s="50">
        <v>40</v>
      </c>
      <c r="F18" s="50">
        <v>61</v>
      </c>
      <c r="G18" s="50" t="s">
        <v>145</v>
      </c>
      <c r="H18" s="50">
        <v>20</v>
      </c>
      <c r="I18" s="50" t="s">
        <v>42</v>
      </c>
      <c r="J18" s="50">
        <v>61</v>
      </c>
      <c r="K18" s="50" t="s">
        <v>552</v>
      </c>
      <c r="L18" s="50">
        <v>10</v>
      </c>
      <c r="M18" s="53">
        <f>VLOOKUP(J18,'[1]Skipting milli svæða'!$A$10:$K$26,3,0)/SUMIF(J:J,J18,L:L)*L18</f>
        <v>700</v>
      </c>
      <c r="N18" s="53">
        <f t="shared" si="1"/>
        <v>820</v>
      </c>
      <c r="O18" s="53">
        <f>ROUND(VLOOKUP($J18,'[1]Skipting milli svæða'!$A$10:$J$24,4,0)*$M18/SUMIF($J:$J,$J18,$M:$M),0)</f>
        <v>467</v>
      </c>
      <c r="P18" s="53">
        <f>ROUND(VLOOKUP($J18,'[1]Skipting milli svæða'!$A$10:$J$24,5,0)*$M18/SUMIF($J:$J,$J18,$M:$M),0)</f>
        <v>87</v>
      </c>
      <c r="Q18" s="53">
        <f>ROUND(VLOOKUP($J18,'[1]Skipting milli svæða'!$A$10:$J$24,6,0)*$M18/SUMIF($J:$J,$J18,$M:$M),0)</f>
        <v>164</v>
      </c>
      <c r="R18" s="53">
        <f>ROUND(VLOOKUP($J18,'[1]Skipting milli svæða'!$A$10:$J$24,7,0)*$M18/SUMIF($J:$J,$J18,$M:$M),0)</f>
        <v>20</v>
      </c>
      <c r="S18" s="53">
        <f>ROUND(VLOOKUP($J18,'[1]Skipting milli svæða'!$A$10:$J$24,8,0)*$M18/SUMIF($J:$J,$J18,$M:$M),0)</f>
        <v>72</v>
      </c>
      <c r="T18" s="53">
        <f>ROUND(VLOOKUP($J18,'[1]Skipting milli svæða'!$A$10:$J$24,9,0)*$M18/SUMIF($J:$J,$J18,$M:$M),0)</f>
        <v>3</v>
      </c>
      <c r="U18" s="53">
        <f>ROUND(VLOOKUP($J18,'[1]Skipting milli svæða'!$A$10:$J$24,10,0)*$M18/SUMIF($J:$J,$J18,$M:$M),0)</f>
        <v>7</v>
      </c>
      <c r="V18" s="35"/>
    </row>
    <row r="19" spans="1:22" x14ac:dyDescent="0.35">
      <c r="A19" s="50">
        <v>1833</v>
      </c>
      <c r="B19" s="50" t="s">
        <v>553</v>
      </c>
      <c r="C19" s="51" t="s">
        <v>554</v>
      </c>
      <c r="D19" s="52">
        <v>1</v>
      </c>
      <c r="E19" s="50">
        <v>1469.7</v>
      </c>
      <c r="F19" s="50">
        <v>89</v>
      </c>
      <c r="G19" s="50" t="s">
        <v>143</v>
      </c>
      <c r="H19" s="50">
        <v>10</v>
      </c>
      <c r="I19" s="50" t="s">
        <v>77</v>
      </c>
      <c r="J19" s="50">
        <v>52</v>
      </c>
      <c r="K19" s="50" t="s">
        <v>530</v>
      </c>
      <c r="L19" s="50">
        <v>18.873647999999999</v>
      </c>
      <c r="M19" s="53">
        <f>VLOOKUP(J19,'[1]Skipting milli svæða'!$A$10:$K$26,3,0)/SUMIF(J:J,J19,L:L)*L19</f>
        <v>27932.998872402015</v>
      </c>
      <c r="N19" s="53">
        <f t="shared" si="1"/>
        <v>32804</v>
      </c>
      <c r="O19" s="53">
        <f>ROUND(VLOOKUP($J19,'[1]Skipting milli svæða'!$A$10:$J$24,4,0)*$M19/SUMIF($J:$J,$J19,$M:$M),0)</f>
        <v>18649</v>
      </c>
      <c r="P19" s="53">
        <f>ROUND(VLOOKUP($J19,'[1]Skipting milli svæða'!$A$10:$J$24,5,0)*$M19/SUMIF($J:$J,$J19,$M:$M),0)</f>
        <v>3484</v>
      </c>
      <c r="Q19" s="53">
        <f>ROUND(VLOOKUP($J19,'[1]Skipting milli svæða'!$A$10:$J$24,6,0)*$M19/SUMIF($J:$J,$J19,$M:$M),0)</f>
        <v>6550</v>
      </c>
      <c r="R19" s="53">
        <f>ROUND(VLOOKUP($J19,'[1]Skipting milli svæða'!$A$10:$J$24,7,0)*$M19/SUMIF($J:$J,$J19,$M:$M),0)</f>
        <v>814</v>
      </c>
      <c r="S19" s="53">
        <f>ROUND(VLOOKUP($J19,'[1]Skipting milli svæða'!$A$10:$J$24,8,0)*$M19/SUMIF($J:$J,$J19,$M:$M),0)</f>
        <v>2881</v>
      </c>
      <c r="T19" s="53">
        <f>ROUND(VLOOKUP($J19,'[1]Skipting milli svæða'!$A$10:$J$24,9,0)*$M19/SUMIF($J:$J,$J19,$M:$M),0)</f>
        <v>136</v>
      </c>
      <c r="U19" s="53">
        <f>ROUND(VLOOKUP($J19,'[1]Skipting milli svæða'!$A$10:$J$24,10,0)*$M19/SUMIF($J:$J,$J19,$M:$M),0)</f>
        <v>290</v>
      </c>
      <c r="V19" s="35"/>
    </row>
    <row r="20" spans="1:22" x14ac:dyDescent="0.35">
      <c r="A20" s="50">
        <v>1833</v>
      </c>
      <c r="B20" s="50" t="s">
        <v>553</v>
      </c>
      <c r="C20" s="51" t="s">
        <v>554</v>
      </c>
      <c r="D20" s="52">
        <v>1</v>
      </c>
      <c r="E20" s="50">
        <v>1469.7</v>
      </c>
      <c r="F20" s="50">
        <v>89</v>
      </c>
      <c r="G20" s="50" t="s">
        <v>143</v>
      </c>
      <c r="H20" s="50">
        <v>10</v>
      </c>
      <c r="I20" s="50" t="s">
        <v>77</v>
      </c>
      <c r="J20" s="50">
        <v>64</v>
      </c>
      <c r="K20" s="50" t="s">
        <v>543</v>
      </c>
      <c r="L20" s="50">
        <v>25</v>
      </c>
      <c r="M20" s="53">
        <f>VLOOKUP(J20,'[1]Skipting milli svæða'!$A$10:$K$26,3,0)/SUMIF(J:J,J20,L:L)*L20</f>
        <v>8250</v>
      </c>
      <c r="N20" s="53">
        <f t="shared" si="1"/>
        <v>9690</v>
      </c>
      <c r="O20" s="53">
        <f>ROUND(VLOOKUP($J20,'[1]Skipting milli svæða'!$A$10:$J$24,4,0)*$M20/SUMIF($J:$J,$J20,$M:$M),0)</f>
        <v>5508</v>
      </c>
      <c r="P20" s="53">
        <f>ROUND(VLOOKUP($J20,'[1]Skipting milli svæða'!$A$10:$J$24,5,0)*$M20/SUMIF($J:$J,$J20,$M:$M),0)</f>
        <v>1029</v>
      </c>
      <c r="Q20" s="53">
        <f>ROUND(VLOOKUP($J20,'[1]Skipting milli svæða'!$A$10:$J$24,6,0)*$M20/SUMIF($J:$J,$J20,$M:$M),0)</f>
        <v>1935</v>
      </c>
      <c r="R20" s="53">
        <f>ROUND(VLOOKUP($J20,'[1]Skipting milli svæða'!$A$10:$J$24,7,0)*$M20/SUMIF($J:$J,$J20,$M:$M),0)</f>
        <v>241</v>
      </c>
      <c r="S20" s="53">
        <f>ROUND(VLOOKUP($J20,'[1]Skipting milli svæða'!$A$10:$J$24,8,0)*$M20/SUMIF($J:$J,$J20,$M:$M),0)</f>
        <v>851</v>
      </c>
      <c r="T20" s="53">
        <f>ROUND(VLOOKUP($J20,'[1]Skipting milli svæða'!$A$10:$J$24,9,0)*$M20/SUMIF($J:$J,$J20,$M:$M),0)</f>
        <v>40</v>
      </c>
      <c r="U20" s="53">
        <f>ROUND(VLOOKUP($J20,'[1]Skipting milli svæða'!$A$10:$J$24,10,0)*$M20/SUMIF($J:$J,$J20,$M:$M),0)</f>
        <v>86</v>
      </c>
      <c r="V20" s="35"/>
    </row>
    <row r="21" spans="1:22" x14ac:dyDescent="0.35">
      <c r="A21" s="50">
        <v>1859</v>
      </c>
      <c r="B21" s="50" t="s">
        <v>555</v>
      </c>
      <c r="C21" s="51" t="s">
        <v>536</v>
      </c>
      <c r="D21" s="52">
        <v>3</v>
      </c>
      <c r="E21" s="50">
        <v>18.32</v>
      </c>
      <c r="F21" s="50">
        <v>79</v>
      </c>
      <c r="G21" s="50" t="s">
        <v>55</v>
      </c>
      <c r="H21" s="50">
        <v>90</v>
      </c>
      <c r="I21" s="50" t="s">
        <v>73</v>
      </c>
      <c r="J21" s="50">
        <v>52</v>
      </c>
      <c r="K21" s="50" t="s">
        <v>530</v>
      </c>
      <c r="L21" s="50">
        <v>3.1318969000000001</v>
      </c>
      <c r="M21" s="53">
        <f>VLOOKUP(J21,'[1]Skipting milli svæða'!$A$10:$K$26,3,0)/SUMIF(J:J,J21,L:L)*L21</f>
        <v>4635.2073841887568</v>
      </c>
      <c r="N21" s="53">
        <f t="shared" si="1"/>
        <v>5444</v>
      </c>
      <c r="O21" s="53">
        <f>ROUND(VLOOKUP($J21,'[1]Skipting milli svæða'!$A$10:$J$24,4,0)*$M21/SUMIF($J:$J,$J21,$M:$M),0)</f>
        <v>3095</v>
      </c>
      <c r="P21" s="53">
        <f>ROUND(VLOOKUP($J21,'[1]Skipting milli svæða'!$A$10:$J$24,5,0)*$M21/SUMIF($J:$J,$J21,$M:$M),0)</f>
        <v>578</v>
      </c>
      <c r="Q21" s="53">
        <f>ROUND(VLOOKUP($J21,'[1]Skipting milli svæða'!$A$10:$J$24,6,0)*$M21/SUMIF($J:$J,$J21,$M:$M),0)</f>
        <v>1087</v>
      </c>
      <c r="R21" s="53">
        <f>ROUND(VLOOKUP($J21,'[1]Skipting milli svæða'!$A$10:$J$24,7,0)*$M21/SUMIF($J:$J,$J21,$M:$M),0)</f>
        <v>135</v>
      </c>
      <c r="S21" s="53">
        <f>ROUND(VLOOKUP($J21,'[1]Skipting milli svæða'!$A$10:$J$24,8,0)*$M21/SUMIF($J:$J,$J21,$M:$M),0)</f>
        <v>478</v>
      </c>
      <c r="T21" s="53">
        <f>ROUND(VLOOKUP($J21,'[1]Skipting milli svæða'!$A$10:$J$24,9,0)*$M21/SUMIF($J:$J,$J21,$M:$M),0)</f>
        <v>23</v>
      </c>
      <c r="U21" s="53">
        <f>ROUND(VLOOKUP($J21,'[1]Skipting milli svæða'!$A$10:$J$24,10,0)*$M21/SUMIF($J:$J,$J21,$M:$M),0)</f>
        <v>48</v>
      </c>
      <c r="V21" s="35"/>
    </row>
    <row r="22" spans="1:22" x14ac:dyDescent="0.35">
      <c r="A22" s="50">
        <v>1876</v>
      </c>
      <c r="B22" s="50" t="s">
        <v>556</v>
      </c>
      <c r="C22" s="51" t="s">
        <v>554</v>
      </c>
      <c r="D22" s="52">
        <v>54</v>
      </c>
      <c r="E22" s="50">
        <v>9.73</v>
      </c>
      <c r="F22" s="50">
        <v>89</v>
      </c>
      <c r="G22" s="50" t="s">
        <v>143</v>
      </c>
      <c r="H22" s="50">
        <v>90</v>
      </c>
      <c r="I22" s="50" t="s">
        <v>73</v>
      </c>
      <c r="J22" s="50">
        <v>54</v>
      </c>
      <c r="K22" s="50" t="s">
        <v>557</v>
      </c>
      <c r="L22" s="50">
        <v>31.25</v>
      </c>
      <c r="M22" s="53">
        <f>VLOOKUP(J22,'[1]Skipting milli svæða'!$A$10:$K$26,3,0)/SUMIF(J:J,J22,L:L)*L22</f>
        <v>47812.5</v>
      </c>
      <c r="N22" s="53">
        <f t="shared" si="1"/>
        <v>56152</v>
      </c>
      <c r="O22" s="53">
        <f>ROUND(VLOOKUP($J22,'[1]Skipting milli svæða'!$A$10:$J$24,4,0)*$M22/SUMIF($J:$J,$J22,$M:$M),0)</f>
        <v>31922</v>
      </c>
      <c r="P22" s="53">
        <f>ROUND(VLOOKUP($J22,'[1]Skipting milli svæða'!$A$10:$J$24,5,0)*$M22/SUMIF($J:$J,$J22,$M:$M),0)</f>
        <v>5964</v>
      </c>
      <c r="Q22" s="53">
        <f>ROUND(VLOOKUP($J22,'[1]Skipting milli svæða'!$A$10:$J$24,6,0)*$M22/SUMIF($J:$J,$J22,$M:$M),0)</f>
        <v>11212</v>
      </c>
      <c r="R22" s="53">
        <f>ROUND(VLOOKUP($J22,'[1]Skipting milli svæða'!$A$10:$J$24,7,0)*$M22/SUMIF($J:$J,$J22,$M:$M),0)</f>
        <v>1394</v>
      </c>
      <c r="S22" s="53">
        <f>ROUND(VLOOKUP($J22,'[1]Skipting milli svæða'!$A$10:$J$24,8,0)*$M22/SUMIF($J:$J,$J22,$M:$M),0)</f>
        <v>4931</v>
      </c>
      <c r="T22" s="53">
        <f>ROUND(VLOOKUP($J22,'[1]Skipting milli svæða'!$A$10:$J$24,9,0)*$M22/SUMIF($J:$J,$J22,$M:$M),0)</f>
        <v>233</v>
      </c>
      <c r="U22" s="53">
        <f>ROUND(VLOOKUP($J22,'[1]Skipting milli svæða'!$A$10:$J$24,10,0)*$M22/SUMIF($J:$J,$J22,$M:$M),0)</f>
        <v>496</v>
      </c>
      <c r="V22" s="35"/>
    </row>
    <row r="23" spans="1:22" x14ac:dyDescent="0.35">
      <c r="A23" s="50">
        <v>1887</v>
      </c>
      <c r="B23" s="50" t="s">
        <v>558</v>
      </c>
      <c r="C23" s="51" t="s">
        <v>559</v>
      </c>
      <c r="D23" s="52">
        <v>7</v>
      </c>
      <c r="E23" s="50">
        <v>29.95</v>
      </c>
      <c r="F23" s="50">
        <v>7</v>
      </c>
      <c r="G23" s="50" t="s">
        <v>158</v>
      </c>
      <c r="H23" s="50">
        <v>90</v>
      </c>
      <c r="I23" s="50" t="s">
        <v>73</v>
      </c>
      <c r="J23" s="50">
        <v>54</v>
      </c>
      <c r="K23" s="50" t="s">
        <v>557</v>
      </c>
      <c r="L23" s="50">
        <v>25</v>
      </c>
      <c r="M23" s="53">
        <f>VLOOKUP(J23,'[1]Skipting milli svæða'!$A$10:$K$26,3,0)/SUMIF(J:J,J23,L:L)*L23</f>
        <v>38250</v>
      </c>
      <c r="N23" s="53">
        <f t="shared" si="1"/>
        <v>44921</v>
      </c>
      <c r="O23" s="53">
        <f>ROUND(VLOOKUP($J23,'[1]Skipting milli svæða'!$A$10:$J$24,4,0)*$M23/SUMIF($J:$J,$J23,$M:$M),0)</f>
        <v>25538</v>
      </c>
      <c r="P23" s="53">
        <f>ROUND(VLOOKUP($J23,'[1]Skipting milli svæða'!$A$10:$J$24,5,0)*$M23/SUMIF($J:$J,$J23,$M:$M),0)</f>
        <v>4771</v>
      </c>
      <c r="Q23" s="53">
        <f>ROUND(VLOOKUP($J23,'[1]Skipting milli svæða'!$A$10:$J$24,6,0)*$M23/SUMIF($J:$J,$J23,$M:$M),0)</f>
        <v>8969</v>
      </c>
      <c r="R23" s="53">
        <f>ROUND(VLOOKUP($J23,'[1]Skipting milli svæða'!$A$10:$J$24,7,0)*$M23/SUMIF($J:$J,$J23,$M:$M),0)</f>
        <v>1115</v>
      </c>
      <c r="S23" s="53">
        <f>ROUND(VLOOKUP($J23,'[1]Skipting milli svæða'!$A$10:$J$24,8,0)*$M23/SUMIF($J:$J,$J23,$M:$M),0)</f>
        <v>3945</v>
      </c>
      <c r="T23" s="53">
        <f>ROUND(VLOOKUP($J23,'[1]Skipting milli svæða'!$A$10:$J$24,9,0)*$M23/SUMIF($J:$J,$J23,$M:$M),0)</f>
        <v>186</v>
      </c>
      <c r="U23" s="53">
        <f>ROUND(VLOOKUP($J23,'[1]Skipting milli svæða'!$A$10:$J$24,10,0)*$M23/SUMIF($J:$J,$J23,$M:$M),0)</f>
        <v>397</v>
      </c>
      <c r="V23" s="35"/>
    </row>
    <row r="24" spans="1:22" x14ac:dyDescent="0.35">
      <c r="A24" s="50">
        <v>1968</v>
      </c>
      <c r="B24" s="50" t="s">
        <v>560</v>
      </c>
      <c r="C24" s="51" t="s">
        <v>547</v>
      </c>
      <c r="D24" s="52">
        <v>47</v>
      </c>
      <c r="E24" s="50">
        <v>59</v>
      </c>
      <c r="F24" s="50">
        <v>65</v>
      </c>
      <c r="G24" s="50" t="s">
        <v>93</v>
      </c>
      <c r="H24" s="50">
        <v>20</v>
      </c>
      <c r="I24" s="50" t="s">
        <v>42</v>
      </c>
      <c r="J24" s="50">
        <v>54</v>
      </c>
      <c r="K24" s="50" t="s">
        <v>557</v>
      </c>
      <c r="L24" s="50">
        <v>12.5</v>
      </c>
      <c r="M24" s="53">
        <f>VLOOKUP(J24,'[1]Skipting milli svæða'!$A$10:$K$26,3,0)/SUMIF(J:J,J24,L:L)*L24</f>
        <v>19125</v>
      </c>
      <c r="N24" s="53">
        <f t="shared" si="1"/>
        <v>22461</v>
      </c>
      <c r="O24" s="53">
        <f>ROUND(VLOOKUP($J24,'[1]Skipting milli svæða'!$A$10:$J$24,4,0)*$M24/SUMIF($J:$J,$J24,$M:$M),0)</f>
        <v>12769</v>
      </c>
      <c r="P24" s="53">
        <f>ROUND(VLOOKUP($J24,'[1]Skipting milli svæða'!$A$10:$J$24,5,0)*$M24/SUMIF($J:$J,$J24,$M:$M),0)</f>
        <v>2386</v>
      </c>
      <c r="Q24" s="53">
        <f>ROUND(VLOOKUP($J24,'[1]Skipting milli svæða'!$A$10:$J$24,6,0)*$M24/SUMIF($J:$J,$J24,$M:$M),0)</f>
        <v>4485</v>
      </c>
      <c r="R24" s="53">
        <f>ROUND(VLOOKUP($J24,'[1]Skipting milli svæða'!$A$10:$J$24,7,0)*$M24/SUMIF($J:$J,$J24,$M:$M),0)</f>
        <v>558</v>
      </c>
      <c r="S24" s="53">
        <f>ROUND(VLOOKUP($J24,'[1]Skipting milli svæða'!$A$10:$J$24,8,0)*$M24/SUMIF($J:$J,$J24,$M:$M),0)</f>
        <v>1972</v>
      </c>
      <c r="T24" s="53">
        <f>ROUND(VLOOKUP($J24,'[1]Skipting milli svæða'!$A$10:$J$24,9,0)*$M24/SUMIF($J:$J,$J24,$M:$M),0)</f>
        <v>93</v>
      </c>
      <c r="U24" s="53">
        <f>ROUND(VLOOKUP($J24,'[1]Skipting milli svæða'!$A$10:$J$24,10,0)*$M24/SUMIF($J:$J,$J24,$M:$M),0)</f>
        <v>198</v>
      </c>
      <c r="V24" s="35"/>
    </row>
    <row r="25" spans="1:22" x14ac:dyDescent="0.35">
      <c r="A25" s="50">
        <v>1968</v>
      </c>
      <c r="B25" s="50" t="s">
        <v>560</v>
      </c>
      <c r="C25" s="51" t="s">
        <v>547</v>
      </c>
      <c r="D25" s="52">
        <v>47</v>
      </c>
      <c r="E25" s="50">
        <v>59</v>
      </c>
      <c r="F25" s="50">
        <v>65</v>
      </c>
      <c r="G25" s="50" t="s">
        <v>93</v>
      </c>
      <c r="H25" s="50">
        <v>20</v>
      </c>
      <c r="I25" s="50" t="s">
        <v>42</v>
      </c>
      <c r="J25" s="50">
        <v>56</v>
      </c>
      <c r="K25" s="50" t="s">
        <v>561</v>
      </c>
      <c r="L25" s="50">
        <v>33.3333333</v>
      </c>
      <c r="M25" s="53">
        <f>VLOOKUP(J25,'[1]Skipting milli svæða'!$A$10:$K$26,3,0)/SUMIF(J:J,J25,L:L)*L25</f>
        <v>23333.333333333332</v>
      </c>
      <c r="N25" s="53">
        <f t="shared" si="1"/>
        <v>27400</v>
      </c>
      <c r="O25" s="53">
        <f>ROUND(VLOOKUP($J25,'[1]Skipting milli svæða'!$A$10:$J$24,4,0)*$M25/SUMIF($J:$J,$J25,$M:$M),0)</f>
        <v>15578</v>
      </c>
      <c r="P25" s="53">
        <f>ROUND(VLOOKUP($J25,'[1]Skipting milli svæða'!$A$10:$J$24,5,0)*$M25/SUMIF($J:$J,$J25,$M:$M),0)</f>
        <v>2910</v>
      </c>
      <c r="Q25" s="53">
        <f>ROUND(VLOOKUP($J25,'[1]Skipting milli svæða'!$A$10:$J$24,6,0)*$M25/SUMIF($J:$J,$J25,$M:$M),0)</f>
        <v>5471</v>
      </c>
      <c r="R25" s="53">
        <f>ROUND(VLOOKUP($J25,'[1]Skipting milli svæða'!$A$10:$J$24,7,0)*$M25/SUMIF($J:$J,$J25,$M:$M),0)</f>
        <v>680</v>
      </c>
      <c r="S25" s="53">
        <f>ROUND(VLOOKUP($J25,'[1]Skipting milli svæða'!$A$10:$J$24,8,0)*$M25/SUMIF($J:$J,$J25,$M:$M),0)</f>
        <v>2406</v>
      </c>
      <c r="T25" s="53">
        <f>ROUND(VLOOKUP($J25,'[1]Skipting milli svæða'!$A$10:$J$24,9,0)*$M25/SUMIF($J:$J,$J25,$M:$M),0)</f>
        <v>113</v>
      </c>
      <c r="U25" s="53">
        <f>ROUND(VLOOKUP($J25,'[1]Skipting milli svæða'!$A$10:$J$24,10,0)*$M25/SUMIF($J:$J,$J25,$M:$M),0)</f>
        <v>242</v>
      </c>
      <c r="V25" s="35"/>
    </row>
    <row r="26" spans="1:22" x14ac:dyDescent="0.35">
      <c r="A26" s="50">
        <v>1977</v>
      </c>
      <c r="B26" s="50" t="s">
        <v>562</v>
      </c>
      <c r="C26" s="51" t="s">
        <v>547</v>
      </c>
      <c r="D26" s="52">
        <v>270</v>
      </c>
      <c r="E26" s="50">
        <v>1402</v>
      </c>
      <c r="F26" s="50">
        <v>73</v>
      </c>
      <c r="G26" s="50" t="s">
        <v>98</v>
      </c>
      <c r="H26" s="50">
        <v>10</v>
      </c>
      <c r="I26" s="50" t="s">
        <v>77</v>
      </c>
      <c r="J26" s="50">
        <v>53</v>
      </c>
      <c r="K26" s="50" t="s">
        <v>548</v>
      </c>
      <c r="L26" s="50">
        <v>51.785738000000002</v>
      </c>
      <c r="M26" s="53">
        <f>VLOOKUP(J26,'[1]Skipting milli svæða'!$A$10:$K$26,3,0)/SUMIF(J:J,J26,L:L)*L26</f>
        <v>62142.885475714225</v>
      </c>
      <c r="N26" s="53">
        <f t="shared" si="1"/>
        <v>72979</v>
      </c>
      <c r="O26" s="53">
        <f>ROUND(VLOOKUP($J26,'[1]Skipting milli svæða'!$A$10:$J$24,4,0)*$M26/SUMIF($J:$J,$J26,$M:$M),0)</f>
        <v>41489</v>
      </c>
      <c r="P26" s="53">
        <f>ROUND(VLOOKUP($J26,'[1]Skipting milli svæða'!$A$10:$J$24,5,0)*$M26/SUMIF($J:$J,$J26,$M:$M),0)</f>
        <v>7751</v>
      </c>
      <c r="Q26" s="53">
        <f>ROUND(VLOOKUP($J26,'[1]Skipting milli svæða'!$A$10:$J$24,6,0)*$M26/SUMIF($J:$J,$J26,$M:$M),0)</f>
        <v>14572</v>
      </c>
      <c r="R26" s="53">
        <f>ROUND(VLOOKUP($J26,'[1]Skipting milli svæða'!$A$10:$J$24,7,0)*$M26/SUMIF($J:$J,$J26,$M:$M),0)</f>
        <v>1812</v>
      </c>
      <c r="S26" s="53">
        <f>ROUND(VLOOKUP($J26,'[1]Skipting milli svæða'!$A$10:$J$24,8,0)*$M26/SUMIF($J:$J,$J26,$M:$M),0)</f>
        <v>6409</v>
      </c>
      <c r="T26" s="53">
        <f>ROUND(VLOOKUP($J26,'[1]Skipting milli svæða'!$A$10:$J$24,9,0)*$M26/SUMIF($J:$J,$J26,$M:$M),0)</f>
        <v>302</v>
      </c>
      <c r="U26" s="53">
        <f>ROUND(VLOOKUP($J26,'[1]Skipting milli svæða'!$A$10:$J$24,10,0)*$M26/SUMIF($J:$J,$J26,$M:$M),0)</f>
        <v>644</v>
      </c>
      <c r="V26" s="35"/>
    </row>
    <row r="27" spans="1:22" x14ac:dyDescent="0.35">
      <c r="A27" s="50">
        <v>1979</v>
      </c>
      <c r="B27" s="50" t="s">
        <v>563</v>
      </c>
      <c r="C27" s="51" t="s">
        <v>538</v>
      </c>
      <c r="D27" s="52">
        <v>26</v>
      </c>
      <c r="E27" s="50">
        <v>71</v>
      </c>
      <c r="F27" s="50">
        <v>115</v>
      </c>
      <c r="G27" s="50" t="s">
        <v>179</v>
      </c>
      <c r="H27" s="50">
        <v>20</v>
      </c>
      <c r="I27" s="50" t="s">
        <v>42</v>
      </c>
      <c r="J27" s="50">
        <v>56</v>
      </c>
      <c r="K27" s="50" t="s">
        <v>561</v>
      </c>
      <c r="L27" s="50">
        <v>33.3333333</v>
      </c>
      <c r="M27" s="53">
        <f>VLOOKUP(J27,'[1]Skipting milli svæða'!$A$10:$K$26,3,0)/SUMIF(J:J,J27,L:L)*L27</f>
        <v>23333.333333333332</v>
      </c>
      <c r="N27" s="53">
        <f t="shared" si="1"/>
        <v>27400</v>
      </c>
      <c r="O27" s="53">
        <f>ROUND(VLOOKUP($J27,'[1]Skipting milli svæða'!$A$10:$J$24,4,0)*$M27/SUMIF($J:$J,$J27,$M:$M),0)</f>
        <v>15578</v>
      </c>
      <c r="P27" s="53">
        <f>ROUND(VLOOKUP($J27,'[1]Skipting milli svæða'!$A$10:$J$24,5,0)*$M27/SUMIF($J:$J,$J27,$M:$M),0)</f>
        <v>2910</v>
      </c>
      <c r="Q27" s="53">
        <f>ROUND(VLOOKUP($J27,'[1]Skipting milli svæða'!$A$10:$J$24,6,0)*$M27/SUMIF($J:$J,$J27,$M:$M),0)</f>
        <v>5471</v>
      </c>
      <c r="R27" s="53">
        <f>ROUND(VLOOKUP($J27,'[1]Skipting milli svæða'!$A$10:$J$24,7,0)*$M27/SUMIF($J:$J,$J27,$M:$M),0)</f>
        <v>680</v>
      </c>
      <c r="S27" s="53">
        <f>ROUND(VLOOKUP($J27,'[1]Skipting milli svæða'!$A$10:$J$24,8,0)*$M27/SUMIF($J:$J,$J27,$M:$M),0)</f>
        <v>2406</v>
      </c>
      <c r="T27" s="53">
        <f>ROUND(VLOOKUP($J27,'[1]Skipting milli svæða'!$A$10:$J$24,9,0)*$M27/SUMIF($J:$J,$J27,$M:$M),0)</f>
        <v>113</v>
      </c>
      <c r="U27" s="53">
        <f>ROUND(VLOOKUP($J27,'[1]Skipting milli svæða'!$A$10:$J$24,10,0)*$M27/SUMIF($J:$J,$J27,$M:$M),0)</f>
        <v>242</v>
      </c>
      <c r="V27" s="35"/>
    </row>
    <row r="28" spans="1:22" x14ac:dyDescent="0.35">
      <c r="A28" s="50">
        <v>2150</v>
      </c>
      <c r="B28" s="50" t="s">
        <v>564</v>
      </c>
      <c r="C28" s="51" t="s">
        <v>538</v>
      </c>
      <c r="D28" s="52">
        <v>205</v>
      </c>
      <c r="E28" s="50">
        <v>75.66</v>
      </c>
      <c r="F28" s="50">
        <v>115</v>
      </c>
      <c r="G28" s="50" t="s">
        <v>179</v>
      </c>
      <c r="H28" s="50">
        <v>4</v>
      </c>
      <c r="I28" s="50" t="s">
        <v>123</v>
      </c>
      <c r="J28" s="50">
        <v>56</v>
      </c>
      <c r="K28" s="50" t="s">
        <v>561</v>
      </c>
      <c r="L28" s="50">
        <v>33.3333333</v>
      </c>
      <c r="M28" s="53">
        <f>VLOOKUP(J28,'[1]Skipting milli svæða'!$A$10:$K$26,3,0)/SUMIF(J:J,J28,L:L)*L28</f>
        <v>23333.333333333332</v>
      </c>
      <c r="N28" s="53">
        <f t="shared" si="1"/>
        <v>27400</v>
      </c>
      <c r="O28" s="53">
        <f>ROUND(VLOOKUP($J28,'[1]Skipting milli svæða'!$A$10:$J$24,4,0)*$M28/SUMIF($J:$J,$J28,$M:$M),0)</f>
        <v>15578</v>
      </c>
      <c r="P28" s="53">
        <f>ROUND(VLOOKUP($J28,'[1]Skipting milli svæða'!$A$10:$J$24,5,0)*$M28/SUMIF($J:$J,$J28,$M:$M),0)</f>
        <v>2910</v>
      </c>
      <c r="Q28" s="53">
        <f>ROUND(VLOOKUP($J28,'[1]Skipting milli svæða'!$A$10:$J$24,6,0)*$M28/SUMIF($J:$J,$J28,$M:$M),0)</f>
        <v>5471</v>
      </c>
      <c r="R28" s="53">
        <f>ROUND(VLOOKUP($J28,'[1]Skipting milli svæða'!$A$10:$J$24,7,0)*$M28/SUMIF($J:$J,$J28,$M:$M),0)</f>
        <v>680</v>
      </c>
      <c r="S28" s="53">
        <f>ROUND(VLOOKUP($J28,'[1]Skipting milli svæða'!$A$10:$J$24,8,0)*$M28/SUMIF($J:$J,$J28,$M:$M),0)</f>
        <v>2406</v>
      </c>
      <c r="T28" s="53">
        <f>ROUND(VLOOKUP($J28,'[1]Skipting milli svæða'!$A$10:$J$24,9,0)*$M28/SUMIF($J:$J,$J28,$M:$M),0)</f>
        <v>113</v>
      </c>
      <c r="U28" s="53">
        <f>ROUND(VLOOKUP($J28,'[1]Skipting milli svæða'!$A$10:$J$24,10,0)*$M28/SUMIF($J:$J,$J28,$M:$M),0)</f>
        <v>242</v>
      </c>
      <c r="V28" s="35"/>
    </row>
    <row r="29" spans="1:22" x14ac:dyDescent="0.35">
      <c r="A29" s="50">
        <v>2183</v>
      </c>
      <c r="B29" s="50" t="s">
        <v>565</v>
      </c>
      <c r="C29" s="51" t="s">
        <v>535</v>
      </c>
      <c r="D29" s="52">
        <v>54</v>
      </c>
      <c r="E29" s="50">
        <v>9.32</v>
      </c>
      <c r="F29" s="50">
        <v>87</v>
      </c>
      <c r="G29" s="50" t="s">
        <v>53</v>
      </c>
      <c r="H29" s="50">
        <v>-12</v>
      </c>
      <c r="I29" s="50" t="s">
        <v>542</v>
      </c>
      <c r="J29" s="50">
        <v>52</v>
      </c>
      <c r="K29" s="50" t="s">
        <v>530</v>
      </c>
      <c r="L29" s="50">
        <v>8.7999911999999991</v>
      </c>
      <c r="M29" s="53">
        <f>VLOOKUP(J29,'[1]Skipting milli svæða'!$A$10:$K$26,3,0)/SUMIF(J:J,J29,L:L)*L29</f>
        <v>13023.986897856081</v>
      </c>
      <c r="N29" s="53">
        <f t="shared" si="1"/>
        <v>15294</v>
      </c>
      <c r="O29" s="53">
        <f>ROUND(VLOOKUP($J29,'[1]Skipting milli svæða'!$A$10:$J$24,4,0)*$M29/SUMIF($J:$J,$J29,$M:$M),0)</f>
        <v>8695</v>
      </c>
      <c r="P29" s="53">
        <f>ROUND(VLOOKUP($J29,'[1]Skipting milli svæða'!$A$10:$J$24,5,0)*$M29/SUMIF($J:$J,$J29,$M:$M),0)</f>
        <v>1624</v>
      </c>
      <c r="Q29" s="53">
        <f>ROUND(VLOOKUP($J29,'[1]Skipting milli svæða'!$A$10:$J$24,6,0)*$M29/SUMIF($J:$J,$J29,$M:$M),0)</f>
        <v>3054</v>
      </c>
      <c r="R29" s="53">
        <f>ROUND(VLOOKUP($J29,'[1]Skipting milli svæða'!$A$10:$J$24,7,0)*$M29/SUMIF($J:$J,$J29,$M:$M),0)</f>
        <v>380</v>
      </c>
      <c r="S29" s="53">
        <f>ROUND(VLOOKUP($J29,'[1]Skipting milli svæða'!$A$10:$J$24,8,0)*$M29/SUMIF($J:$J,$J29,$M:$M),0)</f>
        <v>1343</v>
      </c>
      <c r="T29" s="53">
        <f>ROUND(VLOOKUP($J29,'[1]Skipting milli svæða'!$A$10:$J$24,9,0)*$M29/SUMIF($J:$J,$J29,$M:$M),0)</f>
        <v>63</v>
      </c>
      <c r="U29" s="53">
        <f>ROUND(VLOOKUP($J29,'[1]Skipting milli svæða'!$A$10:$J$24,10,0)*$M29/SUMIF($J:$J,$J29,$M:$M),0)</f>
        <v>135</v>
      </c>
      <c r="V29" s="35"/>
    </row>
    <row r="30" spans="1:22" x14ac:dyDescent="0.35">
      <c r="A30" s="50">
        <v>2207</v>
      </c>
      <c r="B30" s="50" t="s">
        <v>566</v>
      </c>
      <c r="C30" s="51" t="s">
        <v>536</v>
      </c>
      <c r="D30" s="52">
        <v>39</v>
      </c>
      <c r="E30" s="50">
        <v>11.17</v>
      </c>
      <c r="F30" s="50">
        <v>79</v>
      </c>
      <c r="G30" s="50" t="s">
        <v>55</v>
      </c>
      <c r="H30" s="50">
        <v>-12</v>
      </c>
      <c r="I30" s="50" t="s">
        <v>542</v>
      </c>
      <c r="J30" s="50">
        <v>52</v>
      </c>
      <c r="K30" s="50" t="s">
        <v>530</v>
      </c>
      <c r="L30" s="50">
        <v>7.4944926000000001</v>
      </c>
      <c r="M30" s="53">
        <f>VLOOKUP(J30,'[1]Skipting milli svæða'!$A$10:$K$26,3,0)/SUMIF(J:J,J30,L:L)*L30</f>
        <v>11091.848981448909</v>
      </c>
      <c r="N30" s="53">
        <f t="shared" si="1"/>
        <v>13025</v>
      </c>
      <c r="O30" s="53">
        <f>ROUND(VLOOKUP($J30,'[1]Skipting milli svæða'!$A$10:$J$24,4,0)*$M30/SUMIF($J:$J,$J30,$M:$M),0)</f>
        <v>7405</v>
      </c>
      <c r="P30" s="53">
        <f>ROUND(VLOOKUP($J30,'[1]Skipting milli svæða'!$A$10:$J$24,5,0)*$M30/SUMIF($J:$J,$J30,$M:$M),0)</f>
        <v>1383</v>
      </c>
      <c r="Q30" s="53">
        <f>ROUND(VLOOKUP($J30,'[1]Skipting milli svæða'!$A$10:$J$24,6,0)*$M30/SUMIF($J:$J,$J30,$M:$M),0)</f>
        <v>2601</v>
      </c>
      <c r="R30" s="53">
        <f>ROUND(VLOOKUP($J30,'[1]Skipting milli svæða'!$A$10:$J$24,7,0)*$M30/SUMIF($J:$J,$J30,$M:$M),0)</f>
        <v>323</v>
      </c>
      <c r="S30" s="53">
        <f>ROUND(VLOOKUP($J30,'[1]Skipting milli svæða'!$A$10:$J$24,8,0)*$M30/SUMIF($J:$J,$J30,$M:$M),0)</f>
        <v>1144</v>
      </c>
      <c r="T30" s="53">
        <f>ROUND(VLOOKUP($J30,'[1]Skipting milli svæða'!$A$10:$J$24,9,0)*$M30/SUMIF($J:$J,$J30,$M:$M),0)</f>
        <v>54</v>
      </c>
      <c r="U30" s="53">
        <f>ROUND(VLOOKUP($J30,'[1]Skipting milli svæða'!$A$10:$J$24,10,0)*$M30/SUMIF($J:$J,$J30,$M:$M),0)</f>
        <v>115</v>
      </c>
      <c r="V30" s="35"/>
    </row>
    <row r="31" spans="1:22" x14ac:dyDescent="0.35">
      <c r="A31" s="50">
        <v>2313</v>
      </c>
      <c r="B31" s="50" t="s">
        <v>567</v>
      </c>
      <c r="C31" s="51" t="s">
        <v>547</v>
      </c>
      <c r="D31" s="52">
        <v>2</v>
      </c>
      <c r="E31" s="50">
        <v>159.28</v>
      </c>
      <c r="F31" s="50">
        <v>69</v>
      </c>
      <c r="G31" s="50" t="s">
        <v>215</v>
      </c>
      <c r="H31" s="50">
        <v>20</v>
      </c>
      <c r="I31" s="50" t="s">
        <v>42</v>
      </c>
      <c r="J31" s="50">
        <v>53</v>
      </c>
      <c r="K31" s="50" t="s">
        <v>548</v>
      </c>
      <c r="L31" s="50">
        <v>13.7208881</v>
      </c>
      <c r="M31" s="53">
        <f>VLOOKUP(J31,'[1]Skipting milli svæða'!$A$10:$K$26,3,0)/SUMIF(J:J,J31,L:L)*L31</f>
        <v>16465.065687069866</v>
      </c>
      <c r="N31" s="53">
        <f t="shared" si="1"/>
        <v>19337</v>
      </c>
      <c r="O31" s="53">
        <f>ROUND(VLOOKUP($J31,'[1]Skipting milli svæða'!$A$10:$J$24,4,0)*$M31/SUMIF($J:$J,$J31,$M:$M),0)</f>
        <v>10993</v>
      </c>
      <c r="P31" s="53">
        <f>ROUND(VLOOKUP($J31,'[1]Skipting milli svæða'!$A$10:$J$24,5,0)*$M31/SUMIF($J:$J,$J31,$M:$M),0)</f>
        <v>2054</v>
      </c>
      <c r="Q31" s="53">
        <f>ROUND(VLOOKUP($J31,'[1]Skipting milli svæða'!$A$10:$J$24,6,0)*$M31/SUMIF($J:$J,$J31,$M:$M),0)</f>
        <v>3861</v>
      </c>
      <c r="R31" s="53">
        <f>ROUND(VLOOKUP($J31,'[1]Skipting milli svæða'!$A$10:$J$24,7,0)*$M31/SUMIF($J:$J,$J31,$M:$M),0)</f>
        <v>480</v>
      </c>
      <c r="S31" s="53">
        <f>ROUND(VLOOKUP($J31,'[1]Skipting milli svæða'!$A$10:$J$24,8,0)*$M31/SUMIF($J:$J,$J31,$M:$M),0)</f>
        <v>1698</v>
      </c>
      <c r="T31" s="53">
        <f>ROUND(VLOOKUP($J31,'[1]Skipting milli svæða'!$A$10:$J$24,9,0)*$M31/SUMIF($J:$J,$J31,$M:$M),0)</f>
        <v>80</v>
      </c>
      <c r="U31" s="53">
        <f>ROUND(VLOOKUP($J31,'[1]Skipting milli svæða'!$A$10:$J$24,10,0)*$M31/SUMIF($J:$J,$J31,$M:$M),0)</f>
        <v>171</v>
      </c>
      <c r="V31" s="35"/>
    </row>
    <row r="32" spans="1:22" x14ac:dyDescent="0.35">
      <c r="A32" s="50">
        <v>2340</v>
      </c>
      <c r="B32" s="50" t="s">
        <v>568</v>
      </c>
      <c r="C32" s="51" t="s">
        <v>547</v>
      </c>
      <c r="D32" s="52">
        <v>77</v>
      </c>
      <c r="E32" s="50">
        <v>64.510000000000005</v>
      </c>
      <c r="F32" s="50">
        <v>63</v>
      </c>
      <c r="G32" s="50" t="s">
        <v>112</v>
      </c>
      <c r="H32" s="50">
        <v>20</v>
      </c>
      <c r="I32" s="50" t="s">
        <v>42</v>
      </c>
      <c r="J32" s="50">
        <v>51</v>
      </c>
      <c r="K32" s="50" t="s">
        <v>551</v>
      </c>
      <c r="L32" s="50">
        <v>66.666666399999997</v>
      </c>
      <c r="M32" s="53">
        <f>VLOOKUP(J32,'[1]Skipting milli svæða'!$A$10:$K$26,3,0)/SUMIF(J:J,J32,L:L)*L32</f>
        <v>93333.333333333328</v>
      </c>
      <c r="N32" s="53">
        <f t="shared" si="1"/>
        <v>109606</v>
      </c>
      <c r="O32" s="53">
        <f>ROUND(VLOOKUP($J32,'[1]Skipting milli svæða'!$A$10:$J$24,4,0)*$M32/SUMIF($J:$J,$J32,$M:$M),0)</f>
        <v>62313</v>
      </c>
      <c r="P32" s="53">
        <f>ROUND(VLOOKUP($J32,'[1]Skipting milli svæða'!$A$10:$J$24,5,0)*$M32/SUMIF($J:$J,$J32,$M:$M),0)</f>
        <v>11641</v>
      </c>
      <c r="Q32" s="53">
        <f>ROUND(VLOOKUP($J32,'[1]Skipting milli svæða'!$A$10:$J$24,6,0)*$M32/SUMIF($J:$J,$J32,$M:$M),0)</f>
        <v>21886</v>
      </c>
      <c r="R32" s="53">
        <f>ROUND(VLOOKUP($J32,'[1]Skipting milli svæða'!$A$10:$J$24,7,0)*$M32/SUMIF($J:$J,$J32,$M:$M),0)</f>
        <v>2721</v>
      </c>
      <c r="S32" s="53">
        <f>ROUND(VLOOKUP($J32,'[1]Skipting milli svæða'!$A$10:$J$24,8,0)*$M32/SUMIF($J:$J,$J32,$M:$M),0)</f>
        <v>9625</v>
      </c>
      <c r="T32" s="53">
        <f>ROUND(VLOOKUP($J32,'[1]Skipting milli svæða'!$A$10:$J$24,9,0)*$M32/SUMIF($J:$J,$J32,$M:$M),0)</f>
        <v>453</v>
      </c>
      <c r="U32" s="53">
        <f>ROUND(VLOOKUP($J32,'[1]Skipting milli svæða'!$A$10:$J$24,10,0)*$M32/SUMIF($J:$J,$J32,$M:$M),0)</f>
        <v>967</v>
      </c>
      <c r="V32" s="35"/>
    </row>
    <row r="33" spans="1:22" x14ac:dyDescent="0.35">
      <c r="A33" s="50">
        <v>2340</v>
      </c>
      <c r="B33" s="50" t="s">
        <v>568</v>
      </c>
      <c r="C33" s="51" t="s">
        <v>547</v>
      </c>
      <c r="D33" s="52">
        <v>77</v>
      </c>
      <c r="E33" s="50">
        <v>64.510000000000005</v>
      </c>
      <c r="F33" s="50">
        <v>63</v>
      </c>
      <c r="G33" s="50" t="s">
        <v>112</v>
      </c>
      <c r="H33" s="50">
        <v>20</v>
      </c>
      <c r="I33" s="50" t="s">
        <v>42</v>
      </c>
      <c r="J33" s="50">
        <v>61</v>
      </c>
      <c r="K33" s="50" t="s">
        <v>552</v>
      </c>
      <c r="L33" s="50">
        <v>70</v>
      </c>
      <c r="M33" s="53">
        <f>VLOOKUP(J33,'[1]Skipting milli svæða'!$A$10:$K$26,3,0)/SUMIF(J:J,J33,L:L)*L33</f>
        <v>4900</v>
      </c>
      <c r="N33" s="53">
        <f t="shared" si="1"/>
        <v>5755</v>
      </c>
      <c r="O33" s="53">
        <f>ROUND(VLOOKUP($J33,'[1]Skipting milli svæða'!$A$10:$J$24,4,0)*$M33/SUMIF($J:$J,$J33,$M:$M),0)</f>
        <v>3272</v>
      </c>
      <c r="P33" s="53">
        <f>ROUND(VLOOKUP($J33,'[1]Skipting milli svæða'!$A$10:$J$24,5,0)*$M33/SUMIF($J:$J,$J33,$M:$M),0)</f>
        <v>611</v>
      </c>
      <c r="Q33" s="53">
        <f>ROUND(VLOOKUP($J33,'[1]Skipting milli svæða'!$A$10:$J$24,6,0)*$M33/SUMIF($J:$J,$J33,$M:$M),0)</f>
        <v>1149</v>
      </c>
      <c r="R33" s="53">
        <f>ROUND(VLOOKUP($J33,'[1]Skipting milli svæða'!$A$10:$J$24,7,0)*$M33/SUMIF($J:$J,$J33,$M:$M),0)</f>
        <v>143</v>
      </c>
      <c r="S33" s="53">
        <f>ROUND(VLOOKUP($J33,'[1]Skipting milli svæða'!$A$10:$J$24,8,0)*$M33/SUMIF($J:$J,$J33,$M:$M),0)</f>
        <v>505</v>
      </c>
      <c r="T33" s="53">
        <f>ROUND(VLOOKUP($J33,'[1]Skipting milli svæða'!$A$10:$J$24,9,0)*$M33/SUMIF($J:$J,$J33,$M:$M),0)</f>
        <v>24</v>
      </c>
      <c r="U33" s="53">
        <f>ROUND(VLOOKUP($J33,'[1]Skipting milli svæða'!$A$10:$J$24,10,0)*$M33/SUMIF($J:$J,$J33,$M:$M),0)</f>
        <v>51</v>
      </c>
      <c r="V33" s="35"/>
    </row>
    <row r="34" spans="1:22" x14ac:dyDescent="0.35">
      <c r="A34" s="50">
        <v>2354</v>
      </c>
      <c r="B34" s="50" t="s">
        <v>569</v>
      </c>
      <c r="C34" s="51" t="s">
        <v>545</v>
      </c>
      <c r="D34" s="52">
        <v>195</v>
      </c>
      <c r="E34" s="50">
        <v>569</v>
      </c>
      <c r="F34" s="50">
        <v>25</v>
      </c>
      <c r="G34" s="50" t="s">
        <v>223</v>
      </c>
      <c r="H34" s="50">
        <v>20</v>
      </c>
      <c r="I34" s="50" t="s">
        <v>42</v>
      </c>
      <c r="J34" s="50">
        <v>72</v>
      </c>
      <c r="K34" s="50" t="s">
        <v>533</v>
      </c>
      <c r="L34" s="50">
        <v>23.076923099999998</v>
      </c>
      <c r="M34" s="53">
        <f>VLOOKUP(J34,'[1]Skipting milli svæða'!$A$10:$K$26,3,0)/SUMIF(J:J,J34,L:L)*L34</f>
        <v>5307.6923076923067</v>
      </c>
      <c r="N34" s="53">
        <f t="shared" si="1"/>
        <v>6234</v>
      </c>
      <c r="O34" s="53">
        <f>ROUND(VLOOKUP($J34,'[1]Skipting milli svæða'!$A$10:$J$24,4,0)*$M34/SUMIF($J:$J,$J34,$M:$M),0)</f>
        <v>3544</v>
      </c>
      <c r="P34" s="53">
        <f>ROUND(VLOOKUP($J34,'[1]Skipting milli svæða'!$A$10:$J$24,5,0)*$M34/SUMIF($J:$J,$J34,$M:$M),0)</f>
        <v>662</v>
      </c>
      <c r="Q34" s="53">
        <f>ROUND(VLOOKUP($J34,'[1]Skipting milli svæða'!$A$10:$J$24,6,0)*$M34/SUMIF($J:$J,$J34,$M:$M),0)</f>
        <v>1245</v>
      </c>
      <c r="R34" s="53">
        <f>ROUND(VLOOKUP($J34,'[1]Skipting milli svæða'!$A$10:$J$24,7,0)*$M34/SUMIF($J:$J,$J34,$M:$M),0)</f>
        <v>155</v>
      </c>
      <c r="S34" s="53">
        <f>ROUND(VLOOKUP($J34,'[1]Skipting milli svæða'!$A$10:$J$24,8,0)*$M34/SUMIF($J:$J,$J34,$M:$M),0)</f>
        <v>547</v>
      </c>
      <c r="T34" s="53">
        <f>ROUND(VLOOKUP($J34,'[1]Skipting milli svæða'!$A$10:$J$24,9,0)*$M34/SUMIF($J:$J,$J34,$M:$M),0)</f>
        <v>26</v>
      </c>
      <c r="U34" s="53">
        <f>ROUND(VLOOKUP($J34,'[1]Skipting milli svæða'!$A$10:$J$24,10,0)*$M34/SUMIF($J:$J,$J34,$M:$M),0)</f>
        <v>55</v>
      </c>
      <c r="V34" s="35"/>
    </row>
    <row r="35" spans="1:22" x14ac:dyDescent="0.35">
      <c r="A35" s="50">
        <v>2408</v>
      </c>
      <c r="B35" s="50" t="s">
        <v>570</v>
      </c>
      <c r="C35" s="51" t="s">
        <v>538</v>
      </c>
      <c r="D35" s="52">
        <v>150</v>
      </c>
      <c r="E35" s="50">
        <v>196</v>
      </c>
      <c r="F35" s="50">
        <v>121</v>
      </c>
      <c r="G35" s="50" t="s">
        <v>242</v>
      </c>
      <c r="H35" s="50">
        <v>20</v>
      </c>
      <c r="I35" s="50" t="s">
        <v>42</v>
      </c>
      <c r="J35" s="50">
        <v>55</v>
      </c>
      <c r="K35" s="50" t="s">
        <v>539</v>
      </c>
      <c r="L35" s="50">
        <v>25</v>
      </c>
      <c r="M35" s="53">
        <f>VLOOKUP(J35,'[1]Skipting milli svæða'!$A$10:$K$26,3,0)/SUMIF(J:J,J35,L:L)*L35</f>
        <v>50250</v>
      </c>
      <c r="N35" s="53">
        <f t="shared" si="1"/>
        <v>59012</v>
      </c>
      <c r="O35" s="53">
        <f>ROUND(VLOOKUP($J35,'[1]Skipting milli svæða'!$A$10:$J$24,4,0)*$M35/SUMIF($J:$J,$J35,$M:$M),0)</f>
        <v>33549</v>
      </c>
      <c r="P35" s="53">
        <f>ROUND(VLOOKUP($J35,'[1]Skipting milli svæða'!$A$10:$J$24,5,0)*$M35/SUMIF($J:$J,$J35,$M:$M),0)</f>
        <v>6268</v>
      </c>
      <c r="Q35" s="53">
        <f>ROUND(VLOOKUP($J35,'[1]Skipting milli svæða'!$A$10:$J$24,6,0)*$M35/SUMIF($J:$J,$J35,$M:$M),0)</f>
        <v>11783</v>
      </c>
      <c r="R35" s="53">
        <f>ROUND(VLOOKUP($J35,'[1]Skipting milli svæða'!$A$10:$J$24,7,0)*$M35/SUMIF($J:$J,$J35,$M:$M),0)</f>
        <v>1465</v>
      </c>
      <c r="S35" s="53">
        <f>ROUND(VLOOKUP($J35,'[1]Skipting milli svæða'!$A$10:$J$24,8,0)*$M35/SUMIF($J:$J,$J35,$M:$M),0)</f>
        <v>5182</v>
      </c>
      <c r="T35" s="53">
        <f>ROUND(VLOOKUP($J35,'[1]Skipting milli svæða'!$A$10:$J$24,9,0)*$M35/SUMIF($J:$J,$J35,$M:$M),0)</f>
        <v>244</v>
      </c>
      <c r="U35" s="53">
        <f>ROUND(VLOOKUP($J35,'[1]Skipting milli svæða'!$A$10:$J$24,10,0)*$M35/SUMIF($J:$J,$J35,$M:$M),0)</f>
        <v>521</v>
      </c>
      <c r="V35" s="35"/>
    </row>
    <row r="36" spans="1:22" x14ac:dyDescent="0.35">
      <c r="A36" s="50">
        <v>2430</v>
      </c>
      <c r="B36" s="50" t="s">
        <v>571</v>
      </c>
      <c r="C36" s="51" t="s">
        <v>545</v>
      </c>
      <c r="D36" s="52">
        <v>26</v>
      </c>
      <c r="E36" s="50">
        <v>134.74</v>
      </c>
      <c r="F36" s="50">
        <v>19</v>
      </c>
      <c r="G36" s="50" t="s">
        <v>164</v>
      </c>
      <c r="H36" s="50">
        <v>20</v>
      </c>
      <c r="I36" s="50" t="s">
        <v>42</v>
      </c>
      <c r="J36" s="50">
        <v>52</v>
      </c>
      <c r="K36" s="50" t="s">
        <v>530</v>
      </c>
      <c r="L36" s="50">
        <v>8.8999910999999994</v>
      </c>
      <c r="M36" s="53">
        <f>VLOOKUP(J36,'[1]Skipting milli svæða'!$A$10:$K$26,3,0)/SUMIF(J:J,J36,L:L)*L36</f>
        <v>13171.986748968082</v>
      </c>
      <c r="N36" s="53">
        <f t="shared" si="1"/>
        <v>15469</v>
      </c>
      <c r="O36" s="53">
        <f>ROUND(VLOOKUP($J36,'[1]Skipting milli svæða'!$A$10:$J$24,4,0)*$M36/SUMIF($J:$J,$J36,$M:$M),0)</f>
        <v>8794</v>
      </c>
      <c r="P36" s="53">
        <f>ROUND(VLOOKUP($J36,'[1]Skipting milli svæða'!$A$10:$J$24,5,0)*$M36/SUMIF($J:$J,$J36,$M:$M),0)</f>
        <v>1643</v>
      </c>
      <c r="Q36" s="53">
        <f>ROUND(VLOOKUP($J36,'[1]Skipting milli svæða'!$A$10:$J$24,6,0)*$M36/SUMIF($J:$J,$J36,$M:$M),0)</f>
        <v>3089</v>
      </c>
      <c r="R36" s="53">
        <f>ROUND(VLOOKUP($J36,'[1]Skipting milli svæða'!$A$10:$J$24,7,0)*$M36/SUMIF($J:$J,$J36,$M:$M),0)</f>
        <v>384</v>
      </c>
      <c r="S36" s="53">
        <f>ROUND(VLOOKUP($J36,'[1]Skipting milli svæða'!$A$10:$J$24,8,0)*$M36/SUMIF($J:$J,$J36,$M:$M),0)</f>
        <v>1358</v>
      </c>
      <c r="T36" s="53">
        <f>ROUND(VLOOKUP($J36,'[1]Skipting milli svæða'!$A$10:$J$24,9,0)*$M36/SUMIF($J:$J,$J36,$M:$M),0)</f>
        <v>64</v>
      </c>
      <c r="U36" s="53">
        <f>ROUND(VLOOKUP($J36,'[1]Skipting milli svæða'!$A$10:$J$24,10,0)*$M36/SUMIF($J:$J,$J36,$M:$M),0)</f>
        <v>137</v>
      </c>
      <c r="V36" s="35"/>
    </row>
    <row r="37" spans="1:22" x14ac:dyDescent="0.35">
      <c r="A37" s="50">
        <v>2430</v>
      </c>
      <c r="B37" s="50" t="s">
        <v>571</v>
      </c>
      <c r="C37" s="51" t="s">
        <v>545</v>
      </c>
      <c r="D37" s="52">
        <v>26</v>
      </c>
      <c r="E37" s="50">
        <v>134.74</v>
      </c>
      <c r="F37" s="50">
        <v>19</v>
      </c>
      <c r="G37" s="50" t="s">
        <v>164</v>
      </c>
      <c r="H37" s="50">
        <v>20</v>
      </c>
      <c r="I37" s="50" t="s">
        <v>42</v>
      </c>
      <c r="J37" s="50">
        <v>64</v>
      </c>
      <c r="K37" s="50" t="s">
        <v>543</v>
      </c>
      <c r="L37" s="50">
        <v>18.75</v>
      </c>
      <c r="M37" s="53">
        <f>VLOOKUP(J37,'[1]Skipting milli svæða'!$A$10:$K$26,3,0)/SUMIF(J:J,J37,L:L)*L37</f>
        <v>6187.5</v>
      </c>
      <c r="N37" s="53">
        <f t="shared" si="1"/>
        <v>7266</v>
      </c>
      <c r="O37" s="53">
        <f>ROUND(VLOOKUP($J37,'[1]Skipting milli svæða'!$A$10:$J$24,4,0)*$M37/SUMIF($J:$J,$J37,$M:$M),0)</f>
        <v>4131</v>
      </c>
      <c r="P37" s="53">
        <f>ROUND(VLOOKUP($J37,'[1]Skipting milli svæða'!$A$10:$J$24,5,0)*$M37/SUMIF($J:$J,$J37,$M:$M),0)</f>
        <v>772</v>
      </c>
      <c r="Q37" s="53">
        <f>ROUND(VLOOKUP($J37,'[1]Skipting milli svæða'!$A$10:$J$24,6,0)*$M37/SUMIF($J:$J,$J37,$M:$M),0)</f>
        <v>1451</v>
      </c>
      <c r="R37" s="53">
        <f>ROUND(VLOOKUP($J37,'[1]Skipting milli svæða'!$A$10:$J$24,7,0)*$M37/SUMIF($J:$J,$J37,$M:$M),0)</f>
        <v>180</v>
      </c>
      <c r="S37" s="53">
        <f>ROUND(VLOOKUP($J37,'[1]Skipting milli svæða'!$A$10:$J$24,8,0)*$M37/SUMIF($J:$J,$J37,$M:$M),0)</f>
        <v>638</v>
      </c>
      <c r="T37" s="53">
        <f>ROUND(VLOOKUP($J37,'[1]Skipting milli svæða'!$A$10:$J$24,9,0)*$M37/SUMIF($J:$J,$J37,$M:$M),0)</f>
        <v>30</v>
      </c>
      <c r="U37" s="53">
        <f>ROUND(VLOOKUP($J37,'[1]Skipting milli svæða'!$A$10:$J$24,10,0)*$M37/SUMIF($J:$J,$J37,$M:$M),0)</f>
        <v>64</v>
      </c>
      <c r="V37" s="35"/>
    </row>
    <row r="38" spans="1:22" x14ac:dyDescent="0.35">
      <c r="A38" s="50">
        <v>2430</v>
      </c>
      <c r="B38" s="50" t="s">
        <v>571</v>
      </c>
      <c r="C38" s="51" t="s">
        <v>545</v>
      </c>
      <c r="D38" s="52">
        <v>26</v>
      </c>
      <c r="E38" s="50">
        <v>134.74</v>
      </c>
      <c r="F38" s="50">
        <v>19</v>
      </c>
      <c r="G38" s="50" t="s">
        <v>164</v>
      </c>
      <c r="H38" s="50">
        <v>20</v>
      </c>
      <c r="I38" s="50" t="s">
        <v>42</v>
      </c>
      <c r="J38" s="50">
        <v>72</v>
      </c>
      <c r="K38" s="50" t="s">
        <v>533</v>
      </c>
      <c r="L38" s="50">
        <v>38.461538599999997</v>
      </c>
      <c r="M38" s="53">
        <f>VLOOKUP(J38,'[1]Skipting milli svæða'!$A$10:$K$26,3,0)/SUMIF(J:J,J38,L:L)*L38</f>
        <v>8846.1538691538444</v>
      </c>
      <c r="N38" s="53">
        <f t="shared" si="1"/>
        <v>10388</v>
      </c>
      <c r="O38" s="53">
        <f>ROUND(VLOOKUP($J38,'[1]Skipting milli svæða'!$A$10:$J$24,4,0)*$M38/SUMIF($J:$J,$J38,$M:$M),0)</f>
        <v>5906</v>
      </c>
      <c r="P38" s="53">
        <f>ROUND(VLOOKUP($J38,'[1]Skipting milli svæða'!$A$10:$J$24,5,0)*$M38/SUMIF($J:$J,$J38,$M:$M),0)</f>
        <v>1103</v>
      </c>
      <c r="Q38" s="53">
        <f>ROUND(VLOOKUP($J38,'[1]Skipting milli svæða'!$A$10:$J$24,6,0)*$M38/SUMIF($J:$J,$J38,$M:$M),0)</f>
        <v>2074</v>
      </c>
      <c r="R38" s="53">
        <f>ROUND(VLOOKUP($J38,'[1]Skipting milli svæða'!$A$10:$J$24,7,0)*$M38/SUMIF($J:$J,$J38,$M:$M),0)</f>
        <v>258</v>
      </c>
      <c r="S38" s="53">
        <f>ROUND(VLOOKUP($J38,'[1]Skipting milli svæða'!$A$10:$J$24,8,0)*$M38/SUMIF($J:$J,$J38,$M:$M),0)</f>
        <v>912</v>
      </c>
      <c r="T38" s="53">
        <f>ROUND(VLOOKUP($J38,'[1]Skipting milli svæða'!$A$10:$J$24,9,0)*$M38/SUMIF($J:$J,$J38,$M:$M),0)</f>
        <v>43</v>
      </c>
      <c r="U38" s="53">
        <f>ROUND(VLOOKUP($J38,'[1]Skipting milli svæða'!$A$10:$J$24,10,0)*$M38/SUMIF($J:$J,$J38,$M:$M),0)</f>
        <v>92</v>
      </c>
      <c r="V38" s="35"/>
    </row>
    <row r="39" spans="1:22" x14ac:dyDescent="0.35">
      <c r="A39" s="50">
        <v>2433</v>
      </c>
      <c r="B39" s="50" t="s">
        <v>572</v>
      </c>
      <c r="C39" s="51" t="s">
        <v>538</v>
      </c>
      <c r="D39" s="52">
        <v>229</v>
      </c>
      <c r="E39" s="50">
        <v>326.62</v>
      </c>
      <c r="F39" s="50">
        <v>111</v>
      </c>
      <c r="G39" s="50" t="s">
        <v>235</v>
      </c>
      <c r="H39" s="50">
        <v>20</v>
      </c>
      <c r="I39" s="50" t="s">
        <v>42</v>
      </c>
      <c r="J39" s="50">
        <v>51</v>
      </c>
      <c r="K39" s="50" t="s">
        <v>551</v>
      </c>
      <c r="L39" s="50">
        <v>8.3333332999999996</v>
      </c>
      <c r="M39" s="53">
        <f>VLOOKUP(J39,'[1]Skipting milli svæða'!$A$10:$K$26,3,0)/SUMIF(J:J,J39,L:L)*L39</f>
        <v>11666.666666666666</v>
      </c>
      <c r="N39" s="53">
        <f t="shared" si="1"/>
        <v>13701</v>
      </c>
      <c r="O39" s="53">
        <f>ROUND(VLOOKUP($J39,'[1]Skipting milli svæða'!$A$10:$J$24,4,0)*$M39/SUMIF($J:$J,$J39,$M:$M),0)</f>
        <v>7789</v>
      </c>
      <c r="P39" s="53">
        <f>ROUND(VLOOKUP($J39,'[1]Skipting milli svæða'!$A$10:$J$24,5,0)*$M39/SUMIF($J:$J,$J39,$M:$M),0)</f>
        <v>1455</v>
      </c>
      <c r="Q39" s="53">
        <f>ROUND(VLOOKUP($J39,'[1]Skipting milli svæða'!$A$10:$J$24,6,0)*$M39/SUMIF($J:$J,$J39,$M:$M),0)</f>
        <v>2736</v>
      </c>
      <c r="R39" s="53">
        <f>ROUND(VLOOKUP($J39,'[1]Skipting milli svæða'!$A$10:$J$24,7,0)*$M39/SUMIF($J:$J,$J39,$M:$M),0)</f>
        <v>340</v>
      </c>
      <c r="S39" s="53">
        <f>ROUND(VLOOKUP($J39,'[1]Skipting milli svæða'!$A$10:$J$24,8,0)*$M39/SUMIF($J:$J,$J39,$M:$M),0)</f>
        <v>1203</v>
      </c>
      <c r="T39" s="53">
        <f>ROUND(VLOOKUP($J39,'[1]Skipting milli svæða'!$A$10:$J$24,9,0)*$M39/SUMIF($J:$J,$J39,$M:$M),0)</f>
        <v>57</v>
      </c>
      <c r="U39" s="53">
        <f>ROUND(VLOOKUP($J39,'[1]Skipting milli svæða'!$A$10:$J$24,10,0)*$M39/SUMIF($J:$J,$J39,$M:$M),0)</f>
        <v>121</v>
      </c>
      <c r="V39" s="35"/>
    </row>
    <row r="40" spans="1:22" x14ac:dyDescent="0.35">
      <c r="A40" s="50">
        <v>2433</v>
      </c>
      <c r="B40" s="50" t="s">
        <v>572</v>
      </c>
      <c r="C40" s="51" t="s">
        <v>538</v>
      </c>
      <c r="D40" s="52">
        <v>229</v>
      </c>
      <c r="E40" s="50">
        <v>326.62</v>
      </c>
      <c r="F40" s="50">
        <v>111</v>
      </c>
      <c r="G40" s="50" t="s">
        <v>235</v>
      </c>
      <c r="H40" s="50">
        <v>20</v>
      </c>
      <c r="I40" s="50" t="s">
        <v>42</v>
      </c>
      <c r="J40" s="50">
        <v>61</v>
      </c>
      <c r="K40" s="50" t="s">
        <v>552</v>
      </c>
      <c r="L40" s="50">
        <v>10</v>
      </c>
      <c r="M40" s="53">
        <f>VLOOKUP(J40,'[1]Skipting milli svæða'!$A$10:$K$26,3,0)/SUMIF(J:J,J40,L:L)*L40</f>
        <v>700</v>
      </c>
      <c r="N40" s="53">
        <f t="shared" si="1"/>
        <v>820</v>
      </c>
      <c r="O40" s="53">
        <f>ROUND(VLOOKUP($J40,'[1]Skipting milli svæða'!$A$10:$J$24,4,0)*$M40/SUMIF($J:$J,$J40,$M:$M),0)</f>
        <v>467</v>
      </c>
      <c r="P40" s="53">
        <f>ROUND(VLOOKUP($J40,'[1]Skipting milli svæða'!$A$10:$J$24,5,0)*$M40/SUMIF($J:$J,$J40,$M:$M),0)</f>
        <v>87</v>
      </c>
      <c r="Q40" s="53">
        <f>ROUND(VLOOKUP($J40,'[1]Skipting milli svæða'!$A$10:$J$24,6,0)*$M40/SUMIF($J:$J,$J40,$M:$M),0)</f>
        <v>164</v>
      </c>
      <c r="R40" s="53">
        <f>ROUND(VLOOKUP($J40,'[1]Skipting milli svæða'!$A$10:$J$24,7,0)*$M40/SUMIF($J:$J,$J40,$M:$M),0)</f>
        <v>20</v>
      </c>
      <c r="S40" s="53">
        <f>ROUND(VLOOKUP($J40,'[1]Skipting milli svæða'!$A$10:$J$24,8,0)*$M40/SUMIF($J:$J,$J40,$M:$M),0)</f>
        <v>72</v>
      </c>
      <c r="T40" s="53">
        <f>ROUND(VLOOKUP($J40,'[1]Skipting milli svæða'!$A$10:$J$24,9,0)*$M40/SUMIF($J:$J,$J40,$M:$M),0)</f>
        <v>3</v>
      </c>
      <c r="U40" s="53">
        <f>ROUND(VLOOKUP($J40,'[1]Skipting milli svæða'!$A$10:$J$24,10,0)*$M40/SUMIF($J:$J,$J40,$M:$M),0)</f>
        <v>7</v>
      </c>
      <c r="V40" s="35"/>
    </row>
    <row r="41" spans="1:22" x14ac:dyDescent="0.35">
      <c r="A41" s="50">
        <v>2433</v>
      </c>
      <c r="B41" s="50" t="s">
        <v>572</v>
      </c>
      <c r="C41" s="51" t="s">
        <v>538</v>
      </c>
      <c r="D41" s="52">
        <v>229</v>
      </c>
      <c r="E41" s="50">
        <v>326.62</v>
      </c>
      <c r="F41" s="50">
        <v>111</v>
      </c>
      <c r="G41" s="50" t="s">
        <v>235</v>
      </c>
      <c r="H41" s="50">
        <v>20</v>
      </c>
      <c r="I41" s="50" t="s">
        <v>42</v>
      </c>
      <c r="J41" s="50">
        <v>72</v>
      </c>
      <c r="K41" s="50" t="s">
        <v>533</v>
      </c>
      <c r="L41" s="50">
        <v>7.6923076000000004</v>
      </c>
      <c r="M41" s="53">
        <f>VLOOKUP(J41,'[1]Skipting milli svæða'!$A$10:$K$26,3,0)/SUMIF(J:J,J41,L:L)*L41</f>
        <v>1769.2307462307692</v>
      </c>
      <c r="N41" s="53">
        <f t="shared" si="1"/>
        <v>2078</v>
      </c>
      <c r="O41" s="53">
        <f>ROUND(VLOOKUP($J41,'[1]Skipting milli svæða'!$A$10:$J$24,4,0)*$M41/SUMIF($J:$J,$J41,$M:$M),0)</f>
        <v>1181</v>
      </c>
      <c r="P41" s="53">
        <f>ROUND(VLOOKUP($J41,'[1]Skipting milli svæða'!$A$10:$J$24,5,0)*$M41/SUMIF($J:$J,$J41,$M:$M),0)</f>
        <v>221</v>
      </c>
      <c r="Q41" s="53">
        <f>ROUND(VLOOKUP($J41,'[1]Skipting milli svæða'!$A$10:$J$24,6,0)*$M41/SUMIF($J:$J,$J41,$M:$M),0)</f>
        <v>415</v>
      </c>
      <c r="R41" s="53">
        <f>ROUND(VLOOKUP($J41,'[1]Skipting milli svæða'!$A$10:$J$24,7,0)*$M41/SUMIF($J:$J,$J41,$M:$M),0)</f>
        <v>52</v>
      </c>
      <c r="S41" s="53">
        <f>ROUND(VLOOKUP($J41,'[1]Skipting milli svæða'!$A$10:$J$24,8,0)*$M41/SUMIF($J:$J,$J41,$M:$M),0)</f>
        <v>182</v>
      </c>
      <c r="T41" s="53">
        <f>ROUND(VLOOKUP($J41,'[1]Skipting milli svæða'!$A$10:$J$24,9,0)*$M41/SUMIF($J:$J,$J41,$M:$M),0)</f>
        <v>9</v>
      </c>
      <c r="U41" s="53">
        <f>ROUND(VLOOKUP($J41,'[1]Skipting milli svæða'!$A$10:$J$24,10,0)*$M41/SUMIF($J:$J,$J41,$M:$M),0)</f>
        <v>18</v>
      </c>
      <c r="V41" s="35"/>
    </row>
    <row r="42" spans="1:22" x14ac:dyDescent="0.35">
      <c r="A42" s="50">
        <v>2437</v>
      </c>
      <c r="B42" s="50" t="s">
        <v>573</v>
      </c>
      <c r="C42" s="51" t="s">
        <v>536</v>
      </c>
      <c r="D42" s="52">
        <v>77</v>
      </c>
      <c r="E42" s="50">
        <v>11.06</v>
      </c>
      <c r="F42" s="50">
        <v>81</v>
      </c>
      <c r="G42" s="50" t="s">
        <v>233</v>
      </c>
      <c r="H42" s="50">
        <v>90</v>
      </c>
      <c r="I42" s="50" t="s">
        <v>73</v>
      </c>
      <c r="J42" s="50">
        <v>52</v>
      </c>
      <c r="K42" s="50" t="s">
        <v>530</v>
      </c>
      <c r="L42" s="50">
        <v>6.2453938999999998</v>
      </c>
      <c r="M42" s="53">
        <f>VLOOKUP(J42,'[1]Skipting milli svæða'!$A$10:$K$26,3,0)/SUMIF(J:J,J42,L:L)*L42</f>
        <v>9243.1829165409054</v>
      </c>
      <c r="N42" s="53">
        <f t="shared" si="1"/>
        <v>10854</v>
      </c>
      <c r="O42" s="53">
        <f>ROUND(VLOOKUP($J42,'[1]Skipting milli svæða'!$A$10:$J$24,4,0)*$M42/SUMIF($J:$J,$J42,$M:$M),0)</f>
        <v>6171</v>
      </c>
      <c r="P42" s="53">
        <f>ROUND(VLOOKUP($J42,'[1]Skipting milli svæða'!$A$10:$J$24,5,0)*$M42/SUMIF($J:$J,$J42,$M:$M),0)</f>
        <v>1153</v>
      </c>
      <c r="Q42" s="53">
        <f>ROUND(VLOOKUP($J42,'[1]Skipting milli svæða'!$A$10:$J$24,6,0)*$M42/SUMIF($J:$J,$J42,$M:$M),0)</f>
        <v>2167</v>
      </c>
      <c r="R42" s="53">
        <f>ROUND(VLOOKUP($J42,'[1]Skipting milli svæða'!$A$10:$J$24,7,0)*$M42/SUMIF($J:$J,$J42,$M:$M),0)</f>
        <v>269</v>
      </c>
      <c r="S42" s="53">
        <f>ROUND(VLOOKUP($J42,'[1]Skipting milli svæða'!$A$10:$J$24,8,0)*$M42/SUMIF($J:$J,$J42,$M:$M),0)</f>
        <v>953</v>
      </c>
      <c r="T42" s="53">
        <f>ROUND(VLOOKUP($J42,'[1]Skipting milli svæða'!$A$10:$J$24,9,0)*$M42/SUMIF($J:$J,$J42,$M:$M),0)</f>
        <v>45</v>
      </c>
      <c r="U42" s="53">
        <f>ROUND(VLOOKUP($J42,'[1]Skipting milli svæða'!$A$10:$J$24,10,0)*$M42/SUMIF($J:$J,$J42,$M:$M),0)</f>
        <v>96</v>
      </c>
      <c r="V42" s="35"/>
    </row>
    <row r="43" spans="1:22" x14ac:dyDescent="0.35">
      <c r="A43" s="50">
        <v>2661</v>
      </c>
      <c r="B43" s="50" t="s">
        <v>574</v>
      </c>
      <c r="C43" s="51" t="s">
        <v>538</v>
      </c>
      <c r="D43" s="52">
        <v>163</v>
      </c>
      <c r="E43" s="50">
        <v>14.88</v>
      </c>
      <c r="F43" s="50">
        <v>119</v>
      </c>
      <c r="G43" s="50" t="s">
        <v>57</v>
      </c>
      <c r="H43" s="50">
        <v>90</v>
      </c>
      <c r="I43" s="50" t="s">
        <v>73</v>
      </c>
      <c r="J43" s="50">
        <v>55</v>
      </c>
      <c r="K43" s="50" t="s">
        <v>539</v>
      </c>
      <c r="L43" s="50">
        <v>50</v>
      </c>
      <c r="M43" s="53">
        <f>VLOOKUP(J43,'[1]Skipting milli svæða'!$A$10:$K$26,3,0)/SUMIF(J:J,J43,L:L)*L43</f>
        <v>100500</v>
      </c>
      <c r="N43" s="53">
        <f t="shared" si="1"/>
        <v>118029</v>
      </c>
      <c r="O43" s="53">
        <f>ROUND(VLOOKUP($J43,'[1]Skipting milli svæða'!$A$10:$J$24,4,0)*$M43/SUMIF($J:$J,$J43,$M:$M),0)</f>
        <v>67099</v>
      </c>
      <c r="P43" s="53">
        <f>ROUND(VLOOKUP($J43,'[1]Skipting milli svæða'!$A$10:$J$24,5,0)*$M43/SUMIF($J:$J,$J43,$M:$M),0)</f>
        <v>12536</v>
      </c>
      <c r="Q43" s="53">
        <f>ROUND(VLOOKUP($J43,'[1]Skipting milli svæða'!$A$10:$J$24,6,0)*$M43/SUMIF($J:$J,$J43,$M:$M),0)</f>
        <v>23567</v>
      </c>
      <c r="R43" s="53">
        <f>ROUND(VLOOKUP($J43,'[1]Skipting milli svæða'!$A$10:$J$24,7,0)*$M43/SUMIF($J:$J,$J43,$M:$M),0)</f>
        <v>2931</v>
      </c>
      <c r="S43" s="53">
        <f>ROUND(VLOOKUP($J43,'[1]Skipting milli svæða'!$A$10:$J$24,8,0)*$M43/SUMIF($J:$J,$J43,$M:$M),0)</f>
        <v>10365</v>
      </c>
      <c r="T43" s="53">
        <f>ROUND(VLOOKUP($J43,'[1]Skipting milli svæða'!$A$10:$J$24,9,0)*$M43/SUMIF($J:$J,$J43,$M:$M),0)</f>
        <v>489</v>
      </c>
      <c r="U43" s="53">
        <f>ROUND(VLOOKUP($J43,'[1]Skipting milli svæða'!$A$10:$J$24,10,0)*$M43/SUMIF($J:$J,$J43,$M:$M),0)</f>
        <v>1042</v>
      </c>
      <c r="V43" s="35"/>
    </row>
    <row r="44" spans="1:22" x14ac:dyDescent="0.35">
      <c r="A44" s="50">
        <v>2749</v>
      </c>
      <c r="B44" s="50" t="s">
        <v>575</v>
      </c>
      <c r="C44" s="51" t="s">
        <v>576</v>
      </c>
      <c r="D44" s="52">
        <v>30</v>
      </c>
      <c r="E44" s="50">
        <v>362.1</v>
      </c>
      <c r="F44" s="50">
        <v>45</v>
      </c>
      <c r="G44" s="50" t="s">
        <v>228</v>
      </c>
      <c r="H44" s="50">
        <v>20</v>
      </c>
      <c r="I44" s="50" t="s">
        <v>42</v>
      </c>
      <c r="J44" s="50">
        <v>54</v>
      </c>
      <c r="K44" s="50" t="s">
        <v>557</v>
      </c>
      <c r="L44" s="50">
        <v>25</v>
      </c>
      <c r="M44" s="53">
        <f>VLOOKUP(J44,'[1]Skipting milli svæða'!$A$10:$K$26,3,0)/SUMIF(J:J,J44,L:L)*L44</f>
        <v>38250</v>
      </c>
      <c r="N44" s="53">
        <f t="shared" si="1"/>
        <v>44921</v>
      </c>
      <c r="O44" s="53">
        <f>ROUND(VLOOKUP($J44,'[1]Skipting milli svæða'!$A$10:$J$24,4,0)*$M44/SUMIF($J:$J,$J44,$M:$M),0)</f>
        <v>25538</v>
      </c>
      <c r="P44" s="53">
        <f>ROUND(VLOOKUP($J44,'[1]Skipting milli svæða'!$A$10:$J$24,5,0)*$M44/SUMIF($J:$J,$J44,$M:$M),0)</f>
        <v>4771</v>
      </c>
      <c r="Q44" s="53">
        <f>ROUND(VLOOKUP($J44,'[1]Skipting milli svæða'!$A$10:$J$24,6,0)*$M44/SUMIF($J:$J,$J44,$M:$M),0)</f>
        <v>8969</v>
      </c>
      <c r="R44" s="53">
        <f>ROUND(VLOOKUP($J44,'[1]Skipting milli svæða'!$A$10:$J$24,7,0)*$M44/SUMIF($J:$J,$J44,$M:$M),0)</f>
        <v>1115</v>
      </c>
      <c r="S44" s="53">
        <f>ROUND(VLOOKUP($J44,'[1]Skipting milli svæða'!$A$10:$J$24,8,0)*$M44/SUMIF($J:$J,$J44,$M:$M),0)</f>
        <v>3945</v>
      </c>
      <c r="T44" s="53">
        <f>ROUND(VLOOKUP($J44,'[1]Skipting milli svæða'!$A$10:$J$24,9,0)*$M44/SUMIF($J:$J,$J44,$M:$M),0)</f>
        <v>186</v>
      </c>
      <c r="U44" s="53">
        <f>ROUND(VLOOKUP($J44,'[1]Skipting milli svæða'!$A$10:$J$24,10,0)*$M44/SUMIF($J:$J,$J44,$M:$M),0)</f>
        <v>397</v>
      </c>
      <c r="V44" s="35"/>
    </row>
    <row r="45" spans="1:22" x14ac:dyDescent="0.35">
      <c r="A45" s="50">
        <v>2749</v>
      </c>
      <c r="B45" s="50" t="s">
        <v>575</v>
      </c>
      <c r="C45" s="51" t="s">
        <v>576</v>
      </c>
      <c r="D45" s="52">
        <v>30</v>
      </c>
      <c r="E45" s="50">
        <v>362.1</v>
      </c>
      <c r="F45" s="50">
        <v>45</v>
      </c>
      <c r="G45" s="50" t="s">
        <v>228</v>
      </c>
      <c r="H45" s="50">
        <v>20</v>
      </c>
      <c r="I45" s="50" t="s">
        <v>42</v>
      </c>
      <c r="J45" s="50">
        <v>62</v>
      </c>
      <c r="K45" s="50" t="s">
        <v>577</v>
      </c>
      <c r="L45" s="50">
        <v>17.150300000000001</v>
      </c>
      <c r="M45" s="53">
        <f>VLOOKUP(J45,'[1]Skipting milli svæða'!$A$10:$K$26,3,0)/SUMIF(J:J,J45,L:L)*L45</f>
        <v>157611.25715761128</v>
      </c>
      <c r="N45" s="53">
        <f t="shared" si="1"/>
        <v>185097</v>
      </c>
      <c r="O45" s="53">
        <f>ROUND(VLOOKUP($J45,'[1]Skipting milli svæða'!$A$10:$J$24,4,0)*$M45/SUMIF($J:$J,$J45,$M:$M),0)</f>
        <v>105228</v>
      </c>
      <c r="P45" s="53">
        <f>ROUND(VLOOKUP($J45,'[1]Skipting milli svæða'!$A$10:$J$24,5,0)*$M45/SUMIF($J:$J,$J45,$M:$M),0)</f>
        <v>19659</v>
      </c>
      <c r="Q45" s="53">
        <f>ROUND(VLOOKUP($J45,'[1]Skipting milli svæða'!$A$10:$J$24,6,0)*$M45/SUMIF($J:$J,$J45,$M:$M),0)</f>
        <v>36959</v>
      </c>
      <c r="R45" s="53">
        <f>ROUND(VLOOKUP($J45,'[1]Skipting milli svæða'!$A$10:$J$24,7,0)*$M45/SUMIF($J:$J,$J45,$M:$M),0)</f>
        <v>4596</v>
      </c>
      <c r="S45" s="53">
        <f>ROUND(VLOOKUP($J45,'[1]Skipting milli svæða'!$A$10:$J$24,8,0)*$M45/SUMIF($J:$J,$J45,$M:$M),0)</f>
        <v>16255</v>
      </c>
      <c r="T45" s="53">
        <f>ROUND(VLOOKUP($J45,'[1]Skipting milli svæða'!$A$10:$J$24,9,0)*$M45/SUMIF($J:$J,$J45,$M:$M),0)</f>
        <v>766</v>
      </c>
      <c r="U45" s="53">
        <f>ROUND(VLOOKUP($J45,'[1]Skipting milli svæða'!$A$10:$J$24,10,0)*$M45/SUMIF($J:$J,$J45,$M:$M),0)</f>
        <v>1634</v>
      </c>
      <c r="V45" s="35"/>
    </row>
    <row r="46" spans="1:22" x14ac:dyDescent="0.35">
      <c r="A46" s="50">
        <v>2919</v>
      </c>
      <c r="B46" s="50" t="s">
        <v>578</v>
      </c>
      <c r="C46" s="51" t="s">
        <v>547</v>
      </c>
      <c r="D46" s="52">
        <v>36</v>
      </c>
      <c r="E46" s="50">
        <v>698</v>
      </c>
      <c r="F46" s="50">
        <v>69</v>
      </c>
      <c r="G46" s="50" t="s">
        <v>215</v>
      </c>
      <c r="H46" s="50">
        <v>10</v>
      </c>
      <c r="I46" s="50" t="s">
        <v>77</v>
      </c>
      <c r="J46" s="50">
        <v>53</v>
      </c>
      <c r="K46" s="50" t="s">
        <v>548</v>
      </c>
      <c r="L46" s="50">
        <v>3.9051195999999999</v>
      </c>
      <c r="M46" s="53">
        <f>VLOOKUP(J46,'[1]Skipting milli svæða'!$A$10:$K$26,3,0)/SUMIF(J:J,J46,L:L)*L46</f>
        <v>4686.1435106277122</v>
      </c>
      <c r="N46" s="53">
        <f t="shared" si="1"/>
        <v>5505</v>
      </c>
      <c r="O46" s="53">
        <f>ROUND(VLOOKUP($J46,'[1]Skipting milli svæða'!$A$10:$J$24,4,0)*$M46/SUMIF($J:$J,$J46,$M:$M),0)</f>
        <v>3129</v>
      </c>
      <c r="P46" s="53">
        <f>ROUND(VLOOKUP($J46,'[1]Skipting milli svæða'!$A$10:$J$24,5,0)*$M46/SUMIF($J:$J,$J46,$M:$M),0)</f>
        <v>585</v>
      </c>
      <c r="Q46" s="53">
        <f>ROUND(VLOOKUP($J46,'[1]Skipting milli svæða'!$A$10:$J$24,6,0)*$M46/SUMIF($J:$J,$J46,$M:$M),0)</f>
        <v>1099</v>
      </c>
      <c r="R46" s="53">
        <f>ROUND(VLOOKUP($J46,'[1]Skipting milli svæða'!$A$10:$J$24,7,0)*$M46/SUMIF($J:$J,$J46,$M:$M),0)</f>
        <v>137</v>
      </c>
      <c r="S46" s="53">
        <f>ROUND(VLOOKUP($J46,'[1]Skipting milli svæða'!$A$10:$J$24,8,0)*$M46/SUMIF($J:$J,$J46,$M:$M),0)</f>
        <v>483</v>
      </c>
      <c r="T46" s="53">
        <f>ROUND(VLOOKUP($J46,'[1]Skipting milli svæða'!$A$10:$J$24,9,0)*$M46/SUMIF($J:$J,$J46,$M:$M),0)</f>
        <v>23</v>
      </c>
      <c r="U46" s="53">
        <f>ROUND(VLOOKUP($J46,'[1]Skipting milli svæða'!$A$10:$J$24,10,0)*$M46/SUMIF($J:$J,$J46,$M:$M),0)</f>
        <v>49</v>
      </c>
      <c r="V46" s="35"/>
    </row>
    <row r="47" spans="1:22" x14ac:dyDescent="0.35">
      <c r="A47" s="50">
        <v>2919</v>
      </c>
      <c r="B47" s="50" t="s">
        <v>578</v>
      </c>
      <c r="C47" s="51" t="s">
        <v>547</v>
      </c>
      <c r="D47" s="52">
        <v>36</v>
      </c>
      <c r="E47" s="50">
        <v>698</v>
      </c>
      <c r="F47" s="50">
        <v>69</v>
      </c>
      <c r="G47" s="50" t="s">
        <v>215</v>
      </c>
      <c r="H47" s="50">
        <v>10</v>
      </c>
      <c r="I47" s="50" t="s">
        <v>77</v>
      </c>
      <c r="J47" s="50">
        <v>61</v>
      </c>
      <c r="K47" s="50" t="s">
        <v>552</v>
      </c>
      <c r="L47" s="50">
        <v>10</v>
      </c>
      <c r="M47" s="53">
        <f>VLOOKUP(J47,'[1]Skipting milli svæða'!$A$10:$K$26,3,0)/SUMIF(J:J,J47,L:L)*L47</f>
        <v>700</v>
      </c>
      <c r="N47" s="53">
        <f t="shared" si="1"/>
        <v>820</v>
      </c>
      <c r="O47" s="53">
        <f>ROUND(VLOOKUP($J47,'[1]Skipting milli svæða'!$A$10:$J$24,4,0)*$M47/SUMIF($J:$J,$J47,$M:$M),0)</f>
        <v>467</v>
      </c>
      <c r="P47" s="53">
        <f>ROUND(VLOOKUP($J47,'[1]Skipting milli svæða'!$A$10:$J$24,5,0)*$M47/SUMIF($J:$J,$J47,$M:$M),0)</f>
        <v>87</v>
      </c>
      <c r="Q47" s="53">
        <f>ROUND(VLOOKUP($J47,'[1]Skipting milli svæða'!$A$10:$J$24,6,0)*$M47/SUMIF($J:$J,$J47,$M:$M),0)</f>
        <v>164</v>
      </c>
      <c r="R47" s="53">
        <f>ROUND(VLOOKUP($J47,'[1]Skipting milli svæða'!$A$10:$J$24,7,0)*$M47/SUMIF($J:$J,$J47,$M:$M),0)</f>
        <v>20</v>
      </c>
      <c r="S47" s="53">
        <f>ROUND(VLOOKUP($J47,'[1]Skipting milli svæða'!$A$10:$J$24,8,0)*$M47/SUMIF($J:$J,$J47,$M:$M),0)</f>
        <v>72</v>
      </c>
      <c r="T47" s="53">
        <f>ROUND(VLOOKUP($J47,'[1]Skipting milli svæða'!$A$10:$J$24,9,0)*$M47/SUMIF($J:$J,$J47,$M:$M),0)</f>
        <v>3</v>
      </c>
      <c r="U47" s="53">
        <f>ROUND(VLOOKUP($J47,'[1]Skipting milli svæða'!$A$10:$J$24,10,0)*$M47/SUMIF($J:$J,$J47,$M:$M),0)</f>
        <v>7</v>
      </c>
      <c r="V47" s="35"/>
    </row>
    <row r="48" spans="1:22" x14ac:dyDescent="0.35">
      <c r="A48" s="50">
        <v>2936</v>
      </c>
      <c r="B48" s="50" t="s">
        <v>579</v>
      </c>
      <c r="C48" s="51" t="s">
        <v>576</v>
      </c>
      <c r="D48" s="52">
        <v>109</v>
      </c>
      <c r="E48" s="50">
        <v>879.92</v>
      </c>
      <c r="F48" s="50">
        <v>47</v>
      </c>
      <c r="G48" s="50" t="s">
        <v>256</v>
      </c>
      <c r="H48" s="50">
        <v>20</v>
      </c>
      <c r="I48" s="50" t="s">
        <v>42</v>
      </c>
      <c r="J48" s="50">
        <v>62</v>
      </c>
      <c r="K48" s="50" t="s">
        <v>577</v>
      </c>
      <c r="L48" s="50">
        <v>82.849699900000005</v>
      </c>
      <c r="M48" s="53">
        <f>VLOOKUP(J48,'[1]Skipting milli svæða'!$A$10:$K$26,3,0)/SUMIF(J:J,J48,L:L)*L48</f>
        <v>761388.74284238881</v>
      </c>
      <c r="N48" s="53">
        <f t="shared" si="1"/>
        <v>894162</v>
      </c>
      <c r="O48" s="53">
        <f>ROUND(VLOOKUP($J48,'[1]Skipting milli svæða'!$A$10:$J$24,4,0)*$M48/SUMIF($J:$J,$J48,$M:$M),0)</f>
        <v>508338</v>
      </c>
      <c r="P48" s="53">
        <f>ROUND(VLOOKUP($J48,'[1]Skipting milli svæða'!$A$10:$J$24,5,0)*$M48/SUMIF($J:$J,$J48,$M:$M),0)</f>
        <v>94968</v>
      </c>
      <c r="Q48" s="53">
        <f>ROUND(VLOOKUP($J48,'[1]Skipting milli svæða'!$A$10:$J$24,6,0)*$M48/SUMIF($J:$J,$J48,$M:$M),0)</f>
        <v>178540</v>
      </c>
      <c r="R48" s="53">
        <f>ROUND(VLOOKUP($J48,'[1]Skipting milli svæða'!$A$10:$J$24,7,0)*$M48/SUMIF($J:$J,$J48,$M:$M),0)</f>
        <v>22200</v>
      </c>
      <c r="S48" s="53">
        <f>ROUND(VLOOKUP($J48,'[1]Skipting milli svæða'!$A$10:$J$24,8,0)*$M48/SUMIF($J:$J,$J48,$M:$M),0)</f>
        <v>78523</v>
      </c>
      <c r="T48" s="53">
        <f>ROUND(VLOOKUP($J48,'[1]Skipting milli svæða'!$A$10:$J$24,9,0)*$M48/SUMIF($J:$J,$J48,$M:$M),0)</f>
        <v>3700</v>
      </c>
      <c r="U48" s="53">
        <f>ROUND(VLOOKUP($J48,'[1]Skipting milli svæða'!$A$10:$J$24,10,0)*$M48/SUMIF($J:$J,$J48,$M:$M),0)</f>
        <v>7893</v>
      </c>
      <c r="V48" s="35"/>
    </row>
    <row r="49" spans="1:22" x14ac:dyDescent="0.35">
      <c r="A49" s="50">
        <v>2936</v>
      </c>
      <c r="B49" s="50" t="s">
        <v>579</v>
      </c>
      <c r="C49" s="51" t="s">
        <v>576</v>
      </c>
      <c r="D49" s="52">
        <v>109</v>
      </c>
      <c r="E49" s="50">
        <v>879.92</v>
      </c>
      <c r="F49" s="50">
        <v>47</v>
      </c>
      <c r="G49" s="50" t="s">
        <v>256</v>
      </c>
      <c r="H49" s="50">
        <v>20</v>
      </c>
      <c r="I49" s="50" t="s">
        <v>42</v>
      </c>
      <c r="J49" s="50">
        <v>64</v>
      </c>
      <c r="K49" s="50" t="s">
        <v>543</v>
      </c>
      <c r="L49" s="50">
        <v>50</v>
      </c>
      <c r="M49" s="53">
        <f>VLOOKUP(J49,'[1]Skipting milli svæða'!$A$10:$K$26,3,0)/SUMIF(J:J,J49,L:L)*L49</f>
        <v>16500</v>
      </c>
      <c r="N49" s="53">
        <f t="shared" si="1"/>
        <v>19377</v>
      </c>
      <c r="O49" s="53">
        <f>ROUND(VLOOKUP($J49,'[1]Skipting milli svæða'!$A$10:$J$24,4,0)*$M49/SUMIF($J:$J,$J49,$M:$M),0)</f>
        <v>11016</v>
      </c>
      <c r="P49" s="53">
        <f>ROUND(VLOOKUP($J49,'[1]Skipting milli svæða'!$A$10:$J$24,5,0)*$M49/SUMIF($J:$J,$J49,$M:$M),0)</f>
        <v>2058</v>
      </c>
      <c r="Q49" s="53">
        <f>ROUND(VLOOKUP($J49,'[1]Skipting milli svæða'!$A$10:$J$24,6,0)*$M49/SUMIF($J:$J,$J49,$M:$M),0)</f>
        <v>3869</v>
      </c>
      <c r="R49" s="53">
        <f>ROUND(VLOOKUP($J49,'[1]Skipting milli svæða'!$A$10:$J$24,7,0)*$M49/SUMIF($J:$J,$J49,$M:$M),0)</f>
        <v>481</v>
      </c>
      <c r="S49" s="53">
        <f>ROUND(VLOOKUP($J49,'[1]Skipting milli svæða'!$A$10:$J$24,8,0)*$M49/SUMIF($J:$J,$J49,$M:$M),0)</f>
        <v>1702</v>
      </c>
      <c r="T49" s="53">
        <f>ROUND(VLOOKUP($J49,'[1]Skipting milli svæða'!$A$10:$J$24,9,0)*$M49/SUMIF($J:$J,$J49,$M:$M),0)</f>
        <v>80</v>
      </c>
      <c r="U49" s="53">
        <f>ROUND(VLOOKUP($J49,'[1]Skipting milli svæða'!$A$10:$J$24,10,0)*$M49/SUMIF($J:$J,$J49,$M:$M),0)</f>
        <v>171</v>
      </c>
      <c r="V49" s="35"/>
    </row>
    <row r="50" spans="1:22" x14ac:dyDescent="0.35">
      <c r="A50" s="50">
        <v>2940</v>
      </c>
      <c r="B50" s="50" t="s">
        <v>556</v>
      </c>
      <c r="C50" s="51" t="s">
        <v>580</v>
      </c>
      <c r="D50" s="52">
        <v>152</v>
      </c>
      <c r="E50" s="50">
        <v>283</v>
      </c>
      <c r="F50" s="50">
        <v>97</v>
      </c>
      <c r="G50" s="50" t="s">
        <v>96</v>
      </c>
      <c r="H50" s="50">
        <v>20</v>
      </c>
      <c r="I50" s="50" t="s">
        <v>42</v>
      </c>
      <c r="J50" s="50">
        <v>66</v>
      </c>
      <c r="K50" s="50" t="s">
        <v>581</v>
      </c>
      <c r="L50" s="50">
        <v>100</v>
      </c>
      <c r="M50" s="53">
        <f>VLOOKUP(J50,'[1]Skipting milli svæða'!$A$10:$K$26,3,0)/SUMIF(J:J,J50,L:L)*L50</f>
        <v>24000</v>
      </c>
      <c r="N50" s="53">
        <f t="shared" si="1"/>
        <v>28186</v>
      </c>
      <c r="O50" s="53">
        <f>ROUND(VLOOKUP($J50,'[1]Skipting milli svæða'!$A$10:$J$24,4,0)*$M50/SUMIF($J:$J,$J50,$M:$M),0)</f>
        <v>16023</v>
      </c>
      <c r="P50" s="53">
        <f>ROUND(VLOOKUP($J50,'[1]Skipting milli svæða'!$A$10:$J$24,5,0)*$M50/SUMIF($J:$J,$J50,$M:$M),0)</f>
        <v>2994</v>
      </c>
      <c r="Q50" s="53">
        <f>ROUND(VLOOKUP($J50,'[1]Skipting milli svæða'!$A$10:$J$24,6,0)*$M50/SUMIF($J:$J,$J50,$M:$M),0)</f>
        <v>5628</v>
      </c>
      <c r="R50" s="53">
        <f>ROUND(VLOOKUP($J50,'[1]Skipting milli svæða'!$A$10:$J$24,7,0)*$M50/SUMIF($J:$J,$J50,$M:$M),0)</f>
        <v>700</v>
      </c>
      <c r="S50" s="53">
        <f>ROUND(VLOOKUP($J50,'[1]Skipting milli svæða'!$A$10:$J$24,8,0)*$M50/SUMIF($J:$J,$J50,$M:$M),0)</f>
        <v>2475</v>
      </c>
      <c r="T50" s="53">
        <f>ROUND(VLOOKUP($J50,'[1]Skipting milli svæða'!$A$10:$J$24,9,0)*$M50/SUMIF($J:$J,$J50,$M:$M),0)</f>
        <v>117</v>
      </c>
      <c r="U50" s="53">
        <f>ROUND(VLOOKUP($J50,'[1]Skipting milli svæða'!$A$10:$J$24,10,0)*$M50/SUMIF($J:$J,$J50,$M:$M),0)</f>
        <v>249</v>
      </c>
      <c r="V50" s="35"/>
    </row>
    <row r="51" spans="1:22" x14ac:dyDescent="0.35">
      <c r="A51" s="50">
        <v>6933</v>
      </c>
      <c r="B51" s="50" t="s">
        <v>582</v>
      </c>
      <c r="C51" s="51" t="s">
        <v>535</v>
      </c>
      <c r="D51" s="52">
        <v>62</v>
      </c>
      <c r="E51" s="50">
        <v>8.6199999999999992</v>
      </c>
      <c r="F51" s="50">
        <v>85</v>
      </c>
      <c r="G51" s="50" t="s">
        <v>141</v>
      </c>
      <c r="H51" s="50">
        <v>90</v>
      </c>
      <c r="I51" s="50" t="s">
        <v>73</v>
      </c>
      <c r="J51" s="50">
        <v>52</v>
      </c>
      <c r="K51" s="50" t="s">
        <v>530</v>
      </c>
      <c r="L51" s="50">
        <v>9.9999900000000004</v>
      </c>
      <c r="M51" s="53">
        <f>VLOOKUP(J51,'[1]Skipting milli svæða'!$A$10:$K$26,3,0)/SUMIF(J:J,J51,L:L)*L51</f>
        <v>14799.985111200094</v>
      </c>
      <c r="N51" s="53">
        <f t="shared" si="1"/>
        <v>17379</v>
      </c>
      <c r="O51" s="53">
        <f>ROUND(VLOOKUP($J51,'[1]Skipting milli svæða'!$A$10:$J$24,4,0)*$M51/SUMIF($J:$J,$J51,$M:$M),0)</f>
        <v>9881</v>
      </c>
      <c r="P51" s="53">
        <f>ROUND(VLOOKUP($J51,'[1]Skipting milli svæða'!$A$10:$J$24,5,0)*$M51/SUMIF($J:$J,$J51,$M:$M),0)</f>
        <v>1846</v>
      </c>
      <c r="Q51" s="53">
        <f>ROUND(VLOOKUP($J51,'[1]Skipting milli svæða'!$A$10:$J$24,6,0)*$M51/SUMIF($J:$J,$J51,$M:$M),0)</f>
        <v>3470</v>
      </c>
      <c r="R51" s="53">
        <f>ROUND(VLOOKUP($J51,'[1]Skipting milli svæða'!$A$10:$J$24,7,0)*$M51/SUMIF($J:$J,$J51,$M:$M),0)</f>
        <v>431</v>
      </c>
      <c r="S51" s="53">
        <f>ROUND(VLOOKUP($J51,'[1]Skipting milli svæða'!$A$10:$J$24,8,0)*$M51/SUMIF($J:$J,$J51,$M:$M),0)</f>
        <v>1526</v>
      </c>
      <c r="T51" s="53">
        <f>ROUND(VLOOKUP($J51,'[1]Skipting milli svæða'!$A$10:$J$24,9,0)*$M51/SUMIF($J:$J,$J51,$M:$M),0)</f>
        <v>72</v>
      </c>
      <c r="U51" s="53">
        <f>ROUND(VLOOKUP($J51,'[1]Skipting milli svæða'!$A$10:$J$24,10,0)*$M51/SUMIF($J:$J,$J51,$M:$M),0)</f>
        <v>153</v>
      </c>
    </row>
    <row r="52" spans="1:22" x14ac:dyDescent="0.35">
      <c r="A52" s="50">
        <v>6988</v>
      </c>
      <c r="B52" s="50" t="s">
        <v>583</v>
      </c>
      <c r="C52" s="51" t="s">
        <v>554</v>
      </c>
      <c r="D52" s="52">
        <v>8</v>
      </c>
      <c r="E52" s="50">
        <v>9.58</v>
      </c>
      <c r="F52" s="50">
        <v>89</v>
      </c>
      <c r="G52" s="50" t="s">
        <v>143</v>
      </c>
      <c r="H52" s="50">
        <v>90</v>
      </c>
      <c r="I52" s="50" t="s">
        <v>73</v>
      </c>
      <c r="J52" s="50">
        <v>54</v>
      </c>
      <c r="K52" s="50" t="s">
        <v>557</v>
      </c>
      <c r="L52" s="50">
        <v>6.25</v>
      </c>
      <c r="M52" s="53">
        <f>VLOOKUP(J52,'[1]Skipting milli svæða'!$A$10:$K$26,3,0)/SUMIF(J:J,J52,L:L)*L52</f>
        <v>9562.5</v>
      </c>
      <c r="N52" s="53">
        <f t="shared" si="1"/>
        <v>11230</v>
      </c>
      <c r="O52" s="53">
        <f>ROUND(VLOOKUP($J52,'[1]Skipting milli svæða'!$A$10:$J$24,4,0)*$M52/SUMIF($J:$J,$J52,$M:$M),0)</f>
        <v>6384</v>
      </c>
      <c r="P52" s="53">
        <f>ROUND(VLOOKUP($J52,'[1]Skipting milli svæða'!$A$10:$J$24,5,0)*$M52/SUMIF($J:$J,$J52,$M:$M),0)</f>
        <v>1193</v>
      </c>
      <c r="Q52" s="53">
        <f>ROUND(VLOOKUP($J52,'[1]Skipting milli svæða'!$A$10:$J$24,6,0)*$M52/SUMIF($J:$J,$J52,$M:$M),0)</f>
        <v>2242</v>
      </c>
      <c r="R52" s="53">
        <f>ROUND(VLOOKUP($J52,'[1]Skipting milli svæða'!$A$10:$J$24,7,0)*$M52/SUMIF($J:$J,$J52,$M:$M),0)</f>
        <v>279</v>
      </c>
      <c r="S52" s="53">
        <f>ROUND(VLOOKUP($J52,'[1]Skipting milli svæða'!$A$10:$J$24,8,0)*$M52/SUMIF($J:$J,$J52,$M:$M),0)</f>
        <v>986</v>
      </c>
      <c r="T52" s="53">
        <f>ROUND(VLOOKUP($J52,'[1]Skipting milli svæða'!$A$10:$J$24,9,0)*$M52/SUMIF($J:$J,$J52,$M:$M),0)</f>
        <v>47</v>
      </c>
      <c r="U52" s="53">
        <f>ROUND(VLOOKUP($J52,'[1]Skipting milli svæða'!$A$10:$J$24,10,0)*$M52/SUMIF($J:$J,$J52,$M:$M),0)</f>
        <v>99</v>
      </c>
    </row>
    <row r="53" spans="1:22" x14ac:dyDescent="0.35">
      <c r="M53" s="54"/>
    </row>
    <row r="54" spans="1:22" x14ac:dyDescent="0.35">
      <c r="N54" s="35"/>
    </row>
    <row r="55" spans="1:22" x14ac:dyDescent="0.35">
      <c r="N55" s="35"/>
    </row>
    <row r="56" spans="1:22" x14ac:dyDescent="0.35">
      <c r="N56" s="35"/>
    </row>
    <row r="57" spans="1:22" x14ac:dyDescent="0.35">
      <c r="N57" s="35"/>
    </row>
    <row r="58" spans="1:22" x14ac:dyDescent="0.35">
      <c r="N58" s="35"/>
    </row>
    <row r="59" spans="1:22" x14ac:dyDescent="0.35">
      <c r="N59" s="35"/>
    </row>
    <row r="60" spans="1:22" x14ac:dyDescent="0.35">
      <c r="N60" s="35"/>
    </row>
    <row r="61" spans="1:22" x14ac:dyDescent="0.35">
      <c r="N61" s="35"/>
    </row>
    <row r="62" spans="1:22" x14ac:dyDescent="0.35">
      <c r="N62" s="35"/>
    </row>
    <row r="63" spans="1:22" x14ac:dyDescent="0.35">
      <c r="N63" s="35"/>
    </row>
    <row r="64" spans="1:22" x14ac:dyDescent="0.35">
      <c r="N64" s="35"/>
    </row>
    <row r="65" spans="12:14" x14ac:dyDescent="0.35">
      <c r="N65" s="35"/>
    </row>
    <row r="66" spans="12:14" x14ac:dyDescent="0.35">
      <c r="L66" s="32"/>
    </row>
    <row r="67" spans="12:14" x14ac:dyDescent="0.35">
      <c r="L67" s="32"/>
    </row>
    <row r="69" spans="12:14" x14ac:dyDescent="0.35">
      <c r="L69" s="35" t="str">
        <f>_xlfn.TEXTJOIN(";",1,L54:L61)</f>
        <v/>
      </c>
    </row>
    <row r="70" spans="12:14" x14ac:dyDescent="0.35">
      <c r="L70" s="35" t="s">
        <v>584</v>
      </c>
    </row>
    <row r="72" spans="12:14" x14ac:dyDescent="0.35">
      <c r="L72" s="32"/>
    </row>
    <row r="73" spans="12:14" x14ac:dyDescent="0.35">
      <c r="L73" s="32"/>
    </row>
    <row r="74" spans="12:14" x14ac:dyDescent="0.35">
      <c r="L74" s="32"/>
    </row>
    <row r="75" spans="12:14" x14ac:dyDescent="0.35">
      <c r="L75" s="32"/>
    </row>
    <row r="76" spans="12:14" x14ac:dyDescent="0.35">
      <c r="L76" s="32"/>
    </row>
    <row r="77" spans="12:14" x14ac:dyDescent="0.35">
      <c r="L77" s="32"/>
    </row>
    <row r="78" spans="12:14" x14ac:dyDescent="0.35">
      <c r="L78" s="32"/>
    </row>
    <row r="79" spans="12:14" x14ac:dyDescent="0.35">
      <c r="L79" s="32"/>
    </row>
    <row r="80" spans="12:14" x14ac:dyDescent="0.35">
      <c r="L80" s="32"/>
    </row>
    <row r="81" spans="12:12" x14ac:dyDescent="0.35">
      <c r="L81" s="32"/>
    </row>
    <row r="82" spans="12:12" x14ac:dyDescent="0.35">
      <c r="L82" s="32"/>
    </row>
    <row r="83" spans="12:12" x14ac:dyDescent="0.35">
      <c r="L83" s="32"/>
    </row>
    <row r="84" spans="12:12" x14ac:dyDescent="0.35">
      <c r="L84" s="32"/>
    </row>
    <row r="85" spans="12:12" x14ac:dyDescent="0.35">
      <c r="L85" s="32"/>
    </row>
    <row r="86" spans="12:12" x14ac:dyDescent="0.35">
      <c r="L86" s="32"/>
    </row>
    <row r="87" spans="12:12" x14ac:dyDescent="0.35">
      <c r="L87" s="32"/>
    </row>
    <row r="88" spans="12:12" x14ac:dyDescent="0.35">
      <c r="L88" s="32"/>
    </row>
    <row r="89" spans="12:12" x14ac:dyDescent="0.35">
      <c r="L89" s="32"/>
    </row>
    <row r="90" spans="12:12" x14ac:dyDescent="0.35">
      <c r="L90" s="32"/>
    </row>
    <row r="91" spans="12:12" x14ac:dyDescent="0.35">
      <c r="L91" s="32"/>
    </row>
    <row r="92" spans="12:12" x14ac:dyDescent="0.35">
      <c r="L92" s="32"/>
    </row>
    <row r="93" spans="12:12" x14ac:dyDescent="0.35">
      <c r="L93" s="32"/>
    </row>
    <row r="94" spans="12:12" x14ac:dyDescent="0.35">
      <c r="L94" s="32"/>
    </row>
    <row r="95" spans="12:12" x14ac:dyDescent="0.35">
      <c r="L95" s="32"/>
    </row>
  </sheetData>
  <autoFilter ref="A5:U52" xr:uid="{538F207C-85C4-4D97-938B-46133B5C35FB}">
    <sortState xmlns:xlrd2="http://schemas.microsoft.com/office/spreadsheetml/2017/richdata2" ref="A6:U52">
      <sortCondition ref="A5:A5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3E4CC68EDFC4CB2774EA2BA2FD209" ma:contentTypeVersion="13" ma:contentTypeDescription="Create a new document." ma:contentTypeScope="" ma:versionID="693a17893944a25296b354501e514813">
  <xsd:schema xmlns:xsd="http://www.w3.org/2001/XMLSchema" xmlns:xs="http://www.w3.org/2001/XMLSchema" xmlns:p="http://schemas.microsoft.com/office/2006/metadata/properties" xmlns:ns3="ea2868af-0368-4db8-84b7-724dc08f6648" xmlns:ns4="7e845025-0268-4ee5-906d-afebf5dd0efb" targetNamespace="http://schemas.microsoft.com/office/2006/metadata/properties" ma:root="true" ma:fieldsID="5d0466fe6f5540cc4f80d7380bbb21fc" ns3:_="" ns4:_="">
    <xsd:import namespace="ea2868af-0368-4db8-84b7-724dc08f6648"/>
    <xsd:import namespace="7e845025-0268-4ee5-906d-afebf5dd0e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868af-0368-4db8-84b7-724dc08f66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45025-0268-4ee5-906d-afebf5dd0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3DAE09-AB39-4E9E-9C6C-0A1434258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868af-0368-4db8-84b7-724dc08f6648"/>
    <ds:schemaRef ds:uri="7e845025-0268-4ee5-906d-afebf5dd0e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3DAD53-43BB-47CF-B645-785C641B80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94C265-9558-48F5-ADF9-99EA743947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Úthlutun_2021-2022</vt:lpstr>
      <vt:lpstr>Rækju- og skelbætur</vt:lpstr>
    </vt:vector>
  </TitlesOfParts>
  <Company>Fiskistofa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 Sigurðsson - FISK</dc:creator>
  <cp:lastModifiedBy>Karen Gísladóttir - FISK</cp:lastModifiedBy>
  <dcterms:created xsi:type="dcterms:W3CDTF">2021-09-01T12:46:37Z</dcterms:created>
  <dcterms:modified xsi:type="dcterms:W3CDTF">2023-01-12T15:44:32Z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0x01010028D3E4CC68EDFC4CB2774EA2BA2FD209</vt:lpwstr>
  </property>
</Properties>
</file>