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1\utlnot$\thorhildurh\My Documents\Þórhildur á N drifi\Tölfræði\Hælistölfræði 2023\Á vefinn\"/>
    </mc:Choice>
  </mc:AlternateContent>
  <xr:revisionPtr revIDLastSave="0" documentId="13_ncr:1_{DE1FDD97-CA4B-461D-8D63-2137A9F85894}" xr6:coauthVersionLast="47" xr6:coauthVersionMax="47" xr10:uidLastSave="{00000000-0000-0000-0000-000000000000}"/>
  <bookViews>
    <workbookView xWindow="-120" yWindow="-120" windowWidth="29040" windowHeight="15840" tabRatio="826" activeTab="4" xr2:uid="{FECA6CBF-BA56-4823-A9D2-EC7EA3697F82}"/>
  </bookViews>
  <sheets>
    <sheet name="Umsóknir, mánuðir" sheetId="5" r:id="rId1"/>
    <sheet name="Umsóknir, mánuðir, ríkisfang" sheetId="1" r:id="rId2"/>
    <sheet name="Umsóknir, kyn, ríkisfang" sheetId="3" r:id="rId3"/>
    <sheet name="Ákvarðanir, mánuðir, niðurstaða" sheetId="9" r:id="rId4"/>
    <sheet name="Ákvarðanir, ríki, niðurstaða" sheetId="1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8" i="11" l="1"/>
  <c r="B16" i="5" l="1"/>
  <c r="C16" i="5"/>
  <c r="D16" i="5"/>
  <c r="C69" i="3" l="1"/>
  <c r="D69" i="3"/>
  <c r="E69" i="3"/>
  <c r="B69" i="3"/>
  <c r="F13" i="3"/>
  <c r="F16" i="3"/>
  <c r="F57" i="3"/>
  <c r="F58" i="3"/>
  <c r="F18" i="3"/>
  <c r="F21" i="3"/>
  <c r="F36" i="3"/>
  <c r="F10" i="3"/>
  <c r="F43" i="3"/>
  <c r="F28" i="3"/>
  <c r="F59" i="3"/>
  <c r="F26" i="3"/>
  <c r="F29" i="3"/>
  <c r="F44" i="3"/>
  <c r="F15" i="3"/>
  <c r="F32" i="3"/>
  <c r="F60" i="3"/>
  <c r="F61" i="3"/>
  <c r="F45" i="3"/>
  <c r="F62" i="3"/>
  <c r="F46" i="3"/>
  <c r="F30" i="3"/>
  <c r="F47" i="3"/>
  <c r="F37" i="3"/>
  <c r="F33" i="3"/>
  <c r="F11" i="3"/>
  <c r="F12" i="3"/>
  <c r="F27" i="3"/>
  <c r="F40" i="3"/>
  <c r="F63" i="3"/>
  <c r="F48" i="3"/>
  <c r="F41" i="3"/>
  <c r="F49" i="3"/>
  <c r="F19" i="3"/>
  <c r="F20" i="3"/>
  <c r="F50" i="3"/>
  <c r="F51" i="3"/>
  <c r="F38" i="3"/>
  <c r="F64" i="3"/>
  <c r="F31" i="3"/>
  <c r="F52" i="3"/>
  <c r="F7" i="3"/>
  <c r="F39" i="3"/>
  <c r="F53" i="3"/>
  <c r="F17" i="3"/>
  <c r="F22" i="3"/>
  <c r="F6" i="3"/>
  <c r="F65" i="3"/>
  <c r="F24" i="3"/>
  <c r="F54" i="3"/>
  <c r="F66" i="3"/>
  <c r="F8" i="3"/>
  <c r="F23" i="3"/>
  <c r="F9" i="3"/>
  <c r="F67" i="3"/>
  <c r="F34" i="3"/>
  <c r="F14" i="3"/>
  <c r="F4" i="3"/>
  <c r="F42" i="3"/>
  <c r="F35" i="3"/>
  <c r="F55" i="3"/>
  <c r="F5" i="3"/>
  <c r="F56" i="3"/>
  <c r="F68" i="3"/>
  <c r="F25" i="3"/>
  <c r="C69" i="1"/>
  <c r="D69" i="1"/>
  <c r="E69" i="1"/>
  <c r="F69" i="1"/>
  <c r="G69" i="1"/>
  <c r="H69" i="1"/>
  <c r="I69" i="1"/>
  <c r="J69" i="1"/>
  <c r="K69" i="1"/>
  <c r="L69" i="1"/>
  <c r="M69" i="1"/>
  <c r="B69" i="1"/>
  <c r="N13" i="1"/>
  <c r="N16" i="1"/>
  <c r="N57" i="1"/>
  <c r="N58" i="1"/>
  <c r="N18" i="1"/>
  <c r="N21" i="1"/>
  <c r="N36" i="1"/>
  <c r="N10" i="1"/>
  <c r="N43" i="1"/>
  <c r="N28" i="1"/>
  <c r="N59" i="1"/>
  <c r="N26" i="1"/>
  <c r="N29" i="1"/>
  <c r="N44" i="1"/>
  <c r="N15" i="1"/>
  <c r="N32" i="1"/>
  <c r="N60" i="1"/>
  <c r="N61" i="1"/>
  <c r="N45" i="1"/>
  <c r="N62" i="1"/>
  <c r="N46" i="1"/>
  <c r="N30" i="1"/>
  <c r="N47" i="1"/>
  <c r="N37" i="1"/>
  <c r="N33" i="1"/>
  <c r="N11" i="1"/>
  <c r="N12" i="1"/>
  <c r="N27" i="1"/>
  <c r="N40" i="1"/>
  <c r="N63" i="1"/>
  <c r="N48" i="1"/>
  <c r="N41" i="1"/>
  <c r="N49" i="1"/>
  <c r="N19" i="1"/>
  <c r="N20" i="1"/>
  <c r="N50" i="1"/>
  <c r="N51" i="1"/>
  <c r="N38" i="1"/>
  <c r="N64" i="1"/>
  <c r="N31" i="1"/>
  <c r="N52" i="1"/>
  <c r="N7" i="1"/>
  <c r="N39" i="1"/>
  <c r="N53" i="1"/>
  <c r="N17" i="1"/>
  <c r="N22" i="1"/>
  <c r="N6" i="1"/>
  <c r="N65" i="1"/>
  <c r="N24" i="1"/>
  <c r="N54" i="1"/>
  <c r="N66" i="1"/>
  <c r="N8" i="1"/>
  <c r="N23" i="1"/>
  <c r="N9" i="1"/>
  <c r="N67" i="1"/>
  <c r="N34" i="1"/>
  <c r="N14" i="1"/>
  <c r="N4" i="1"/>
  <c r="N42" i="1"/>
  <c r="N35" i="1"/>
  <c r="N55" i="1"/>
  <c r="N5" i="1"/>
  <c r="N56" i="1"/>
  <c r="N68" i="1"/>
  <c r="N25" i="1"/>
  <c r="F69" i="3" l="1"/>
  <c r="N69" i="1"/>
</calcChain>
</file>

<file path=xl/sharedStrings.xml><?xml version="1.0" encoding="utf-8"?>
<sst xmlns="http://schemas.openxmlformats.org/spreadsheetml/2006/main" count="289" uniqueCount="131">
  <si>
    <t>Ríkisfang</t>
  </si>
  <si>
    <t>Jan</t>
  </si>
  <si>
    <t>Feb</t>
  </si>
  <si>
    <t>Mar</t>
  </si>
  <si>
    <t>Apr</t>
  </si>
  <si>
    <t>Maí</t>
  </si>
  <si>
    <t>Jún</t>
  </si>
  <si>
    <t>Júl</t>
  </si>
  <si>
    <t>Ágú</t>
  </si>
  <si>
    <t>Sep</t>
  </si>
  <si>
    <t>Okt</t>
  </si>
  <si>
    <t>Nóv</t>
  </si>
  <si>
    <t>Des</t>
  </si>
  <si>
    <t>Samtals</t>
  </si>
  <si>
    <t>AL - Albanía</t>
  </si>
  <si>
    <t>AZ - Aserbaidjan</t>
  </si>
  <si>
    <t>BI - Búrúndí</t>
  </si>
  <si>
    <t>BO - Bólivía</t>
  </si>
  <si>
    <t>BR - Brasilía</t>
  </si>
  <si>
    <t>BY - Hvíta-Rússland</t>
  </si>
  <si>
    <t>CL - Chile</t>
  </si>
  <si>
    <t>CO - Kólumbía</t>
  </si>
  <si>
    <t>CU - Kúba</t>
  </si>
  <si>
    <t>DE - Þýskaland</t>
  </si>
  <si>
    <t>DZ - Alsír</t>
  </si>
  <si>
    <t>EC - Ekvador</t>
  </si>
  <si>
    <t>EG - Egyptaland</t>
  </si>
  <si>
    <t>ET - Eþíópía</t>
  </si>
  <si>
    <t>GE - Georgía</t>
  </si>
  <si>
    <t>GM - Gambía</t>
  </si>
  <si>
    <t>GT - Guatemala</t>
  </si>
  <si>
    <t>HN - Hondúras</t>
  </si>
  <si>
    <t>HU - Ungverjaland</t>
  </si>
  <si>
    <t>IL - Ísrael</t>
  </si>
  <si>
    <t>IQ - Írak</t>
  </si>
  <si>
    <t>IR - Íran</t>
  </si>
  <si>
    <t>JO - Jórdanía</t>
  </si>
  <si>
    <t>KE - Kenía</t>
  </si>
  <si>
    <t>LY - Líbía</t>
  </si>
  <si>
    <t>MD - Moldóva</t>
  </si>
  <si>
    <t>ML - Malí</t>
  </si>
  <si>
    <t>MN - Mongólía</t>
  </si>
  <si>
    <t>MW - Malaví</t>
  </si>
  <si>
    <t>MX - Mexíkó</t>
  </si>
  <si>
    <t>NG - Nígería</t>
  </si>
  <si>
    <t>PA - Panama</t>
  </si>
  <si>
    <t>PE - Perú</t>
  </si>
  <si>
    <t>PK - Pakistan</t>
  </si>
  <si>
    <t>PS - Palestína</t>
  </si>
  <si>
    <t>RO - Rúmenía</t>
  </si>
  <si>
    <t>RS - Serbía</t>
  </si>
  <si>
    <t>RU - Rússland</t>
  </si>
  <si>
    <t>SN - Senegal</t>
  </si>
  <si>
    <t>SO - Sómalía</t>
  </si>
  <si>
    <t>SV - El Salvador</t>
  </si>
  <si>
    <t>SY - Sýrland</t>
  </si>
  <si>
    <t>TJ - Tajikistan</t>
  </si>
  <si>
    <t>TN - Túnis</t>
  </si>
  <si>
    <t>TR - Tyrkland</t>
  </si>
  <si>
    <t>UA - Úkraína</t>
  </si>
  <si>
    <t>UG - Úganda</t>
  </si>
  <si>
    <t>US - Bandaríkin</t>
  </si>
  <si>
    <t>VE - Venesúela</t>
  </si>
  <si>
    <t>YE - Yemen</t>
  </si>
  <si>
    <t>ZW - Zimbabve</t>
  </si>
  <si>
    <t>Total</t>
  </si>
  <si>
    <t>AF - Afghanistan</t>
  </si>
  <si>
    <t>GH - Ghana</t>
  </si>
  <si>
    <t>Karlar</t>
  </si>
  <si>
    <t>Konur</t>
  </si>
  <si>
    <t>Drengir</t>
  </si>
  <si>
    <t>Stúlkur</t>
  </si>
  <si>
    <t>MA - Marokkó</t>
  </si>
  <si>
    <t xml:space="preserve"> </t>
  </si>
  <si>
    <t>AU - Ástralía</t>
  </si>
  <si>
    <t>BY - Belarús</t>
  </si>
  <si>
    <t>CN - Kína</t>
  </si>
  <si>
    <t>CR - Costa Ríca</t>
  </si>
  <si>
    <t>GN - Gínea</t>
  </si>
  <si>
    <t>GQ - Miðbaugsgínea</t>
  </si>
  <si>
    <t>GR - Grikkland</t>
  </si>
  <si>
    <t>IN - Indland</t>
  </si>
  <si>
    <t>KG - Kirgistan</t>
  </si>
  <si>
    <t>KZ - Kasakstan</t>
  </si>
  <si>
    <t>LB - Líbanon</t>
  </si>
  <si>
    <t>LK - Srí-Lanka</t>
  </si>
  <si>
    <t>LV - Lettland</t>
  </si>
  <si>
    <t>MK - Norður Makedónía</t>
  </si>
  <si>
    <t>NA - Namibía</t>
  </si>
  <si>
    <t>NI - Níkaragva</t>
  </si>
  <si>
    <t>SA - Saudi-Arabía</t>
  </si>
  <si>
    <t>SE - Svíþjóð</t>
  </si>
  <si>
    <t>TM - Turkmenistan</t>
  </si>
  <si>
    <t>UZ - Úsbekistan</t>
  </si>
  <si>
    <t>XK - Kósóvó</t>
  </si>
  <si>
    <t>XY - Óþekkt</t>
  </si>
  <si>
    <t>Umsóknir um vernd eftir ríkisfangi og mánuðum</t>
  </si>
  <si>
    <t>Umsóknir um vernd eftir ríkisfangi og kyni</t>
  </si>
  <si>
    <t>Mánuður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</si>
  <si>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</si>
  <si>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</si>
  <si>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</si>
  <si>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</si>
  <si>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</si>
  <si>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</si>
  <si>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</si>
  <si>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</si>
  <si>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</si>
  <si>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</si>
  <si>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</si>
  <si>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</si>
  <si>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Fyrstu umsóknir</t>
  </si>
  <si>
    <t>Önnur lok</t>
  </si>
  <si>
    <t>Vernd vegna fjöldaflótta</t>
  </si>
  <si>
    <t>Ekki tekið til efnismeðferðar</t>
  </si>
  <si>
    <t>Endurteknar umsóknir vísað frá</t>
  </si>
  <si>
    <t>Veitingar í efnismeðferð</t>
  </si>
  <si>
    <t>Synjanir í efnismeðferð</t>
  </si>
  <si>
    <t>1560</t>
  </si>
  <si>
    <t>412</t>
  </si>
  <si>
    <t>981</t>
  </si>
  <si>
    <t>513</t>
  </si>
  <si>
    <t>458</t>
  </si>
  <si>
    <t>16</t>
  </si>
  <si>
    <t>3940</t>
  </si>
  <si>
    <t>Afgreiddar umsóknir um vernd eftir mánuðum og niðurstöðu</t>
  </si>
  <si>
    <t>MT - Malta</t>
  </si>
  <si>
    <t>SS - Suður Súdan</t>
  </si>
  <si>
    <t>Afgreiddar umsóknir um vernd eftir ríkisfangi og niðurstöðu</t>
  </si>
  <si>
    <t>Ekki fyrstu umsóknir</t>
  </si>
  <si>
    <t>Umsóknir um vernd eftir mánuðum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</si>
</sst>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2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right"/>
    </xf>
    <xf numFmtId="0" fontId="2" fillId="0" borderId="2" xfId="0" applyFont="1" applyBorder="1" applyAlignment="1">
      <alignment wrapText="1"/>
    </xf>
    <xf numFmtId="0" fontId="5" fillId="0" borderId="0" xfId="0" applyFont="1"/>
  </cellXfs>
  <cellStyles count="1">
    <cellStyle name="Normal" xfId="0" builtinId="0"/>
  </cellStyles>
  <dxfs count="7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alignment horizontal="right" vertical="bottom" textRotation="0" wrapText="0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font>
        <b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</font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theme="4" tint="0.79998168889431442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</font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bottom style="thin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7" formatCode="dd/mm/yyyy\ hh: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A104696-C6C4-4BB1-AFD0-D99F782DF835}" name="Table3" displayName="Table3" ref="A3:D16" totalsRowCount="1" headerRowDxfId="69">
  <tableColumns count="4">
    <tableColumn id="1" xr3:uid="{7F5F0DD8-B1B1-48B1-B3D8-DC4722789C75}" name="Mánuður" totalsRowLabel="Samtals"/>
    <tableColumn id="2" xr3:uid="{B59BC069-BD07-43B2-8FE5-E1392E3CE27F}" name="Fyrstu umsóknir" totalsRowFunction="sum" dataDxfId="68" totalsRowDxfId="2"/>
    <tableColumn id="3" xr3:uid="{AED3CBB6-ECE1-4320-A2C3-755EC21C056C}" name="Ekki fyrstu umsóknir" totalsRowFunction="sum" dataDxfId="67" totalsRowDxfId="1"/>
    <tableColumn id="4" xr3:uid="{1F065F9F-96B2-4E56-8139-8D13F74D10A0}" name="Samtals" totalsRowFunction="sum" dataDxfId="66" totalsRowDxfId="0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DE5036-6FC7-4851-89FE-7FDB970D4394}" name="Table1" displayName="Table1" ref="A3:N69" totalsRowCount="1" headerRowDxfId="65" dataDxfId="63" headerRowBorderDxfId="64">
  <sortState xmlns:xlrd2="http://schemas.microsoft.com/office/spreadsheetml/2017/richdata2" ref="A4:N68">
    <sortCondition descending="1" ref="N3:N68"/>
  </sortState>
  <tableColumns count="14">
    <tableColumn id="1" xr3:uid="{1D869C0D-4321-46DE-9ECA-97DA5B4ABD3E}" name="Ríkisfang" dataDxfId="62" totalsRowDxfId="61"/>
    <tableColumn id="2" xr3:uid="{7AA3A755-19C3-4587-94D3-C19D0B9A924D}" name="Jan" totalsRowFunction="sum" dataDxfId="60" totalsRowDxfId="59"/>
    <tableColumn id="3" xr3:uid="{2638D993-0346-4E18-995A-A9BD1F510DCF}" name="Feb" totalsRowFunction="sum" dataDxfId="58" totalsRowDxfId="57"/>
    <tableColumn id="4" xr3:uid="{661F4C5C-056D-4F99-9A35-139BC4FFEC2D}" name="Mar" totalsRowFunction="sum" dataDxfId="56" totalsRowDxfId="55"/>
    <tableColumn id="5" xr3:uid="{348B8276-B135-42A8-9EAD-2D5B07DD2F2C}" name="Apr" totalsRowFunction="sum" dataDxfId="54" totalsRowDxfId="53"/>
    <tableColumn id="6" xr3:uid="{FA1968FE-FEC7-46C0-9B5F-84924FA25F0F}" name="Maí" totalsRowFunction="sum" dataDxfId="52" totalsRowDxfId="51"/>
    <tableColumn id="7" xr3:uid="{8CF0FB5B-C858-4279-B7C7-1B25997D468A}" name="Jún" totalsRowFunction="sum" dataDxfId="50" totalsRowDxfId="49"/>
    <tableColumn id="8" xr3:uid="{3987F66A-DCF2-4B6E-BA2D-74D3ABBC8EB0}" name="Júl" totalsRowFunction="sum" dataDxfId="48" totalsRowDxfId="47"/>
    <tableColumn id="9" xr3:uid="{ED79407D-D027-45A7-9A6D-5AACAEE454C1}" name="Ágú" totalsRowFunction="sum" dataDxfId="46" totalsRowDxfId="45"/>
    <tableColumn id="10" xr3:uid="{903FA280-83B6-48FC-B656-75240DEE64D5}" name="Sep" totalsRowFunction="sum" dataDxfId="44" totalsRowDxfId="43"/>
    <tableColumn id="11" xr3:uid="{B5B0B292-DED9-48A7-905B-3BA4034736DF}" name="Okt" totalsRowFunction="sum" dataDxfId="42" totalsRowDxfId="41"/>
    <tableColumn id="12" xr3:uid="{88596503-A0D9-44B5-BF10-5C8AEE5A64C6}" name="Nóv" totalsRowFunction="sum" dataDxfId="40" totalsRowDxfId="39"/>
    <tableColumn id="13" xr3:uid="{A35AD302-B72F-47CC-9D6F-C3FC18C4B248}" name="Des" totalsRowFunction="sum" dataDxfId="38" totalsRowDxfId="37"/>
    <tableColumn id="14" xr3:uid="{476AAFF8-0AB5-405E-98B9-68FBC148080E}" name="Samtals" totalsRowFunction="sum" dataDxfId="36" totalsRowDxfId="35">
      <calculatedColumnFormula>SUM(Table1[[#This Row],[Jan]:[Des]])</calculatedColumnFormula>
    </tableColumn>
  </tableColumns>
  <tableStyleInfo name="TableStyleLight21" showFirstColumn="0" showLastColumn="0" showRowStripes="0" showColumnStripes="1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BCF189C-A968-41A6-A968-ABC5DDFD07B0}" name="Table4" displayName="Table4" ref="A3:F69" totalsRowCount="1" headerRowDxfId="34" dataDxfId="32" headerRowBorderDxfId="33">
  <autoFilter ref="A3:F68" xr:uid="{3BCF189C-A968-41A6-A968-ABC5DDFD07B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sortState xmlns:xlrd2="http://schemas.microsoft.com/office/spreadsheetml/2017/richdata2" ref="A4:F68">
    <sortCondition descending="1" ref="F3:F68"/>
  </sortState>
  <tableColumns count="6">
    <tableColumn id="1" xr3:uid="{B9690956-0AF6-4A61-8ABE-F84956BC2B49}" name="Ríkisfang" dataDxfId="31" totalsRowDxfId="30"/>
    <tableColumn id="2" xr3:uid="{AFF11705-EF2D-44B1-B534-5061A27838E4}" name="Karlar" totalsRowFunction="sum" dataDxfId="29" totalsRowDxfId="28"/>
    <tableColumn id="3" xr3:uid="{AAF06336-4FA5-494E-82D2-3EE19A4C5D5C}" name="Konur" totalsRowFunction="sum" dataDxfId="27" totalsRowDxfId="26"/>
    <tableColumn id="4" xr3:uid="{DC3E29E0-EC2A-413C-90FB-4C55942F8A5A}" name="Drengir" totalsRowFunction="sum" dataDxfId="25" totalsRowDxfId="24"/>
    <tableColumn id="5" xr3:uid="{B9188702-B48A-4ADE-86B2-9E694BCFB772}" name="Stúlkur" totalsRowFunction="sum" dataDxfId="23" totalsRowDxfId="22"/>
    <tableColumn id="7" xr3:uid="{3118C2D8-B0A2-4208-9DF0-42BA6782C762}" name="Samtals" totalsRowFunction="sum" dataDxfId="21" totalsRowDxfId="20">
      <calculatedColumnFormula>SUM(Table4[[#This Row],[Karlar]:[Stúlkur]])</calculatedColumnFormula>
    </tableColumn>
  </tableColumns>
  <tableStyleInfo name="TableStyleLight21" showFirstColumn="0" showLastColumn="0" showRowStripes="0" showColumnStripes="1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8D1C70D-7C56-4F9E-A2F9-5AFADBD73137}" name="Table38" displayName="Table38" ref="A4:H17" totalsRowCount="1" headerRowDxfId="19">
  <tableColumns count="8">
    <tableColumn id="1" xr3:uid="{B773F18D-9420-46D9-ACBA-EBD8FD6C577E}" name="Mánuður" totalsRowLabel="Samtals"/>
    <tableColumn id="5" xr3:uid="{67D29CB8-4DED-4413-AEC9-9E525E99302B}" name="Vernd vegna fjöldaflótta" totalsRowLabel="1560" totalsRowDxfId="18"/>
    <tableColumn id="6" xr3:uid="{8D8C9B3C-DEAA-4961-A632-BF2BC0684D65}" name="Veitingar í efnismeðferð" totalsRowLabel="412" totalsRowDxfId="17"/>
    <tableColumn id="7" xr3:uid="{3541C651-E529-4037-8D2A-698D56478371}" name="Synjanir í efnismeðferð" totalsRowLabel="981" totalsRowDxfId="16"/>
    <tableColumn id="8" xr3:uid="{C7A2BC23-AF62-4DB2-8AB9-99ABDCF010EB}" name="Ekki tekið til efnismeðferðar" totalsRowLabel="513" totalsRowDxfId="15"/>
    <tableColumn id="9" xr3:uid="{191EFDB9-84C9-4FE1-AC8C-51F6E6BEB9C9}" name="Önnur lok" totalsRowLabel="458" totalsRowDxfId="14"/>
    <tableColumn id="10" xr3:uid="{BC81A7D5-CB3D-4EC2-84BD-FC35380226A9}" name="Endurteknar umsóknir vísað frá" totalsRowLabel="16" totalsRowDxfId="13"/>
    <tableColumn id="11" xr3:uid="{6B30D8FF-6326-4D13-8FBF-FC85985C6734}" name="Samtals" totalsRowLabel="3940" dataDxfId="12" totalsRowDxfId="11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3FEB1BD-A508-4F46-A5FF-1A509569C209}" name="Table10" displayName="Table10" ref="A4:H78" totalsRowCount="1" headerRowDxfId="10">
  <autoFilter ref="A4:H77" xr:uid="{E3FEB1BD-A508-4F46-A5FF-1A509569C20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EADA6486-4341-47F4-9DCA-CFB36D0B54CF}" name="Ríkisfang" totalsRowLabel="Total"/>
    <tableColumn id="2" xr3:uid="{E83054DE-EC32-4786-88F0-6701B8E8EE07}" name="Vernd vegna fjöldaflótta" totalsRowLabel="1560" totalsRowDxfId="9"/>
    <tableColumn id="3" xr3:uid="{FAA5BD7C-CCEE-4BDA-8A94-4EF8158E2EB2}" name="Veitingar í efnismeðferð" totalsRowLabel="412" totalsRowDxfId="8"/>
    <tableColumn id="4" xr3:uid="{3BBC2195-78D2-4C71-861E-8FF03E928292}" name="Synjanir í efnismeðferð" totalsRowLabel="981" totalsRowDxfId="7"/>
    <tableColumn id="5" xr3:uid="{4DB2166F-907F-4C52-90DD-4818493AF435}" name="Ekki tekið til efnismeðferðar" totalsRowLabel="513" totalsRowDxfId="6"/>
    <tableColumn id="8" xr3:uid="{2EF7FC1D-73CF-4BA1-A4D5-8FED43058AC8}" name="Önnur lok" totalsRowLabel="458" totalsRowDxfId="5"/>
    <tableColumn id="7" xr3:uid="{6A5B3AA2-4490-4DBC-BE45-A6F6E0C1043B}" name="Endurteknar umsóknir vísað frá" totalsRowLabel="16" totalsRowDxfId="4"/>
    <tableColumn id="6" xr3:uid="{26B05F23-AB58-4BA6-8AA4-365B28A5DBA4}" name="Samtals" totalsRowFunction="sum" totalsRowDxfId="3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0369E-62EB-488D-9618-3A3F14C6527B}">
  <dimension ref="A1:D16"/>
  <sheetViews>
    <sheetView showGridLines="0" workbookViewId="0"/>
  </sheetViews>
  <sheetFormatPr defaultRowHeight="15" x14ac:dyDescent="0.25"/>
  <cols>
    <col min="1" max="1" width="11.28515625" customWidth="1"/>
    <col min="2" max="2" width="16.85546875" bestFit="1" customWidth="1"/>
    <col min="3" max="3" width="21.42578125" bestFit="1" customWidth="1"/>
  </cols>
  <sheetData>
    <row r="1" spans="1:4" ht="18.75" x14ac:dyDescent="0.3">
      <c r="A1" s="14" t="s">
        <v>130</v>
      </c>
    </row>
    <row r="3" spans="1:4" ht="15.75" x14ac:dyDescent="0.25">
      <c r="A3" s="11" t="s">
        <v>98</v>
      </c>
      <c r="B3" s="11" t="s">
        <v>111</v>
      </c>
      <c r="C3" s="11" t="s">
        <v>129</v>
      </c>
      <c r="D3" s="11" t="s">
        <v>13</v>
      </c>
    </row>
    <row r="4" spans="1:4" x14ac:dyDescent="0.25">
      <c r="A4" t="s">
        <v>99</v>
      </c>
      <c r="B4" s="1">
        <v>447</v>
      </c>
      <c r="C4" s="1">
        <v>6</v>
      </c>
      <c r="D4" s="4">
        <v>453</v>
      </c>
    </row>
    <row r="5" spans="1:4" x14ac:dyDescent="0.25">
      <c r="A5" t="s">
        <v>100</v>
      </c>
      <c r="B5" s="1">
        <v>465</v>
      </c>
      <c r="C5" s="1">
        <v>3</v>
      </c>
      <c r="D5" s="4">
        <v>468</v>
      </c>
    </row>
    <row r="6" spans="1:4" x14ac:dyDescent="0.25">
      <c r="A6" t="s">
        <v>101</v>
      </c>
      <c r="B6" s="1">
        <v>481</v>
      </c>
      <c r="C6" s="1">
        <v>1</v>
      </c>
      <c r="D6" s="4">
        <v>482</v>
      </c>
    </row>
    <row r="7" spans="1:4" x14ac:dyDescent="0.25">
      <c r="A7" t="s">
        <v>102</v>
      </c>
      <c r="B7" s="1">
        <v>365</v>
      </c>
      <c r="C7" s="1">
        <v>1</v>
      </c>
      <c r="D7" s="4">
        <v>366</v>
      </c>
    </row>
    <row r="8" spans="1:4" x14ac:dyDescent="0.25">
      <c r="A8" t="s">
        <v>103</v>
      </c>
      <c r="B8" s="1">
        <v>398</v>
      </c>
      <c r="C8" s="1">
        <v>7</v>
      </c>
      <c r="D8" s="4">
        <v>405</v>
      </c>
    </row>
    <row r="9" spans="1:4" x14ac:dyDescent="0.25">
      <c r="A9" t="s">
        <v>104</v>
      </c>
      <c r="B9" s="1">
        <v>308</v>
      </c>
      <c r="C9" s="1">
        <v>2</v>
      </c>
      <c r="D9" s="4">
        <v>310</v>
      </c>
    </row>
    <row r="10" spans="1:4" x14ac:dyDescent="0.25">
      <c r="A10" t="s">
        <v>105</v>
      </c>
      <c r="B10" s="1">
        <v>266</v>
      </c>
      <c r="C10" s="1">
        <v>4</v>
      </c>
      <c r="D10" s="4">
        <v>270</v>
      </c>
    </row>
    <row r="11" spans="1:4" x14ac:dyDescent="0.25">
      <c r="A11" t="s">
        <v>106</v>
      </c>
      <c r="B11" s="1">
        <v>192</v>
      </c>
      <c r="C11" s="1">
        <v>8</v>
      </c>
      <c r="D11" s="4">
        <v>200</v>
      </c>
    </row>
    <row r="12" spans="1:4" x14ac:dyDescent="0.25">
      <c r="A12" t="s">
        <v>107</v>
      </c>
      <c r="B12" s="1">
        <v>306</v>
      </c>
      <c r="C12" s="1">
        <v>13</v>
      </c>
      <c r="D12" s="4">
        <v>319</v>
      </c>
    </row>
    <row r="13" spans="1:4" x14ac:dyDescent="0.25">
      <c r="A13" t="s">
        <v>108</v>
      </c>
      <c r="B13" s="1">
        <v>320</v>
      </c>
      <c r="C13" s="1">
        <v>8</v>
      </c>
      <c r="D13" s="4">
        <v>328</v>
      </c>
    </row>
    <row r="14" spans="1:4" x14ac:dyDescent="0.25">
      <c r="A14" t="s">
        <v>109</v>
      </c>
      <c r="B14" s="1">
        <v>309</v>
      </c>
      <c r="C14" s="1">
        <v>3</v>
      </c>
      <c r="D14" s="4">
        <v>312</v>
      </c>
    </row>
    <row r="15" spans="1:4" x14ac:dyDescent="0.25">
      <c r="A15" t="s">
        <v>110</v>
      </c>
      <c r="B15" s="1">
        <v>240</v>
      </c>
      <c r="C15" s="1">
        <v>2</v>
      </c>
      <c r="D15" s="4">
        <v>242</v>
      </c>
    </row>
    <row r="16" spans="1:4" x14ac:dyDescent="0.25">
      <c r="A16" t="s">
        <v>13</v>
      </c>
      <c r="B16" s="1">
        <f>SUBTOTAL(109,Table3[Fyrstu umsóknir])</f>
        <v>4097</v>
      </c>
      <c r="C16" s="1">
        <f>SUBTOTAL(109,Table3[Ekki fyrstu umsóknir])</f>
        <v>58</v>
      </c>
      <c r="D16" s="4">
        <f>SUBTOTAL(109,Table3[Samtals])</f>
        <v>4155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104F5-A44D-4AFF-83CA-67D65A738843}">
  <dimension ref="A1:N69"/>
  <sheetViews>
    <sheetView showGridLines="0" workbookViewId="0"/>
  </sheetViews>
  <sheetFormatPr defaultRowHeight="15" x14ac:dyDescent="0.25"/>
  <cols>
    <col min="1" max="1" width="24.140625" style="3" customWidth="1"/>
    <col min="2" max="13" width="6.5703125" customWidth="1"/>
    <col min="14" max="14" width="8.5703125" style="3" bestFit="1" customWidth="1"/>
  </cols>
  <sheetData>
    <row r="1" spans="1:14" ht="18.75" x14ac:dyDescent="0.3">
      <c r="A1" s="14" t="s">
        <v>96</v>
      </c>
    </row>
    <row r="3" spans="1:14" ht="15.75" x14ac:dyDescent="0.2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7" t="s">
        <v>13</v>
      </c>
    </row>
    <row r="4" spans="1:14" x14ac:dyDescent="0.25">
      <c r="A4" s="10" t="s">
        <v>59</v>
      </c>
      <c r="B4" s="1">
        <v>175</v>
      </c>
      <c r="C4" s="1">
        <v>152</v>
      </c>
      <c r="D4" s="1">
        <v>173</v>
      </c>
      <c r="E4" s="1">
        <v>121</v>
      </c>
      <c r="F4" s="1">
        <v>129</v>
      </c>
      <c r="G4" s="1">
        <v>95</v>
      </c>
      <c r="H4" s="1">
        <v>132</v>
      </c>
      <c r="I4" s="1">
        <v>105</v>
      </c>
      <c r="J4" s="1">
        <v>138</v>
      </c>
      <c r="K4" s="1">
        <v>140</v>
      </c>
      <c r="L4" s="1">
        <v>144</v>
      </c>
      <c r="M4" s="1">
        <v>114</v>
      </c>
      <c r="N4" s="4">
        <f>SUM(Table1[[#This Row],[Jan]:[Des]])</f>
        <v>1618</v>
      </c>
    </row>
    <row r="5" spans="1:14" x14ac:dyDescent="0.25">
      <c r="A5" s="10" t="s">
        <v>62</v>
      </c>
      <c r="B5" s="1">
        <v>166</v>
      </c>
      <c r="C5" s="1">
        <v>246</v>
      </c>
      <c r="D5" s="1">
        <v>233</v>
      </c>
      <c r="E5" s="1">
        <v>181</v>
      </c>
      <c r="F5" s="1">
        <v>194</v>
      </c>
      <c r="G5" s="1">
        <v>139</v>
      </c>
      <c r="H5" s="1">
        <v>62</v>
      </c>
      <c r="I5" s="1">
        <v>24</v>
      </c>
      <c r="J5" s="1">
        <v>76</v>
      </c>
      <c r="K5" s="1">
        <v>106</v>
      </c>
      <c r="L5" s="1">
        <v>88</v>
      </c>
      <c r="M5" s="1">
        <v>71</v>
      </c>
      <c r="N5" s="4">
        <f>SUM(Table1[[#This Row],[Jan]:[Des]])</f>
        <v>1586</v>
      </c>
    </row>
    <row r="6" spans="1:14" x14ac:dyDescent="0.25">
      <c r="A6" s="10" t="s">
        <v>48</v>
      </c>
      <c r="B6" s="1">
        <v>29</v>
      </c>
      <c r="C6" s="1">
        <v>14</v>
      </c>
      <c r="D6" s="1">
        <v>17</v>
      </c>
      <c r="E6" s="1">
        <v>9</v>
      </c>
      <c r="F6" s="1">
        <v>20</v>
      </c>
      <c r="G6" s="1">
        <v>25</v>
      </c>
      <c r="H6" s="1">
        <v>24</v>
      </c>
      <c r="I6" s="1">
        <v>16</v>
      </c>
      <c r="J6" s="1">
        <v>24</v>
      </c>
      <c r="K6" s="1">
        <v>20</v>
      </c>
      <c r="L6" s="1">
        <v>13</v>
      </c>
      <c r="M6" s="1">
        <v>10</v>
      </c>
      <c r="N6" s="4">
        <f>SUM(Table1[[#This Row],[Jan]:[Des]])</f>
        <v>221</v>
      </c>
    </row>
    <row r="7" spans="1:14" x14ac:dyDescent="0.25">
      <c r="A7" s="10" t="s">
        <v>44</v>
      </c>
      <c r="B7" s="1">
        <v>9</v>
      </c>
      <c r="C7" s="1">
        <v>3</v>
      </c>
      <c r="D7" s="1">
        <v>12</v>
      </c>
      <c r="E7" s="1">
        <v>3</v>
      </c>
      <c r="F7" s="1">
        <v>15</v>
      </c>
      <c r="G7" s="1">
        <v>10</v>
      </c>
      <c r="H7" s="1">
        <v>6</v>
      </c>
      <c r="I7" s="1">
        <v>8</v>
      </c>
      <c r="J7" s="1">
        <v>12</v>
      </c>
      <c r="K7" s="1">
        <v>11</v>
      </c>
      <c r="L7" s="1">
        <v>18</v>
      </c>
      <c r="M7" s="1">
        <v>9</v>
      </c>
      <c r="N7" s="4">
        <f>SUM(Table1[[#This Row],[Jan]:[Des]])</f>
        <v>116</v>
      </c>
    </row>
    <row r="8" spans="1:14" x14ac:dyDescent="0.25">
      <c r="A8" s="10" t="s">
        <v>53</v>
      </c>
      <c r="B8" s="1">
        <v>14</v>
      </c>
      <c r="C8" s="1">
        <v>7</v>
      </c>
      <c r="D8" s="1">
        <v>6</v>
      </c>
      <c r="E8" s="1">
        <v>3</v>
      </c>
      <c r="F8" s="1">
        <v>8</v>
      </c>
      <c r="G8" s="1">
        <v>5</v>
      </c>
      <c r="H8" s="1">
        <v>13</v>
      </c>
      <c r="I8" s="1">
        <v>13</v>
      </c>
      <c r="J8" s="1">
        <v>4</v>
      </c>
      <c r="K8" s="1">
        <v>2</v>
      </c>
      <c r="L8" s="1">
        <v>2</v>
      </c>
      <c r="M8" s="1"/>
      <c r="N8" s="4">
        <f>SUM(Table1[[#This Row],[Jan]:[Des]])</f>
        <v>77</v>
      </c>
    </row>
    <row r="9" spans="1:14" x14ac:dyDescent="0.25">
      <c r="A9" s="10" t="s">
        <v>55</v>
      </c>
      <c r="B9" s="1">
        <v>10</v>
      </c>
      <c r="C9" s="1">
        <v>4</v>
      </c>
      <c r="D9" s="1">
        <v>8</v>
      </c>
      <c r="E9" s="1">
        <v>11</v>
      </c>
      <c r="F9" s="1">
        <v>8</v>
      </c>
      <c r="G9" s="1">
        <v>3</v>
      </c>
      <c r="H9" s="1">
        <v>4</v>
      </c>
      <c r="I9" s="1"/>
      <c r="J9" s="1">
        <v>7</v>
      </c>
      <c r="K9" s="1">
        <v>5</v>
      </c>
      <c r="L9" s="1">
        <v>3</v>
      </c>
      <c r="M9" s="1">
        <v>2</v>
      </c>
      <c r="N9" s="4">
        <f>SUM(Table1[[#This Row],[Jan]:[Des]])</f>
        <v>65</v>
      </c>
    </row>
    <row r="10" spans="1:14" x14ac:dyDescent="0.25">
      <c r="A10" s="10" t="s">
        <v>21</v>
      </c>
      <c r="B10" s="1">
        <v>4</v>
      </c>
      <c r="C10" s="1">
        <v>2</v>
      </c>
      <c r="D10" s="1">
        <v>2</v>
      </c>
      <c r="E10" s="1">
        <v>7</v>
      </c>
      <c r="F10" s="1">
        <v>6</v>
      </c>
      <c r="G10" s="1">
        <v>3</v>
      </c>
      <c r="H10" s="1">
        <v>9</v>
      </c>
      <c r="I10" s="1">
        <v>1</v>
      </c>
      <c r="J10" s="1">
        <v>5</v>
      </c>
      <c r="K10" s="1">
        <v>7</v>
      </c>
      <c r="L10" s="1">
        <v>2</v>
      </c>
      <c r="M10" s="1">
        <v>1</v>
      </c>
      <c r="N10" s="4">
        <f>SUM(Table1[[#This Row],[Jan]:[Des]])</f>
        <v>49</v>
      </c>
    </row>
    <row r="11" spans="1:14" x14ac:dyDescent="0.25">
      <c r="A11" s="10" t="s">
        <v>34</v>
      </c>
      <c r="B11" s="1">
        <v>2</v>
      </c>
      <c r="C11" s="1">
        <v>3</v>
      </c>
      <c r="D11" s="1">
        <v>1</v>
      </c>
      <c r="E11" s="1">
        <v>2</v>
      </c>
      <c r="F11" s="1">
        <v>6</v>
      </c>
      <c r="G11" s="1">
        <v>5</v>
      </c>
      <c r="H11" s="1">
        <v>1</v>
      </c>
      <c r="I11" s="1">
        <v>5</v>
      </c>
      <c r="J11" s="1">
        <v>11</v>
      </c>
      <c r="K11" s="1">
        <v>4</v>
      </c>
      <c r="L11" s="1"/>
      <c r="M11" s="1">
        <v>4</v>
      </c>
      <c r="N11" s="4">
        <f>SUM(Table1[[#This Row],[Jan]:[Des]])</f>
        <v>44</v>
      </c>
    </row>
    <row r="12" spans="1:14" x14ac:dyDescent="0.25">
      <c r="A12" s="10" t="s">
        <v>35</v>
      </c>
      <c r="B12" s="1">
        <v>2</v>
      </c>
      <c r="C12" s="1">
        <v>7</v>
      </c>
      <c r="D12" s="1">
        <v>3</v>
      </c>
      <c r="E12" s="1">
        <v>3</v>
      </c>
      <c r="F12" s="1"/>
      <c r="G12" s="1">
        <v>5</v>
      </c>
      <c r="H12" s="1"/>
      <c r="I12" s="1">
        <v>1</v>
      </c>
      <c r="J12" s="1">
        <v>11</v>
      </c>
      <c r="K12" s="1">
        <v>5</v>
      </c>
      <c r="L12" s="1">
        <v>7</v>
      </c>
      <c r="M12" s="1">
        <v>5</v>
      </c>
      <c r="N12" s="4">
        <f>SUM(Table1[[#This Row],[Jan]:[Des]])</f>
        <v>49</v>
      </c>
    </row>
    <row r="13" spans="1:14" x14ac:dyDescent="0.25">
      <c r="A13" s="10" t="s">
        <v>66</v>
      </c>
      <c r="B13" s="1">
        <v>7</v>
      </c>
      <c r="C13" s="1">
        <v>4</v>
      </c>
      <c r="D13" s="1">
        <v>3</v>
      </c>
      <c r="E13" s="1">
        <v>2</v>
      </c>
      <c r="F13" s="1">
        <v>2</v>
      </c>
      <c r="G13" s="1">
        <v>2</v>
      </c>
      <c r="H13" s="1">
        <v>2</v>
      </c>
      <c r="I13" s="1">
        <v>6</v>
      </c>
      <c r="J13" s="1">
        <v>2</v>
      </c>
      <c r="K13" s="1">
        <v>4</v>
      </c>
      <c r="L13" s="1">
        <v>3</v>
      </c>
      <c r="M13" s="1">
        <v>1</v>
      </c>
      <c r="N13" s="4">
        <f>SUM(Table1[[#This Row],[Jan]:[Des]])</f>
        <v>38</v>
      </c>
    </row>
    <row r="14" spans="1:14" x14ac:dyDescent="0.25">
      <c r="A14" s="10" t="s">
        <v>58</v>
      </c>
      <c r="B14" s="1">
        <v>4</v>
      </c>
      <c r="C14" s="1">
        <v>1</v>
      </c>
      <c r="D14" s="1"/>
      <c r="E14" s="1"/>
      <c r="F14" s="1">
        <v>1</v>
      </c>
      <c r="G14" s="1">
        <v>2</v>
      </c>
      <c r="H14" s="1">
        <v>4</v>
      </c>
      <c r="I14" s="1">
        <v>1</v>
      </c>
      <c r="J14" s="1">
        <v>8</v>
      </c>
      <c r="K14" s="1">
        <v>3</v>
      </c>
      <c r="L14" s="1">
        <v>9</v>
      </c>
      <c r="M14" s="1">
        <v>3</v>
      </c>
      <c r="N14" s="4">
        <f>SUM(Table1[[#This Row],[Jan]:[Des]])</f>
        <v>36</v>
      </c>
    </row>
    <row r="15" spans="1:14" x14ac:dyDescent="0.25">
      <c r="A15" s="10" t="s">
        <v>28</v>
      </c>
      <c r="B15" s="1">
        <v>3</v>
      </c>
      <c r="C15" s="1"/>
      <c r="D15" s="1"/>
      <c r="E15" s="1">
        <v>1</v>
      </c>
      <c r="F15" s="1">
        <v>1</v>
      </c>
      <c r="G15" s="1">
        <v>5</v>
      </c>
      <c r="H15" s="1">
        <v>1</v>
      </c>
      <c r="I15" s="1"/>
      <c r="J15" s="1">
        <v>4</v>
      </c>
      <c r="K15" s="1">
        <v>1</v>
      </c>
      <c r="L15" s="1">
        <v>1</v>
      </c>
      <c r="M15" s="1"/>
      <c r="N15" s="4">
        <f>SUM(Table1[[#This Row],[Jan]:[Des]])</f>
        <v>17</v>
      </c>
    </row>
    <row r="16" spans="1:14" x14ac:dyDescent="0.25">
      <c r="A16" s="10" t="s">
        <v>14</v>
      </c>
      <c r="B16" s="1"/>
      <c r="C16" s="1">
        <v>2</v>
      </c>
      <c r="D16" s="1"/>
      <c r="E16" s="1">
        <v>4</v>
      </c>
      <c r="F16" s="1">
        <v>5</v>
      </c>
      <c r="G16" s="1"/>
      <c r="H16" s="1"/>
      <c r="I16" s="1"/>
      <c r="J16" s="1"/>
      <c r="K16" s="1">
        <v>3</v>
      </c>
      <c r="L16" s="1"/>
      <c r="M16" s="1">
        <v>1</v>
      </c>
      <c r="N16" s="4">
        <f>SUM(Table1[[#This Row],[Jan]:[Des]])</f>
        <v>15</v>
      </c>
    </row>
    <row r="17" spans="1:14" x14ac:dyDescent="0.25">
      <c r="A17" s="10" t="s">
        <v>46</v>
      </c>
      <c r="B17" s="1">
        <v>3</v>
      </c>
      <c r="C17" s="1"/>
      <c r="D17" s="1"/>
      <c r="E17" s="1">
        <v>1</v>
      </c>
      <c r="F17" s="1">
        <v>3</v>
      </c>
      <c r="G17" s="1">
        <v>1</v>
      </c>
      <c r="H17" s="1">
        <v>4</v>
      </c>
      <c r="I17" s="1">
        <v>1</v>
      </c>
      <c r="J17" s="1"/>
      <c r="K17" s="1">
        <v>1</v>
      </c>
      <c r="L17" s="1"/>
      <c r="M17" s="1"/>
      <c r="N17" s="4">
        <f>SUM(Table1[[#This Row],[Jan]:[Des]])</f>
        <v>14</v>
      </c>
    </row>
    <row r="18" spans="1:14" x14ac:dyDescent="0.25">
      <c r="A18" s="10" t="s">
        <v>75</v>
      </c>
      <c r="B18" s="1"/>
      <c r="C18" s="1">
        <v>5</v>
      </c>
      <c r="D18" s="1"/>
      <c r="E18" s="1">
        <v>2</v>
      </c>
      <c r="F18" s="1"/>
      <c r="G18" s="1"/>
      <c r="H18" s="1">
        <v>2</v>
      </c>
      <c r="I18" s="1"/>
      <c r="J18" s="1">
        <v>2</v>
      </c>
      <c r="K18" s="1"/>
      <c r="L18" s="1">
        <v>2</v>
      </c>
      <c r="M18" s="1"/>
      <c r="N18" s="4">
        <f>SUM(Table1[[#This Row],[Jan]:[Des]])</f>
        <v>13</v>
      </c>
    </row>
    <row r="19" spans="1:14" x14ac:dyDescent="0.25">
      <c r="A19" s="10" t="s">
        <v>38</v>
      </c>
      <c r="B19" s="1"/>
      <c r="C19" s="1"/>
      <c r="D19" s="1">
        <v>3</v>
      </c>
      <c r="E19" s="1"/>
      <c r="F19" s="1"/>
      <c r="G19" s="1"/>
      <c r="H19" s="1"/>
      <c r="I19" s="1">
        <v>3</v>
      </c>
      <c r="J19" s="1">
        <v>6</v>
      </c>
      <c r="K19" s="1"/>
      <c r="L19" s="1">
        <v>1</v>
      </c>
      <c r="M19" s="1"/>
      <c r="N19" s="4">
        <f>SUM(Table1[[#This Row],[Jan]:[Des]])</f>
        <v>13</v>
      </c>
    </row>
    <row r="20" spans="1:14" x14ac:dyDescent="0.25">
      <c r="A20" s="10" t="s">
        <v>72</v>
      </c>
      <c r="B20" s="1">
        <v>2</v>
      </c>
      <c r="C20" s="1">
        <v>1</v>
      </c>
      <c r="D20" s="1">
        <v>1</v>
      </c>
      <c r="E20" s="1"/>
      <c r="F20" s="1"/>
      <c r="G20" s="1"/>
      <c r="H20" s="1"/>
      <c r="I20" s="1">
        <v>6</v>
      </c>
      <c r="J20" s="1">
        <v>2</v>
      </c>
      <c r="K20" s="1">
        <v>1</v>
      </c>
      <c r="L20" s="1"/>
      <c r="M20" s="1"/>
      <c r="N20" s="4">
        <f>SUM(Table1[[#This Row],[Jan]:[Des]])</f>
        <v>13</v>
      </c>
    </row>
    <row r="21" spans="1:14" x14ac:dyDescent="0.25">
      <c r="A21" s="10" t="s">
        <v>20</v>
      </c>
      <c r="B21" s="1">
        <v>3</v>
      </c>
      <c r="C21" s="1">
        <v>3</v>
      </c>
      <c r="D21" s="1">
        <v>1</v>
      </c>
      <c r="E21" s="1">
        <v>1</v>
      </c>
      <c r="F21" s="1">
        <v>1</v>
      </c>
      <c r="G21" s="1"/>
      <c r="H21" s="1"/>
      <c r="I21" s="1"/>
      <c r="J21" s="1"/>
      <c r="K21" s="1">
        <v>1</v>
      </c>
      <c r="L21" s="1">
        <v>2</v>
      </c>
      <c r="M21" s="1"/>
      <c r="N21" s="4">
        <f>SUM(Table1[[#This Row],[Jan]:[Des]])</f>
        <v>12</v>
      </c>
    </row>
    <row r="22" spans="1:14" x14ac:dyDescent="0.25">
      <c r="A22" s="10" t="s">
        <v>47</v>
      </c>
      <c r="B22" s="1"/>
      <c r="C22" s="1"/>
      <c r="D22" s="1">
        <v>2</v>
      </c>
      <c r="E22" s="1"/>
      <c r="F22" s="1">
        <v>1</v>
      </c>
      <c r="G22" s="1"/>
      <c r="H22" s="1"/>
      <c r="I22" s="1"/>
      <c r="J22" s="1"/>
      <c r="K22" s="1"/>
      <c r="L22" s="1">
        <v>7</v>
      </c>
      <c r="M22" s="1">
        <v>1</v>
      </c>
      <c r="N22" s="4">
        <f>SUM(Table1[[#This Row],[Jan]:[Des]])</f>
        <v>11</v>
      </c>
    </row>
    <row r="23" spans="1:14" x14ac:dyDescent="0.25">
      <c r="A23" s="10" t="s">
        <v>54</v>
      </c>
      <c r="B23" s="1"/>
      <c r="C23" s="1"/>
      <c r="D23" s="1"/>
      <c r="E23" s="1">
        <v>3</v>
      </c>
      <c r="F23" s="1"/>
      <c r="G23" s="1"/>
      <c r="H23" s="1">
        <v>2</v>
      </c>
      <c r="I23" s="1"/>
      <c r="J23" s="1"/>
      <c r="K23" s="1">
        <v>1</v>
      </c>
      <c r="L23" s="1"/>
      <c r="M23" s="1">
        <v>3</v>
      </c>
      <c r="N23" s="4">
        <f>SUM(Table1[[#This Row],[Jan]:[Des]])</f>
        <v>9</v>
      </c>
    </row>
    <row r="24" spans="1:14" x14ac:dyDescent="0.25">
      <c r="A24" s="10" t="s">
        <v>51</v>
      </c>
      <c r="B24" s="1"/>
      <c r="C24" s="1">
        <v>1</v>
      </c>
      <c r="D24" s="1">
        <v>1</v>
      </c>
      <c r="E24" s="1"/>
      <c r="F24" s="1"/>
      <c r="G24" s="1">
        <v>1</v>
      </c>
      <c r="H24" s="1"/>
      <c r="I24" s="1"/>
      <c r="J24" s="1"/>
      <c r="K24" s="1">
        <v>2</v>
      </c>
      <c r="L24" s="1">
        <v>1</v>
      </c>
      <c r="M24" s="1">
        <v>2</v>
      </c>
      <c r="N24" s="4">
        <f>SUM(Table1[[#This Row],[Jan]:[Des]])</f>
        <v>8</v>
      </c>
    </row>
    <row r="25" spans="1:14" x14ac:dyDescent="0.25">
      <c r="A25" s="10" t="s">
        <v>63</v>
      </c>
      <c r="B25" s="1">
        <v>1</v>
      </c>
      <c r="C25" s="1">
        <v>1</v>
      </c>
      <c r="D25" s="1">
        <v>2</v>
      </c>
      <c r="E25" s="1">
        <v>1</v>
      </c>
      <c r="F25" s="1">
        <v>1</v>
      </c>
      <c r="G25" s="1"/>
      <c r="H25" s="1"/>
      <c r="I25" s="1"/>
      <c r="J25" s="1"/>
      <c r="K25" s="1">
        <v>1</v>
      </c>
      <c r="L25" s="1">
        <v>1</v>
      </c>
      <c r="M25" s="1"/>
      <c r="N25" s="4">
        <f>SUM(Table1[[#This Row],[Jan]:[Des]])</f>
        <v>8</v>
      </c>
    </row>
    <row r="26" spans="1:14" x14ac:dyDescent="0.25">
      <c r="A26" s="10" t="s">
        <v>24</v>
      </c>
      <c r="B26" s="1">
        <v>1</v>
      </c>
      <c r="C26" s="1">
        <v>2</v>
      </c>
      <c r="D26" s="1">
        <v>1</v>
      </c>
      <c r="E26" s="1"/>
      <c r="F26" s="1">
        <v>1</v>
      </c>
      <c r="G26" s="1"/>
      <c r="H26" s="1"/>
      <c r="I26" s="1">
        <v>1</v>
      </c>
      <c r="J26" s="1"/>
      <c r="K26" s="1"/>
      <c r="L26" s="1">
        <v>1</v>
      </c>
      <c r="M26" s="1"/>
      <c r="N26" s="4">
        <f>SUM(Table1[[#This Row],[Jan]:[Des]])</f>
        <v>7</v>
      </c>
    </row>
    <row r="27" spans="1:14" x14ac:dyDescent="0.25">
      <c r="A27" s="10" t="s">
        <v>36</v>
      </c>
      <c r="B27" s="1">
        <v>1</v>
      </c>
      <c r="C27" s="1">
        <v>2</v>
      </c>
      <c r="D27" s="1"/>
      <c r="E27" s="1"/>
      <c r="F27" s="1"/>
      <c r="G27" s="1">
        <v>1</v>
      </c>
      <c r="H27" s="1">
        <v>1</v>
      </c>
      <c r="I27" s="1"/>
      <c r="J27" s="1"/>
      <c r="K27" s="1">
        <v>2</v>
      </c>
      <c r="L27" s="1"/>
      <c r="M27" s="1"/>
      <c r="N27" s="4">
        <f>SUM(Table1[[#This Row],[Jan]:[Des]])</f>
        <v>7</v>
      </c>
    </row>
    <row r="28" spans="1:14" x14ac:dyDescent="0.25">
      <c r="A28" s="10" t="s">
        <v>22</v>
      </c>
      <c r="B28" s="1"/>
      <c r="C28" s="1"/>
      <c r="D28" s="1">
        <v>2</v>
      </c>
      <c r="E28" s="1"/>
      <c r="F28" s="1"/>
      <c r="G28" s="1"/>
      <c r="H28" s="1"/>
      <c r="I28" s="1">
        <v>3</v>
      </c>
      <c r="J28" s="1">
        <v>1</v>
      </c>
      <c r="K28" s="1"/>
      <c r="L28" s="1"/>
      <c r="M28" s="1"/>
      <c r="N28" s="4">
        <f>SUM(Table1[[#This Row],[Jan]:[Des]])</f>
        <v>6</v>
      </c>
    </row>
    <row r="29" spans="1:14" x14ac:dyDescent="0.25">
      <c r="A29" s="10" t="s">
        <v>25</v>
      </c>
      <c r="B29" s="1"/>
      <c r="C29" s="1"/>
      <c r="D29" s="1">
        <v>3</v>
      </c>
      <c r="E29" s="1"/>
      <c r="F29" s="1"/>
      <c r="G29" s="1">
        <v>3</v>
      </c>
      <c r="H29" s="1"/>
      <c r="I29" s="1"/>
      <c r="J29" s="1"/>
      <c r="K29" s="1"/>
      <c r="L29" s="1"/>
      <c r="M29" s="1"/>
      <c r="N29" s="4">
        <f>SUM(Table1[[#This Row],[Jan]:[Des]])</f>
        <v>6</v>
      </c>
    </row>
    <row r="30" spans="1:14" x14ac:dyDescent="0.25">
      <c r="A30" s="10" t="s">
        <v>31</v>
      </c>
      <c r="B30" s="1"/>
      <c r="C30" s="1"/>
      <c r="D30" s="1"/>
      <c r="E30" s="1"/>
      <c r="F30" s="1"/>
      <c r="G30" s="1"/>
      <c r="H30" s="1">
        <v>1</v>
      </c>
      <c r="I30" s="1"/>
      <c r="J30" s="1">
        <v>2</v>
      </c>
      <c r="K30" s="1">
        <v>1</v>
      </c>
      <c r="L30" s="1">
        <v>1</v>
      </c>
      <c r="M30" s="1">
        <v>1</v>
      </c>
      <c r="N30" s="4">
        <f>SUM(Table1[[#This Row],[Jan]:[Des]])</f>
        <v>6</v>
      </c>
    </row>
    <row r="31" spans="1:14" x14ac:dyDescent="0.25">
      <c r="A31" s="10" t="s">
        <v>43</v>
      </c>
      <c r="B31" s="1"/>
      <c r="C31" s="1"/>
      <c r="D31" s="1">
        <v>2</v>
      </c>
      <c r="E31" s="1"/>
      <c r="F31" s="1"/>
      <c r="G31" s="1"/>
      <c r="H31" s="1"/>
      <c r="I31" s="1"/>
      <c r="J31" s="1">
        <v>1</v>
      </c>
      <c r="K31" s="1"/>
      <c r="L31" s="1"/>
      <c r="M31" s="1">
        <v>3</v>
      </c>
      <c r="N31" s="4">
        <f>SUM(Table1[[#This Row],[Jan]:[Des]])</f>
        <v>6</v>
      </c>
    </row>
    <row r="32" spans="1:14" x14ac:dyDescent="0.25">
      <c r="A32" s="10" t="s">
        <v>67</v>
      </c>
      <c r="B32" s="1"/>
      <c r="C32" s="1"/>
      <c r="D32" s="1">
        <v>1</v>
      </c>
      <c r="E32" s="1">
        <v>1</v>
      </c>
      <c r="F32" s="1"/>
      <c r="G32" s="1"/>
      <c r="H32" s="1"/>
      <c r="I32" s="1">
        <v>1</v>
      </c>
      <c r="J32" s="1"/>
      <c r="K32" s="1"/>
      <c r="L32" s="1">
        <v>1</v>
      </c>
      <c r="M32" s="1">
        <v>1</v>
      </c>
      <c r="N32" s="4">
        <f>SUM(Table1[[#This Row],[Jan]:[Des]])</f>
        <v>5</v>
      </c>
    </row>
    <row r="33" spans="1:14" x14ac:dyDescent="0.25">
      <c r="A33" s="10" t="s">
        <v>81</v>
      </c>
      <c r="B33" s="1">
        <v>3</v>
      </c>
      <c r="C33" s="1">
        <v>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4">
        <f>SUM(Table1[[#This Row],[Jan]:[Des]])</f>
        <v>5</v>
      </c>
    </row>
    <row r="34" spans="1:14" x14ac:dyDescent="0.25">
      <c r="A34" s="10" t="s">
        <v>57</v>
      </c>
      <c r="B34" s="1"/>
      <c r="C34" s="1"/>
      <c r="D34" s="1"/>
      <c r="E34" s="1"/>
      <c r="F34" s="1"/>
      <c r="G34" s="1">
        <v>1</v>
      </c>
      <c r="H34" s="1"/>
      <c r="I34" s="1">
        <v>1</v>
      </c>
      <c r="J34" s="1"/>
      <c r="K34" s="1"/>
      <c r="L34" s="1">
        <v>2</v>
      </c>
      <c r="M34" s="1">
        <v>1</v>
      </c>
      <c r="N34" s="4">
        <f>SUM(Table1[[#This Row],[Jan]:[Des]])</f>
        <v>5</v>
      </c>
    </row>
    <row r="35" spans="1:14" x14ac:dyDescent="0.25">
      <c r="A35" s="10" t="s">
        <v>61</v>
      </c>
      <c r="B35" s="1">
        <v>3</v>
      </c>
      <c r="C35" s="1">
        <v>1</v>
      </c>
      <c r="D35" s="1">
        <v>1</v>
      </c>
      <c r="E35" s="1"/>
      <c r="F35" s="1"/>
      <c r="G35" s="1"/>
      <c r="H35" s="1"/>
      <c r="I35" s="1"/>
      <c r="J35" s="1"/>
      <c r="K35" s="1"/>
      <c r="L35" s="1"/>
      <c r="M35" s="1"/>
      <c r="N35" s="4">
        <f>SUM(Table1[[#This Row],[Jan]:[Des]])</f>
        <v>5</v>
      </c>
    </row>
    <row r="36" spans="1:14" x14ac:dyDescent="0.25">
      <c r="A36" s="10" t="s">
        <v>76</v>
      </c>
      <c r="B36" s="1">
        <v>1</v>
      </c>
      <c r="C36" s="1"/>
      <c r="D36" s="1"/>
      <c r="E36" s="1">
        <v>1</v>
      </c>
      <c r="F36" s="1"/>
      <c r="G36" s="1"/>
      <c r="H36" s="1"/>
      <c r="I36" s="1"/>
      <c r="J36" s="1"/>
      <c r="K36" s="1">
        <v>1</v>
      </c>
      <c r="L36" s="1">
        <v>1</v>
      </c>
      <c r="M36" s="1"/>
      <c r="N36" s="4">
        <f>SUM(Table1[[#This Row],[Jan]:[Des]])</f>
        <v>4</v>
      </c>
    </row>
    <row r="37" spans="1:14" x14ac:dyDescent="0.25">
      <c r="A37" s="10" t="s">
        <v>33</v>
      </c>
      <c r="B37" s="1">
        <v>2</v>
      </c>
      <c r="C37" s="1"/>
      <c r="D37" s="1"/>
      <c r="E37" s="1"/>
      <c r="F37" s="1"/>
      <c r="G37" s="1"/>
      <c r="H37" s="1"/>
      <c r="I37" s="1"/>
      <c r="J37" s="1"/>
      <c r="K37" s="1">
        <v>1</v>
      </c>
      <c r="L37" s="1">
        <v>1</v>
      </c>
      <c r="M37" s="1"/>
      <c r="N37" s="4">
        <f>SUM(Table1[[#This Row],[Jan]:[Des]])</f>
        <v>4</v>
      </c>
    </row>
    <row r="38" spans="1:14" x14ac:dyDescent="0.25">
      <c r="A38" s="10" t="s">
        <v>41</v>
      </c>
      <c r="B38" s="1"/>
      <c r="C38" s="1"/>
      <c r="D38" s="1">
        <v>2</v>
      </c>
      <c r="E38" s="1"/>
      <c r="F38" s="1"/>
      <c r="G38" s="1">
        <v>2</v>
      </c>
      <c r="H38" s="1"/>
      <c r="I38" s="1"/>
      <c r="J38" s="1"/>
      <c r="K38" s="1"/>
      <c r="L38" s="1"/>
      <c r="M38" s="1"/>
      <c r="N38" s="4">
        <f>SUM(Table1[[#This Row],[Jan]:[Des]])</f>
        <v>4</v>
      </c>
    </row>
    <row r="39" spans="1:14" x14ac:dyDescent="0.25">
      <c r="A39" s="10" t="s">
        <v>89</v>
      </c>
      <c r="B39" s="1"/>
      <c r="C39" s="1"/>
      <c r="D39" s="1"/>
      <c r="E39" s="1"/>
      <c r="F39" s="1"/>
      <c r="G39" s="1">
        <v>1</v>
      </c>
      <c r="H39" s="1"/>
      <c r="I39" s="1"/>
      <c r="J39" s="1"/>
      <c r="K39" s="1"/>
      <c r="L39" s="1"/>
      <c r="M39" s="1">
        <v>3</v>
      </c>
      <c r="N39" s="4">
        <f>SUM(Table1[[#This Row],[Jan]:[Des]])</f>
        <v>4</v>
      </c>
    </row>
    <row r="40" spans="1:14" x14ac:dyDescent="0.25">
      <c r="A40" s="10" t="s">
        <v>82</v>
      </c>
      <c r="B40" s="1"/>
      <c r="C40" s="1"/>
      <c r="D40" s="1"/>
      <c r="E40" s="1"/>
      <c r="F40" s="1"/>
      <c r="G40" s="1"/>
      <c r="H40" s="1"/>
      <c r="I40" s="1">
        <v>3</v>
      </c>
      <c r="J40" s="1"/>
      <c r="K40" s="1"/>
      <c r="L40" s="1"/>
      <c r="M40" s="1"/>
      <c r="N40" s="4">
        <f>SUM(Table1[[#This Row],[Jan]:[Des]])</f>
        <v>3</v>
      </c>
    </row>
    <row r="41" spans="1:14" x14ac:dyDescent="0.25">
      <c r="A41" s="10" t="s">
        <v>85</v>
      </c>
      <c r="B41" s="1"/>
      <c r="C41" s="1"/>
      <c r="D41" s="1"/>
      <c r="E41" s="1">
        <v>3</v>
      </c>
      <c r="F41" s="1"/>
      <c r="G41" s="1"/>
      <c r="H41" s="1"/>
      <c r="I41" s="1"/>
      <c r="J41" s="1"/>
      <c r="K41" s="1"/>
      <c r="L41" s="1"/>
      <c r="M41" s="1"/>
      <c r="N41" s="4">
        <f>SUM(Table1[[#This Row],[Jan]:[Des]])</f>
        <v>3</v>
      </c>
    </row>
    <row r="42" spans="1:14" x14ac:dyDescent="0.25">
      <c r="A42" s="10" t="s">
        <v>60</v>
      </c>
      <c r="B42" s="1"/>
      <c r="C42" s="1"/>
      <c r="D42" s="1"/>
      <c r="E42" s="1">
        <v>2</v>
      </c>
      <c r="F42" s="1"/>
      <c r="G42" s="1">
        <v>1</v>
      </c>
      <c r="H42" s="1"/>
      <c r="I42" s="1"/>
      <c r="J42" s="1"/>
      <c r="K42" s="1"/>
      <c r="L42" s="1"/>
      <c r="M42" s="1"/>
      <c r="N42" s="4">
        <f>SUM(Table1[[#This Row],[Jan]:[Des]])</f>
        <v>3</v>
      </c>
    </row>
    <row r="43" spans="1:14" x14ac:dyDescent="0.25">
      <c r="A43" s="10" t="s">
        <v>77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>
        <v>2</v>
      </c>
      <c r="N43" s="4">
        <f>SUM(Table1[[#This Row],[Jan]:[Des]])</f>
        <v>2</v>
      </c>
    </row>
    <row r="44" spans="1:14" x14ac:dyDescent="0.25">
      <c r="A44" s="10" t="s">
        <v>27</v>
      </c>
      <c r="B44" s="1"/>
      <c r="C44" s="1"/>
      <c r="D44" s="1"/>
      <c r="E44" s="1">
        <v>1</v>
      </c>
      <c r="F44" s="1">
        <v>1</v>
      </c>
      <c r="G44" s="1"/>
      <c r="H44" s="1"/>
      <c r="I44" s="1"/>
      <c r="J44" s="1"/>
      <c r="K44" s="1"/>
      <c r="L44" s="1"/>
      <c r="M44" s="1"/>
      <c r="N44" s="4">
        <f>SUM(Table1[[#This Row],[Jan]:[Des]])</f>
        <v>2</v>
      </c>
    </row>
    <row r="45" spans="1:14" x14ac:dyDescent="0.25">
      <c r="A45" s="10" t="s">
        <v>79</v>
      </c>
      <c r="B45" s="1">
        <v>1</v>
      </c>
      <c r="C45" s="1"/>
      <c r="D45" s="1"/>
      <c r="E45" s="1">
        <v>1</v>
      </c>
      <c r="F45" s="1"/>
      <c r="G45" s="1"/>
      <c r="H45" s="1"/>
      <c r="I45" s="1"/>
      <c r="J45" s="1"/>
      <c r="K45" s="1"/>
      <c r="L45" s="1"/>
      <c r="M45" s="1"/>
      <c r="N45" s="4">
        <f>SUM(Table1[[#This Row],[Jan]:[Des]])</f>
        <v>2</v>
      </c>
    </row>
    <row r="46" spans="1:14" x14ac:dyDescent="0.25">
      <c r="A46" s="10" t="s">
        <v>30</v>
      </c>
      <c r="B46" s="1">
        <v>1</v>
      </c>
      <c r="C46" s="1"/>
      <c r="D46" s="1"/>
      <c r="E46" s="1"/>
      <c r="F46" s="1">
        <v>1</v>
      </c>
      <c r="G46" s="1"/>
      <c r="H46" s="1"/>
      <c r="I46" s="1"/>
      <c r="J46" s="1"/>
      <c r="K46" s="1"/>
      <c r="L46" s="1"/>
      <c r="M46" s="1"/>
      <c r="N46" s="4">
        <f>SUM(Table1[[#This Row],[Jan]:[Des]])</f>
        <v>2</v>
      </c>
    </row>
    <row r="47" spans="1:14" x14ac:dyDescent="0.25">
      <c r="A47" s="10" t="s">
        <v>32</v>
      </c>
      <c r="B47" s="1">
        <v>1</v>
      </c>
      <c r="C47" s="1">
        <v>1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4">
        <f>SUM(Table1[[#This Row],[Jan]:[Des]])</f>
        <v>2</v>
      </c>
    </row>
    <row r="48" spans="1:14" x14ac:dyDescent="0.25">
      <c r="A48" s="10" t="s">
        <v>84</v>
      </c>
      <c r="B48" s="1"/>
      <c r="C48" s="1"/>
      <c r="D48" s="1">
        <v>1</v>
      </c>
      <c r="E48" s="1"/>
      <c r="F48" s="1"/>
      <c r="G48" s="1"/>
      <c r="H48" s="1"/>
      <c r="I48" s="1"/>
      <c r="J48" s="1">
        <v>1</v>
      </c>
      <c r="K48" s="1"/>
      <c r="L48" s="1"/>
      <c r="M48" s="1"/>
      <c r="N48" s="4">
        <f>SUM(Table1[[#This Row],[Jan]:[Des]])</f>
        <v>2</v>
      </c>
    </row>
    <row r="49" spans="1:14" x14ac:dyDescent="0.25">
      <c r="A49" s="10" t="s">
        <v>86</v>
      </c>
      <c r="B49" s="1">
        <v>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">
        <f>SUM(Table1[[#This Row],[Jan]:[Des]])</f>
        <v>2</v>
      </c>
    </row>
    <row r="50" spans="1:14" x14ac:dyDescent="0.25">
      <c r="A50" s="10" t="s">
        <v>39</v>
      </c>
      <c r="B50" s="1"/>
      <c r="C50" s="1">
        <v>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4">
        <f>SUM(Table1[[#This Row],[Jan]:[Des]])</f>
        <v>2</v>
      </c>
    </row>
    <row r="51" spans="1:14" x14ac:dyDescent="0.25">
      <c r="A51" s="10" t="s">
        <v>87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>
        <v>2</v>
      </c>
      <c r="N51" s="4">
        <f>SUM(Table1[[#This Row],[Jan]:[Des]])</f>
        <v>2</v>
      </c>
    </row>
    <row r="52" spans="1:14" x14ac:dyDescent="0.25">
      <c r="A52" s="10" t="s">
        <v>88</v>
      </c>
      <c r="B52" s="1"/>
      <c r="C52" s="1"/>
      <c r="D52" s="1"/>
      <c r="E52" s="1"/>
      <c r="F52" s="1"/>
      <c r="G52" s="1"/>
      <c r="H52" s="1"/>
      <c r="I52" s="1"/>
      <c r="J52" s="1">
        <v>2</v>
      </c>
      <c r="K52" s="1"/>
      <c r="L52" s="1"/>
      <c r="M52" s="1"/>
      <c r="N52" s="4">
        <f>SUM(Table1[[#This Row],[Jan]:[Des]])</f>
        <v>2</v>
      </c>
    </row>
    <row r="53" spans="1:14" x14ac:dyDescent="0.25">
      <c r="A53" s="10" t="s">
        <v>45</v>
      </c>
      <c r="B53" s="1"/>
      <c r="C53" s="1"/>
      <c r="D53" s="1"/>
      <c r="E53" s="1"/>
      <c r="F53" s="1"/>
      <c r="G53" s="1"/>
      <c r="H53" s="1">
        <v>2</v>
      </c>
      <c r="I53" s="1"/>
      <c r="J53" s="1"/>
      <c r="K53" s="1"/>
      <c r="L53" s="1"/>
      <c r="M53" s="1"/>
      <c r="N53" s="4">
        <f>SUM(Table1[[#This Row],[Jan]:[Des]])</f>
        <v>2</v>
      </c>
    </row>
    <row r="54" spans="1:14" x14ac:dyDescent="0.25">
      <c r="A54" s="10" t="s">
        <v>90</v>
      </c>
      <c r="B54" s="1"/>
      <c r="C54" s="1">
        <v>1</v>
      </c>
      <c r="D54" s="1"/>
      <c r="E54" s="1"/>
      <c r="F54" s="1"/>
      <c r="G54" s="1"/>
      <c r="H54" s="1"/>
      <c r="I54" s="1"/>
      <c r="J54" s="1"/>
      <c r="K54" s="1">
        <v>1</v>
      </c>
      <c r="L54" s="1"/>
      <c r="M54" s="1"/>
      <c r="N54" s="4">
        <f>SUM(Table1[[#This Row],[Jan]:[Des]])</f>
        <v>2</v>
      </c>
    </row>
    <row r="55" spans="1:14" x14ac:dyDescent="0.25">
      <c r="A55" s="10" t="s">
        <v>93</v>
      </c>
      <c r="B55" s="1"/>
      <c r="C55" s="1"/>
      <c r="D55" s="1">
        <v>1</v>
      </c>
      <c r="E55" s="1"/>
      <c r="F55" s="1"/>
      <c r="G55" s="1"/>
      <c r="H55" s="1"/>
      <c r="I55" s="1"/>
      <c r="J55" s="1"/>
      <c r="K55" s="1"/>
      <c r="L55" s="1"/>
      <c r="M55" s="1">
        <v>1</v>
      </c>
      <c r="N55" s="4">
        <f>SUM(Table1[[#This Row],[Jan]:[Des]])</f>
        <v>2</v>
      </c>
    </row>
    <row r="56" spans="1:14" x14ac:dyDescent="0.25">
      <c r="A56" s="10" t="s">
        <v>94</v>
      </c>
      <c r="B56" s="1"/>
      <c r="C56" s="1"/>
      <c r="D56" s="1"/>
      <c r="E56" s="1">
        <v>2</v>
      </c>
      <c r="F56" s="1"/>
      <c r="G56" s="1"/>
      <c r="H56" s="1"/>
      <c r="I56" s="1"/>
      <c r="J56" s="1"/>
      <c r="K56" s="1"/>
      <c r="L56" s="1"/>
      <c r="M56" s="1"/>
      <c r="N56" s="4">
        <f>SUM(Table1[[#This Row],[Jan]:[Des]])</f>
        <v>2</v>
      </c>
    </row>
    <row r="57" spans="1:14" x14ac:dyDescent="0.25">
      <c r="A57" s="10" t="s">
        <v>74</v>
      </c>
      <c r="B57" s="1"/>
      <c r="C57" s="1"/>
      <c r="D57" s="1"/>
      <c r="E57" s="1"/>
      <c r="F57" s="1"/>
      <c r="G57" s="1"/>
      <c r="H57" s="1"/>
      <c r="I57" s="1"/>
      <c r="J57" s="1"/>
      <c r="K57" s="1">
        <v>1</v>
      </c>
      <c r="L57" s="1"/>
      <c r="M57" s="1"/>
      <c r="N57" s="4">
        <f>SUM(Table1[[#This Row],[Jan]:[Des]])</f>
        <v>1</v>
      </c>
    </row>
    <row r="58" spans="1:14" x14ac:dyDescent="0.25">
      <c r="A58" s="10" t="s">
        <v>15</v>
      </c>
      <c r="B58" s="1">
        <v>1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">
        <f>SUM(Table1[[#This Row],[Jan]:[Des]])</f>
        <v>1</v>
      </c>
    </row>
    <row r="59" spans="1:14" x14ac:dyDescent="0.25">
      <c r="A59" s="10" t="s">
        <v>23</v>
      </c>
      <c r="B59" s="1"/>
      <c r="C59" s="1"/>
      <c r="D59" s="1"/>
      <c r="E59" s="1"/>
      <c r="F59" s="1"/>
      <c r="G59" s="1"/>
      <c r="H59" s="1"/>
      <c r="I59" s="1"/>
      <c r="J59" s="1"/>
      <c r="K59" s="1">
        <v>1</v>
      </c>
      <c r="L59" s="1"/>
      <c r="M59" s="1"/>
      <c r="N59" s="4">
        <f>SUM(Table1[[#This Row],[Jan]:[Des]])</f>
        <v>1</v>
      </c>
    </row>
    <row r="60" spans="1:14" x14ac:dyDescent="0.25">
      <c r="A60" s="10" t="s">
        <v>29</v>
      </c>
      <c r="B60" s="1"/>
      <c r="C60" s="1"/>
      <c r="D60" s="1"/>
      <c r="E60" s="1"/>
      <c r="F60" s="1"/>
      <c r="G60" s="1"/>
      <c r="H60" s="1"/>
      <c r="I60" s="1"/>
      <c r="J60" s="1"/>
      <c r="K60" s="1">
        <v>1</v>
      </c>
      <c r="L60" s="1"/>
      <c r="M60" s="1"/>
      <c r="N60" s="4">
        <f>SUM(Table1[[#This Row],[Jan]:[Des]])</f>
        <v>1</v>
      </c>
    </row>
    <row r="61" spans="1:14" x14ac:dyDescent="0.25">
      <c r="A61" s="10" t="s">
        <v>78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>
        <v>1</v>
      </c>
      <c r="N61" s="4">
        <f>SUM(Table1[[#This Row],[Jan]:[Des]])</f>
        <v>1</v>
      </c>
    </row>
    <row r="62" spans="1:14" x14ac:dyDescent="0.25">
      <c r="A62" s="10" t="s">
        <v>80</v>
      </c>
      <c r="B62" s="1"/>
      <c r="C62" s="1"/>
      <c r="D62" s="1"/>
      <c r="E62" s="1"/>
      <c r="F62" s="1"/>
      <c r="G62" s="1"/>
      <c r="H62" s="1"/>
      <c r="I62" s="1"/>
      <c r="J62" s="1"/>
      <c r="K62" s="1">
        <v>1</v>
      </c>
      <c r="L62" s="1"/>
      <c r="M62" s="1"/>
      <c r="N62" s="4">
        <f>SUM(Table1[[#This Row],[Jan]:[Des]])</f>
        <v>1</v>
      </c>
    </row>
    <row r="63" spans="1:14" x14ac:dyDescent="0.25">
      <c r="A63" s="10" t="s">
        <v>83</v>
      </c>
      <c r="B63" s="1">
        <v>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">
        <f>SUM(Table1[[#This Row],[Jan]:[Des]])</f>
        <v>1</v>
      </c>
    </row>
    <row r="64" spans="1:14" x14ac:dyDescent="0.25">
      <c r="A64" s="10" t="s">
        <v>42</v>
      </c>
      <c r="B64" s="1"/>
      <c r="C64" s="1"/>
      <c r="D64" s="1"/>
      <c r="E64" s="1"/>
      <c r="F64" s="1">
        <v>1</v>
      </c>
      <c r="G64" s="1"/>
      <c r="H64" s="1"/>
      <c r="I64" s="1"/>
      <c r="J64" s="1"/>
      <c r="K64" s="1"/>
      <c r="L64" s="1"/>
      <c r="M64" s="1"/>
      <c r="N64" s="4">
        <f>SUM(Table1[[#This Row],[Jan]:[Des]])</f>
        <v>1</v>
      </c>
    </row>
    <row r="65" spans="1:14" x14ac:dyDescent="0.25">
      <c r="A65" s="10" t="s">
        <v>49</v>
      </c>
      <c r="B65" s="1">
        <v>1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4">
        <f>SUM(Table1[[#This Row],[Jan]:[Des]])</f>
        <v>1</v>
      </c>
    </row>
    <row r="66" spans="1:14" x14ac:dyDescent="0.25">
      <c r="A66" s="10" t="s">
        <v>91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>
        <v>1</v>
      </c>
      <c r="M66" s="1"/>
      <c r="N66" s="4">
        <f>SUM(Table1[[#This Row],[Jan]:[Des]])</f>
        <v>1</v>
      </c>
    </row>
    <row r="67" spans="1:14" x14ac:dyDescent="0.25">
      <c r="A67" s="10" t="s">
        <v>92</v>
      </c>
      <c r="B67" s="1"/>
      <c r="C67" s="1"/>
      <c r="D67" s="1"/>
      <c r="E67" s="1"/>
      <c r="F67" s="1"/>
      <c r="G67" s="1"/>
      <c r="H67" s="1"/>
      <c r="I67" s="1">
        <v>1</v>
      </c>
      <c r="J67" s="1"/>
      <c r="K67" s="1"/>
      <c r="L67" s="1"/>
      <c r="M67" s="1"/>
      <c r="N67" s="4">
        <f>SUM(Table1[[#This Row],[Jan]:[Des]])</f>
        <v>1</v>
      </c>
    </row>
    <row r="68" spans="1:14" x14ac:dyDescent="0.25">
      <c r="A68" s="10" t="s">
        <v>95</v>
      </c>
      <c r="B68" s="1"/>
      <c r="C68" s="1">
        <v>1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4">
        <f>SUM(Table1[[#This Row],[Jan]:[Des]])</f>
        <v>1</v>
      </c>
    </row>
    <row r="69" spans="1:14" x14ac:dyDescent="0.25">
      <c r="A69" s="2"/>
      <c r="B69" s="4">
        <f>SUBTOTAL(109,Table1[Jan])</f>
        <v>453</v>
      </c>
      <c r="C69" s="4">
        <f>SUBTOTAL(109,Table1[Feb])</f>
        <v>468</v>
      </c>
      <c r="D69" s="4">
        <f>SUBTOTAL(109,Table1[Mar])</f>
        <v>482</v>
      </c>
      <c r="E69" s="4">
        <f>SUBTOTAL(109,Table1[Apr])</f>
        <v>366</v>
      </c>
      <c r="F69" s="4">
        <f>SUBTOTAL(109,Table1[Maí])</f>
        <v>405</v>
      </c>
      <c r="G69" s="4">
        <f>SUBTOTAL(109,Table1[Jún])</f>
        <v>310</v>
      </c>
      <c r="H69" s="4">
        <f>SUBTOTAL(109,Table1[Júl])</f>
        <v>270</v>
      </c>
      <c r="I69" s="4">
        <f>SUBTOTAL(109,Table1[Ágú])</f>
        <v>200</v>
      </c>
      <c r="J69" s="4">
        <f>SUBTOTAL(109,Table1[Sep])</f>
        <v>319</v>
      </c>
      <c r="K69" s="4">
        <f>SUBTOTAL(109,Table1[Okt])</f>
        <v>328</v>
      </c>
      <c r="L69" s="4">
        <f>SUBTOTAL(109,Table1[Nóv])</f>
        <v>312</v>
      </c>
      <c r="M69" s="4">
        <f>SUBTOTAL(109,Table1[Des])</f>
        <v>242</v>
      </c>
      <c r="N69" s="4">
        <f>SUBTOTAL(109,Table1[Samtals])</f>
        <v>4155</v>
      </c>
    </row>
  </sheetData>
  <pageMargins left="0.7" right="0.7" top="0.75" bottom="0.75" header="0.3" footer="0.3"/>
  <pageSetup paperSize="9" orientation="portrait" horizontalDpi="30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5F3CF-3AE1-4E62-BBF9-75DD7B9DAEB2}">
  <dimension ref="A1:I69"/>
  <sheetViews>
    <sheetView showGridLines="0" workbookViewId="0"/>
  </sheetViews>
  <sheetFormatPr defaultRowHeight="15" x14ac:dyDescent="0.25"/>
  <cols>
    <col min="1" max="1" width="24.7109375" style="3" customWidth="1"/>
    <col min="2" max="3" width="9.140625" style="1"/>
    <col min="4" max="4" width="9.7109375" style="1" customWidth="1"/>
    <col min="5" max="5" width="9.42578125" style="1" customWidth="1"/>
    <col min="6" max="6" width="10" style="4" customWidth="1"/>
  </cols>
  <sheetData>
    <row r="1" spans="1:6" ht="18.75" x14ac:dyDescent="0.3">
      <c r="A1" s="14" t="s">
        <v>97</v>
      </c>
    </row>
    <row r="3" spans="1:6" ht="15.75" x14ac:dyDescent="0.25">
      <c r="A3" s="8" t="s">
        <v>0</v>
      </c>
      <c r="B3" s="9" t="s">
        <v>68</v>
      </c>
      <c r="C3" s="9" t="s">
        <v>69</v>
      </c>
      <c r="D3" s="9" t="s">
        <v>70</v>
      </c>
      <c r="E3" s="9" t="s">
        <v>71</v>
      </c>
      <c r="F3" s="9" t="s">
        <v>13</v>
      </c>
    </row>
    <row r="4" spans="1:6" x14ac:dyDescent="0.25">
      <c r="A4" s="10" t="s">
        <v>59</v>
      </c>
      <c r="B4" s="1">
        <v>589</v>
      </c>
      <c r="C4" s="1">
        <v>761</v>
      </c>
      <c r="D4" s="1">
        <v>145</v>
      </c>
      <c r="E4" s="1">
        <v>123</v>
      </c>
      <c r="F4" s="4">
        <f>SUM(Table4[[#This Row],[Karlar]:[Stúlkur]])</f>
        <v>1618</v>
      </c>
    </row>
    <row r="5" spans="1:6" x14ac:dyDescent="0.25">
      <c r="A5" s="10" t="s">
        <v>62</v>
      </c>
      <c r="B5" s="1">
        <v>644</v>
      </c>
      <c r="C5" s="1">
        <v>578</v>
      </c>
      <c r="D5" s="1">
        <v>175</v>
      </c>
      <c r="E5" s="1">
        <v>189</v>
      </c>
      <c r="F5" s="4">
        <f>SUM(Table4[[#This Row],[Karlar]:[Stúlkur]])</f>
        <v>1586</v>
      </c>
    </row>
    <row r="6" spans="1:6" x14ac:dyDescent="0.25">
      <c r="A6" s="10" t="s">
        <v>48</v>
      </c>
      <c r="B6" s="1">
        <v>142</v>
      </c>
      <c r="C6" s="1">
        <v>27</v>
      </c>
      <c r="D6" s="1">
        <v>32</v>
      </c>
      <c r="E6" s="1">
        <v>20</v>
      </c>
      <c r="F6" s="4">
        <f>SUM(Table4[[#This Row],[Karlar]:[Stúlkur]])</f>
        <v>221</v>
      </c>
    </row>
    <row r="7" spans="1:6" x14ac:dyDescent="0.25">
      <c r="A7" s="10" t="s">
        <v>44</v>
      </c>
      <c r="B7" s="1">
        <v>28</v>
      </c>
      <c r="C7" s="1">
        <v>33</v>
      </c>
      <c r="D7" s="1">
        <v>30</v>
      </c>
      <c r="E7" s="1">
        <v>25</v>
      </c>
      <c r="F7" s="4">
        <f>SUM(Table4[[#This Row],[Karlar]:[Stúlkur]])</f>
        <v>116</v>
      </c>
    </row>
    <row r="8" spans="1:6" x14ac:dyDescent="0.25">
      <c r="A8" s="10" t="s">
        <v>53</v>
      </c>
      <c r="B8" s="1">
        <v>41</v>
      </c>
      <c r="C8" s="1">
        <v>22</v>
      </c>
      <c r="D8" s="1">
        <v>8</v>
      </c>
      <c r="E8" s="1">
        <v>6</v>
      </c>
      <c r="F8" s="4">
        <f>SUM(Table4[[#This Row],[Karlar]:[Stúlkur]])</f>
        <v>77</v>
      </c>
    </row>
    <row r="9" spans="1:6" x14ac:dyDescent="0.25">
      <c r="A9" s="10" t="s">
        <v>55</v>
      </c>
      <c r="B9" s="1">
        <v>38</v>
      </c>
      <c r="C9" s="1">
        <v>14</v>
      </c>
      <c r="D9" s="1">
        <v>7</v>
      </c>
      <c r="E9" s="1">
        <v>6</v>
      </c>
      <c r="F9" s="4">
        <f>SUM(Table4[[#This Row],[Karlar]:[Stúlkur]])</f>
        <v>65</v>
      </c>
    </row>
    <row r="10" spans="1:6" x14ac:dyDescent="0.25">
      <c r="A10" s="10" t="s">
        <v>21</v>
      </c>
      <c r="B10" s="1">
        <v>23</v>
      </c>
      <c r="C10" s="1">
        <v>11</v>
      </c>
      <c r="D10" s="1">
        <v>4</v>
      </c>
      <c r="E10" s="1">
        <v>11</v>
      </c>
      <c r="F10" s="4">
        <f>SUM(Table4[[#This Row],[Karlar]:[Stúlkur]])</f>
        <v>49</v>
      </c>
    </row>
    <row r="11" spans="1:6" x14ac:dyDescent="0.25">
      <c r="A11" s="10" t="s">
        <v>34</v>
      </c>
      <c r="B11" s="1">
        <v>23</v>
      </c>
      <c r="C11" s="1">
        <v>9</v>
      </c>
      <c r="D11" s="1">
        <v>9</v>
      </c>
      <c r="E11" s="1">
        <v>3</v>
      </c>
      <c r="F11" s="4">
        <f>SUM(Table4[[#This Row],[Karlar]:[Stúlkur]])</f>
        <v>44</v>
      </c>
    </row>
    <row r="12" spans="1:6" x14ac:dyDescent="0.25">
      <c r="A12" s="10" t="s">
        <v>35</v>
      </c>
      <c r="B12" s="1">
        <v>20</v>
      </c>
      <c r="C12" s="1">
        <v>19</v>
      </c>
      <c r="D12" s="1">
        <v>6</v>
      </c>
      <c r="E12" s="1">
        <v>4</v>
      </c>
      <c r="F12" s="4">
        <f>SUM(Table4[[#This Row],[Karlar]:[Stúlkur]])</f>
        <v>49</v>
      </c>
    </row>
    <row r="13" spans="1:6" x14ac:dyDescent="0.25">
      <c r="A13" s="10" t="s">
        <v>66</v>
      </c>
      <c r="B13" s="1">
        <v>24</v>
      </c>
      <c r="C13" s="1">
        <v>4</v>
      </c>
      <c r="D13" s="1">
        <v>10</v>
      </c>
      <c r="F13" s="4">
        <f>SUM(Table4[[#This Row],[Karlar]:[Stúlkur]])</f>
        <v>38</v>
      </c>
    </row>
    <row r="14" spans="1:6" x14ac:dyDescent="0.25">
      <c r="A14" s="10" t="s">
        <v>58</v>
      </c>
      <c r="B14" s="1">
        <v>29</v>
      </c>
      <c r="C14" s="1">
        <v>4</v>
      </c>
      <c r="D14" s="1">
        <v>2</v>
      </c>
      <c r="E14" s="1">
        <v>1</v>
      </c>
      <c r="F14" s="4">
        <f>SUM(Table4[[#This Row],[Karlar]:[Stúlkur]])</f>
        <v>36</v>
      </c>
    </row>
    <row r="15" spans="1:6" x14ac:dyDescent="0.25">
      <c r="A15" s="10" t="s">
        <v>28</v>
      </c>
      <c r="B15" s="1">
        <v>13</v>
      </c>
      <c r="C15" s="1">
        <v>4</v>
      </c>
      <c r="F15" s="4">
        <f>SUM(Table4[[#This Row],[Karlar]:[Stúlkur]])</f>
        <v>17</v>
      </c>
    </row>
    <row r="16" spans="1:6" x14ac:dyDescent="0.25">
      <c r="A16" s="10" t="s">
        <v>14</v>
      </c>
      <c r="B16" s="1">
        <v>6</v>
      </c>
      <c r="C16" s="1">
        <v>2</v>
      </c>
      <c r="D16" s="1">
        <v>5</v>
      </c>
      <c r="E16" s="1">
        <v>2</v>
      </c>
      <c r="F16" s="4">
        <f>SUM(Table4[[#This Row],[Karlar]:[Stúlkur]])</f>
        <v>15</v>
      </c>
    </row>
    <row r="17" spans="1:6" x14ac:dyDescent="0.25">
      <c r="A17" s="10" t="s">
        <v>46</v>
      </c>
      <c r="B17" s="1">
        <v>5</v>
      </c>
      <c r="C17" s="1">
        <v>5</v>
      </c>
      <c r="D17" s="1">
        <v>1</v>
      </c>
      <c r="E17" s="1">
        <v>3</v>
      </c>
      <c r="F17" s="4">
        <f>SUM(Table4[[#This Row],[Karlar]:[Stúlkur]])</f>
        <v>14</v>
      </c>
    </row>
    <row r="18" spans="1:6" x14ac:dyDescent="0.25">
      <c r="A18" s="10" t="s">
        <v>75</v>
      </c>
      <c r="B18" s="1">
        <v>3</v>
      </c>
      <c r="C18" s="1">
        <v>4</v>
      </c>
      <c r="D18" s="1">
        <v>3</v>
      </c>
      <c r="E18" s="1">
        <v>3</v>
      </c>
      <c r="F18" s="4">
        <f>SUM(Table4[[#This Row],[Karlar]:[Stúlkur]])</f>
        <v>13</v>
      </c>
    </row>
    <row r="19" spans="1:6" x14ac:dyDescent="0.25">
      <c r="A19" s="10" t="s">
        <v>38</v>
      </c>
      <c r="B19" s="1">
        <v>5</v>
      </c>
      <c r="C19" s="1">
        <v>3</v>
      </c>
      <c r="D19" s="1">
        <v>3</v>
      </c>
      <c r="E19" s="1">
        <v>2</v>
      </c>
      <c r="F19" s="4">
        <f>SUM(Table4[[#This Row],[Karlar]:[Stúlkur]])</f>
        <v>13</v>
      </c>
    </row>
    <row r="20" spans="1:6" x14ac:dyDescent="0.25">
      <c r="A20" s="10" t="s">
        <v>72</v>
      </c>
      <c r="B20" s="1">
        <v>4</v>
      </c>
      <c r="C20" s="1">
        <v>4</v>
      </c>
      <c r="D20" s="1">
        <v>3</v>
      </c>
      <c r="E20" s="1">
        <v>2</v>
      </c>
      <c r="F20" s="4">
        <f>SUM(Table4[[#This Row],[Karlar]:[Stúlkur]])</f>
        <v>13</v>
      </c>
    </row>
    <row r="21" spans="1:6" x14ac:dyDescent="0.25">
      <c r="A21" s="10" t="s">
        <v>20</v>
      </c>
      <c r="B21" s="1">
        <v>1</v>
      </c>
      <c r="C21" s="1">
        <v>1</v>
      </c>
      <c r="D21" s="1">
        <v>3</v>
      </c>
      <c r="E21" s="1">
        <v>7</v>
      </c>
      <c r="F21" s="4">
        <f>SUM(Table4[[#This Row],[Karlar]:[Stúlkur]])</f>
        <v>12</v>
      </c>
    </row>
    <row r="22" spans="1:6" x14ac:dyDescent="0.25">
      <c r="A22" s="10" t="s">
        <v>47</v>
      </c>
      <c r="B22" s="1">
        <v>5</v>
      </c>
      <c r="C22" s="1">
        <v>1</v>
      </c>
      <c r="D22" s="1">
        <v>3</v>
      </c>
      <c r="E22" s="1">
        <v>2</v>
      </c>
      <c r="F22" s="4">
        <f>SUM(Table4[[#This Row],[Karlar]:[Stúlkur]])</f>
        <v>11</v>
      </c>
    </row>
    <row r="23" spans="1:6" x14ac:dyDescent="0.25">
      <c r="A23" s="10" t="s">
        <v>54</v>
      </c>
      <c r="B23" s="1">
        <v>5</v>
      </c>
      <c r="C23" s="1">
        <v>3</v>
      </c>
      <c r="E23" s="1">
        <v>1</v>
      </c>
      <c r="F23" s="4">
        <f>SUM(Table4[[#This Row],[Karlar]:[Stúlkur]])</f>
        <v>9</v>
      </c>
    </row>
    <row r="24" spans="1:6" x14ac:dyDescent="0.25">
      <c r="A24" s="10" t="s">
        <v>51</v>
      </c>
      <c r="B24" s="1">
        <v>3</v>
      </c>
      <c r="C24" s="1">
        <v>4</v>
      </c>
      <c r="D24" s="1">
        <v>1</v>
      </c>
      <c r="F24" s="4">
        <f>SUM(Table4[[#This Row],[Karlar]:[Stúlkur]])</f>
        <v>8</v>
      </c>
    </row>
    <row r="25" spans="1:6" x14ac:dyDescent="0.25">
      <c r="A25" s="10" t="s">
        <v>63</v>
      </c>
      <c r="B25" s="1">
        <v>5</v>
      </c>
      <c r="C25" s="1">
        <v>3</v>
      </c>
      <c r="F25" s="4">
        <f>SUM(Table4[[#This Row],[Karlar]:[Stúlkur]])</f>
        <v>8</v>
      </c>
    </row>
    <row r="26" spans="1:6" x14ac:dyDescent="0.25">
      <c r="A26" s="10" t="s">
        <v>24</v>
      </c>
      <c r="B26" s="1">
        <v>7</v>
      </c>
      <c r="F26" s="4">
        <f>SUM(Table4[[#This Row],[Karlar]:[Stúlkur]])</f>
        <v>7</v>
      </c>
    </row>
    <row r="27" spans="1:6" x14ac:dyDescent="0.25">
      <c r="A27" s="10" t="s">
        <v>36</v>
      </c>
      <c r="B27" s="1">
        <v>4</v>
      </c>
      <c r="C27" s="1">
        <v>2</v>
      </c>
      <c r="E27" s="1">
        <v>1</v>
      </c>
      <c r="F27" s="4">
        <f>SUM(Table4[[#This Row],[Karlar]:[Stúlkur]])</f>
        <v>7</v>
      </c>
    </row>
    <row r="28" spans="1:6" x14ac:dyDescent="0.25">
      <c r="A28" s="10" t="s">
        <v>22</v>
      </c>
      <c r="B28" s="1">
        <v>2</v>
      </c>
      <c r="C28" s="1">
        <v>2</v>
      </c>
      <c r="D28" s="1">
        <v>1</v>
      </c>
      <c r="E28" s="1">
        <v>1</v>
      </c>
      <c r="F28" s="4">
        <f>SUM(Table4[[#This Row],[Karlar]:[Stúlkur]])</f>
        <v>6</v>
      </c>
    </row>
    <row r="29" spans="1:6" x14ac:dyDescent="0.25">
      <c r="A29" s="10" t="s">
        <v>25</v>
      </c>
      <c r="B29" s="1">
        <v>2</v>
      </c>
      <c r="C29" s="1">
        <v>1</v>
      </c>
      <c r="E29" s="1">
        <v>3</v>
      </c>
      <c r="F29" s="4">
        <f>SUM(Table4[[#This Row],[Karlar]:[Stúlkur]])</f>
        <v>6</v>
      </c>
    </row>
    <row r="30" spans="1:6" x14ac:dyDescent="0.25">
      <c r="A30" s="10" t="s">
        <v>31</v>
      </c>
      <c r="B30" s="1">
        <v>2</v>
      </c>
      <c r="C30" s="1">
        <v>4</v>
      </c>
      <c r="F30" s="4">
        <f>SUM(Table4[[#This Row],[Karlar]:[Stúlkur]])</f>
        <v>6</v>
      </c>
    </row>
    <row r="31" spans="1:6" x14ac:dyDescent="0.25">
      <c r="A31" s="10" t="s">
        <v>43</v>
      </c>
      <c r="B31" s="1">
        <v>3</v>
      </c>
      <c r="C31" s="1">
        <v>2</v>
      </c>
      <c r="D31" s="1">
        <v>1</v>
      </c>
      <c r="F31" s="4">
        <f>SUM(Table4[[#This Row],[Karlar]:[Stúlkur]])</f>
        <v>6</v>
      </c>
    </row>
    <row r="32" spans="1:6" x14ac:dyDescent="0.25">
      <c r="A32" s="10" t="s">
        <v>67</v>
      </c>
      <c r="B32" s="1">
        <v>5</v>
      </c>
      <c r="F32" s="4">
        <f>SUM(Table4[[#This Row],[Karlar]:[Stúlkur]])</f>
        <v>5</v>
      </c>
    </row>
    <row r="33" spans="1:6" x14ac:dyDescent="0.25">
      <c r="A33" s="10" t="s">
        <v>81</v>
      </c>
      <c r="B33" s="1">
        <v>5</v>
      </c>
      <c r="F33" s="4">
        <f>SUM(Table4[[#This Row],[Karlar]:[Stúlkur]])</f>
        <v>5</v>
      </c>
    </row>
    <row r="34" spans="1:6" x14ac:dyDescent="0.25">
      <c r="A34" s="10" t="s">
        <v>57</v>
      </c>
      <c r="B34" s="1">
        <v>3</v>
      </c>
      <c r="C34" s="1">
        <v>1</v>
      </c>
      <c r="E34" s="1">
        <v>1</v>
      </c>
      <c r="F34" s="4">
        <f>SUM(Table4[[#This Row],[Karlar]:[Stúlkur]])</f>
        <v>5</v>
      </c>
    </row>
    <row r="35" spans="1:6" x14ac:dyDescent="0.25">
      <c r="A35" s="10" t="s">
        <v>61</v>
      </c>
      <c r="B35" s="1">
        <v>3</v>
      </c>
      <c r="C35" s="1">
        <v>1</v>
      </c>
      <c r="D35" s="1">
        <v>1</v>
      </c>
      <c r="F35" s="4">
        <f>SUM(Table4[[#This Row],[Karlar]:[Stúlkur]])</f>
        <v>5</v>
      </c>
    </row>
    <row r="36" spans="1:6" x14ac:dyDescent="0.25">
      <c r="A36" s="10" t="s">
        <v>76</v>
      </c>
      <c r="B36" s="1">
        <v>4</v>
      </c>
      <c r="F36" s="4">
        <f>SUM(Table4[[#This Row],[Karlar]:[Stúlkur]])</f>
        <v>4</v>
      </c>
    </row>
    <row r="37" spans="1:6" x14ac:dyDescent="0.25">
      <c r="A37" s="10" t="s">
        <v>33</v>
      </c>
      <c r="B37" s="1">
        <v>2</v>
      </c>
      <c r="C37" s="1">
        <v>2</v>
      </c>
      <c r="F37" s="4">
        <f>SUM(Table4[[#This Row],[Karlar]:[Stúlkur]])</f>
        <v>4</v>
      </c>
    </row>
    <row r="38" spans="1:6" x14ac:dyDescent="0.25">
      <c r="A38" s="10" t="s">
        <v>41</v>
      </c>
      <c r="B38" s="1">
        <v>1</v>
      </c>
      <c r="C38" s="1">
        <v>2</v>
      </c>
      <c r="D38" s="1">
        <v>1</v>
      </c>
      <c r="F38" s="4">
        <f>SUM(Table4[[#This Row],[Karlar]:[Stúlkur]])</f>
        <v>4</v>
      </c>
    </row>
    <row r="39" spans="1:6" x14ac:dyDescent="0.25">
      <c r="A39" s="10" t="s">
        <v>89</v>
      </c>
      <c r="B39" s="1">
        <v>3</v>
      </c>
      <c r="C39" s="1">
        <v>1</v>
      </c>
      <c r="F39" s="4">
        <f>SUM(Table4[[#This Row],[Karlar]:[Stúlkur]])</f>
        <v>4</v>
      </c>
    </row>
    <row r="40" spans="1:6" x14ac:dyDescent="0.25">
      <c r="A40" s="10" t="s">
        <v>82</v>
      </c>
      <c r="C40" s="1">
        <v>1</v>
      </c>
      <c r="D40" s="1">
        <v>2</v>
      </c>
      <c r="F40" s="4">
        <f>SUM(Table4[[#This Row],[Karlar]:[Stúlkur]])</f>
        <v>3</v>
      </c>
    </row>
    <row r="41" spans="1:6" x14ac:dyDescent="0.25">
      <c r="A41" s="10" t="s">
        <v>85</v>
      </c>
      <c r="B41" s="1">
        <v>1</v>
      </c>
      <c r="C41" s="1">
        <v>1</v>
      </c>
      <c r="E41" s="1">
        <v>1</v>
      </c>
      <c r="F41" s="4">
        <f>SUM(Table4[[#This Row],[Karlar]:[Stúlkur]])</f>
        <v>3</v>
      </c>
    </row>
    <row r="42" spans="1:6" x14ac:dyDescent="0.25">
      <c r="A42" s="10" t="s">
        <v>60</v>
      </c>
      <c r="B42" s="1">
        <v>1</v>
      </c>
      <c r="C42" s="1">
        <v>2</v>
      </c>
      <c r="F42" s="4">
        <f>SUM(Table4[[#This Row],[Karlar]:[Stúlkur]])</f>
        <v>3</v>
      </c>
    </row>
    <row r="43" spans="1:6" x14ac:dyDescent="0.25">
      <c r="A43" s="10" t="s">
        <v>77</v>
      </c>
      <c r="D43" s="1">
        <v>1</v>
      </c>
      <c r="E43" s="1">
        <v>1</v>
      </c>
      <c r="F43" s="4">
        <f>SUM(Table4[[#This Row],[Karlar]:[Stúlkur]])</f>
        <v>2</v>
      </c>
    </row>
    <row r="44" spans="1:6" x14ac:dyDescent="0.25">
      <c r="A44" s="10" t="s">
        <v>27</v>
      </c>
      <c r="B44" s="1">
        <v>1</v>
      </c>
      <c r="C44" s="1">
        <v>1</v>
      </c>
      <c r="F44" s="4">
        <f>SUM(Table4[[#This Row],[Karlar]:[Stúlkur]])</f>
        <v>2</v>
      </c>
    </row>
    <row r="45" spans="1:6" x14ac:dyDescent="0.25">
      <c r="A45" s="10" t="s">
        <v>79</v>
      </c>
      <c r="B45" s="1">
        <v>2</v>
      </c>
      <c r="F45" s="4">
        <f>SUM(Table4[[#This Row],[Karlar]:[Stúlkur]])</f>
        <v>2</v>
      </c>
    </row>
    <row r="46" spans="1:6" x14ac:dyDescent="0.25">
      <c r="A46" s="10" t="s">
        <v>30</v>
      </c>
      <c r="C46" s="1">
        <v>1</v>
      </c>
      <c r="E46" s="1">
        <v>1</v>
      </c>
      <c r="F46" s="4">
        <f>SUM(Table4[[#This Row],[Karlar]:[Stúlkur]])</f>
        <v>2</v>
      </c>
    </row>
    <row r="47" spans="1:6" x14ac:dyDescent="0.25">
      <c r="A47" s="10" t="s">
        <v>32</v>
      </c>
      <c r="B47" s="1">
        <v>1</v>
      </c>
      <c r="C47" s="1">
        <v>1</v>
      </c>
      <c r="F47" s="4">
        <f>SUM(Table4[[#This Row],[Karlar]:[Stúlkur]])</f>
        <v>2</v>
      </c>
    </row>
    <row r="48" spans="1:6" x14ac:dyDescent="0.25">
      <c r="A48" s="10" t="s">
        <v>84</v>
      </c>
      <c r="B48" s="1">
        <v>1</v>
      </c>
      <c r="C48" s="1">
        <v>1</v>
      </c>
      <c r="F48" s="4">
        <f>SUM(Table4[[#This Row],[Karlar]:[Stúlkur]])</f>
        <v>2</v>
      </c>
    </row>
    <row r="49" spans="1:9" x14ac:dyDescent="0.25">
      <c r="A49" s="10" t="s">
        <v>86</v>
      </c>
      <c r="C49" s="1">
        <v>1</v>
      </c>
      <c r="D49" s="1">
        <v>1</v>
      </c>
      <c r="F49" s="4">
        <f>SUM(Table4[[#This Row],[Karlar]:[Stúlkur]])</f>
        <v>2</v>
      </c>
    </row>
    <row r="50" spans="1:9" x14ac:dyDescent="0.25">
      <c r="A50" s="10" t="s">
        <v>39</v>
      </c>
      <c r="C50" s="1">
        <v>2</v>
      </c>
      <c r="F50" s="4">
        <f>SUM(Table4[[#This Row],[Karlar]:[Stúlkur]])</f>
        <v>2</v>
      </c>
    </row>
    <row r="51" spans="1:9" x14ac:dyDescent="0.25">
      <c r="A51" s="10" t="s">
        <v>87</v>
      </c>
      <c r="B51" s="1">
        <v>1</v>
      </c>
      <c r="C51" s="1">
        <v>1</v>
      </c>
      <c r="F51" s="4">
        <f>SUM(Table4[[#This Row],[Karlar]:[Stúlkur]])</f>
        <v>2</v>
      </c>
    </row>
    <row r="52" spans="1:9" x14ac:dyDescent="0.25">
      <c r="A52" s="10" t="s">
        <v>88</v>
      </c>
      <c r="B52" s="1">
        <v>2</v>
      </c>
      <c r="F52" s="4">
        <f>SUM(Table4[[#This Row],[Karlar]:[Stúlkur]])</f>
        <v>2</v>
      </c>
    </row>
    <row r="53" spans="1:9" x14ac:dyDescent="0.25">
      <c r="A53" s="10" t="s">
        <v>45</v>
      </c>
      <c r="B53" s="1">
        <v>1</v>
      </c>
      <c r="D53" s="1">
        <v>1</v>
      </c>
      <c r="F53" s="4">
        <f>SUM(Table4[[#This Row],[Karlar]:[Stúlkur]])</f>
        <v>2</v>
      </c>
    </row>
    <row r="54" spans="1:9" x14ac:dyDescent="0.25">
      <c r="A54" s="10" t="s">
        <v>90</v>
      </c>
      <c r="B54" s="1">
        <v>1</v>
      </c>
      <c r="C54" s="1">
        <v>1</v>
      </c>
      <c r="F54" s="4">
        <f>SUM(Table4[[#This Row],[Karlar]:[Stúlkur]])</f>
        <v>2</v>
      </c>
    </row>
    <row r="55" spans="1:9" x14ac:dyDescent="0.25">
      <c r="A55" s="10" t="s">
        <v>93</v>
      </c>
      <c r="B55" s="1">
        <v>2</v>
      </c>
      <c r="F55" s="4">
        <f>SUM(Table4[[#This Row],[Karlar]:[Stúlkur]])</f>
        <v>2</v>
      </c>
    </row>
    <row r="56" spans="1:9" x14ac:dyDescent="0.25">
      <c r="A56" s="10" t="s">
        <v>94</v>
      </c>
      <c r="C56" s="1">
        <v>1</v>
      </c>
      <c r="D56" s="1">
        <v>1</v>
      </c>
      <c r="F56" s="4">
        <f>SUM(Table4[[#This Row],[Karlar]:[Stúlkur]])</f>
        <v>2</v>
      </c>
    </row>
    <row r="57" spans="1:9" x14ac:dyDescent="0.25">
      <c r="A57" s="10" t="s">
        <v>74</v>
      </c>
      <c r="C57" s="1">
        <v>1</v>
      </c>
      <c r="F57" s="4">
        <f>SUM(Table4[[#This Row],[Karlar]:[Stúlkur]])</f>
        <v>1</v>
      </c>
    </row>
    <row r="58" spans="1:9" x14ac:dyDescent="0.25">
      <c r="A58" s="10" t="s">
        <v>15</v>
      </c>
      <c r="B58" s="1">
        <v>1</v>
      </c>
      <c r="F58" s="4">
        <f>SUM(Table4[[#This Row],[Karlar]:[Stúlkur]])</f>
        <v>1</v>
      </c>
    </row>
    <row r="59" spans="1:9" x14ac:dyDescent="0.25">
      <c r="A59" s="10" t="s">
        <v>23</v>
      </c>
      <c r="B59" s="1">
        <v>1</v>
      </c>
      <c r="F59" s="4">
        <f>SUM(Table4[[#This Row],[Karlar]:[Stúlkur]])</f>
        <v>1</v>
      </c>
    </row>
    <row r="60" spans="1:9" x14ac:dyDescent="0.25">
      <c r="A60" s="10" t="s">
        <v>29</v>
      </c>
      <c r="B60" s="1">
        <v>1</v>
      </c>
      <c r="F60" s="4">
        <f>SUM(Table4[[#This Row],[Karlar]:[Stúlkur]])</f>
        <v>1</v>
      </c>
    </row>
    <row r="61" spans="1:9" x14ac:dyDescent="0.25">
      <c r="A61" s="10" t="s">
        <v>78</v>
      </c>
      <c r="B61" s="1">
        <v>1</v>
      </c>
      <c r="F61" s="4">
        <f>SUM(Table4[[#This Row],[Karlar]:[Stúlkur]])</f>
        <v>1</v>
      </c>
    </row>
    <row r="62" spans="1:9" x14ac:dyDescent="0.25">
      <c r="A62" s="10" t="s">
        <v>80</v>
      </c>
      <c r="E62" s="1">
        <v>1</v>
      </c>
      <c r="F62" s="4">
        <f>SUM(Table4[[#This Row],[Karlar]:[Stúlkur]])</f>
        <v>1</v>
      </c>
    </row>
    <row r="63" spans="1:9" x14ac:dyDescent="0.25">
      <c r="A63" s="10" t="s">
        <v>83</v>
      </c>
      <c r="B63" s="1">
        <v>1</v>
      </c>
      <c r="F63" s="4">
        <f>SUM(Table4[[#This Row],[Karlar]:[Stúlkur]])</f>
        <v>1</v>
      </c>
    </row>
    <row r="64" spans="1:9" x14ac:dyDescent="0.25">
      <c r="A64" s="10" t="s">
        <v>42</v>
      </c>
      <c r="B64" s="1">
        <v>1</v>
      </c>
      <c r="F64" s="4">
        <f>SUM(Table4[[#This Row],[Karlar]:[Stúlkur]])</f>
        <v>1</v>
      </c>
      <c r="I64" t="s">
        <v>73</v>
      </c>
    </row>
    <row r="65" spans="1:6" x14ac:dyDescent="0.25">
      <c r="A65" s="10" t="s">
        <v>49</v>
      </c>
      <c r="C65" s="1">
        <v>1</v>
      </c>
      <c r="F65" s="4">
        <f>SUM(Table4[[#This Row],[Karlar]:[Stúlkur]])</f>
        <v>1</v>
      </c>
    </row>
    <row r="66" spans="1:6" x14ac:dyDescent="0.25">
      <c r="A66" s="10" t="s">
        <v>91</v>
      </c>
      <c r="C66" s="1">
        <v>1</v>
      </c>
      <c r="F66" s="4">
        <f>SUM(Table4[[#This Row],[Karlar]:[Stúlkur]])</f>
        <v>1</v>
      </c>
    </row>
    <row r="67" spans="1:6" x14ac:dyDescent="0.25">
      <c r="A67" s="10" t="s">
        <v>92</v>
      </c>
      <c r="B67" s="1">
        <v>1</v>
      </c>
      <c r="F67" s="4">
        <f>SUM(Table4[[#This Row],[Karlar]:[Stúlkur]])</f>
        <v>1</v>
      </c>
    </row>
    <row r="68" spans="1:6" x14ac:dyDescent="0.25">
      <c r="A68" s="10" t="s">
        <v>95</v>
      </c>
      <c r="E68" s="1">
        <v>1</v>
      </c>
      <c r="F68" s="4">
        <f>SUM(Table4[[#This Row],[Karlar]:[Stúlkur]])</f>
        <v>1</v>
      </c>
    </row>
    <row r="69" spans="1:6" x14ac:dyDescent="0.25">
      <c r="A69" s="2"/>
      <c r="B69" s="1">
        <f>SUBTOTAL(109,Table4[Karlar])</f>
        <v>1723</v>
      </c>
      <c r="C69" s="1">
        <f>SUBTOTAL(109,Table4[Konur])</f>
        <v>1551</v>
      </c>
      <c r="D69" s="1">
        <f>SUBTOTAL(109,Table4[Drengir])</f>
        <v>460</v>
      </c>
      <c r="E69" s="1">
        <f>SUBTOTAL(109,Table4[Stúlkur])</f>
        <v>421</v>
      </c>
      <c r="F69" s="1">
        <f>SUBTOTAL(109,Table4[Samtals])</f>
        <v>4155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0973D-1D32-4AC0-8945-D19217688C3F}">
  <dimension ref="A1:H17"/>
  <sheetViews>
    <sheetView showGridLines="0" workbookViewId="0"/>
  </sheetViews>
  <sheetFormatPr defaultRowHeight="15" x14ac:dyDescent="0.25"/>
  <cols>
    <col min="1" max="1" width="13" customWidth="1"/>
    <col min="2" max="2" width="25.28515625" bestFit="1" customWidth="1"/>
    <col min="3" max="3" width="24.85546875" bestFit="1" customWidth="1"/>
    <col min="4" max="4" width="24" bestFit="1" customWidth="1"/>
    <col min="5" max="5" width="29.140625" bestFit="1" customWidth="1"/>
    <col min="6" max="6" width="10.85546875" bestFit="1" customWidth="1"/>
    <col min="7" max="7" width="32.5703125" bestFit="1" customWidth="1"/>
    <col min="8" max="8" width="10" customWidth="1"/>
  </cols>
  <sheetData>
    <row r="1" spans="1:8" ht="18.75" x14ac:dyDescent="0.3">
      <c r="A1" s="14" t="s">
        <v>125</v>
      </c>
    </row>
    <row r="4" spans="1:8" ht="15.75" x14ac:dyDescent="0.25">
      <c r="A4" s="11" t="s">
        <v>98</v>
      </c>
      <c r="B4" s="11" t="s">
        <v>113</v>
      </c>
      <c r="C4" s="11" t="s">
        <v>116</v>
      </c>
      <c r="D4" s="11" t="s">
        <v>117</v>
      </c>
      <c r="E4" s="11" t="s">
        <v>114</v>
      </c>
      <c r="F4" s="11" t="s">
        <v>112</v>
      </c>
      <c r="G4" s="11" t="s">
        <v>115</v>
      </c>
      <c r="H4" s="11" t="s">
        <v>13</v>
      </c>
    </row>
    <row r="5" spans="1:8" x14ac:dyDescent="0.25">
      <c r="A5" t="s">
        <v>99</v>
      </c>
      <c r="B5">
        <v>173</v>
      </c>
      <c r="C5">
        <v>36</v>
      </c>
      <c r="D5">
        <v>15</v>
      </c>
      <c r="E5">
        <v>18</v>
      </c>
      <c r="F5">
        <v>18</v>
      </c>
      <c r="H5">
        <v>260</v>
      </c>
    </row>
    <row r="6" spans="1:8" x14ac:dyDescent="0.25">
      <c r="A6" t="s">
        <v>100</v>
      </c>
      <c r="B6">
        <v>146</v>
      </c>
      <c r="C6">
        <v>68</v>
      </c>
      <c r="D6">
        <v>35</v>
      </c>
      <c r="E6">
        <v>53</v>
      </c>
      <c r="F6">
        <v>21</v>
      </c>
      <c r="H6">
        <v>323</v>
      </c>
    </row>
    <row r="7" spans="1:8" x14ac:dyDescent="0.25">
      <c r="A7" t="s">
        <v>101</v>
      </c>
      <c r="B7">
        <v>137</v>
      </c>
      <c r="C7">
        <v>49</v>
      </c>
      <c r="D7">
        <v>34</v>
      </c>
      <c r="E7">
        <v>43</v>
      </c>
      <c r="F7">
        <v>19</v>
      </c>
      <c r="H7">
        <v>282</v>
      </c>
    </row>
    <row r="8" spans="1:8" x14ac:dyDescent="0.25">
      <c r="A8" t="s">
        <v>102</v>
      </c>
      <c r="B8">
        <v>97</v>
      </c>
      <c r="C8">
        <v>35</v>
      </c>
      <c r="D8">
        <v>78</v>
      </c>
      <c r="E8">
        <v>65</v>
      </c>
      <c r="F8">
        <v>38</v>
      </c>
      <c r="H8">
        <v>313</v>
      </c>
    </row>
    <row r="9" spans="1:8" x14ac:dyDescent="0.25">
      <c r="A9" t="s">
        <v>103</v>
      </c>
      <c r="B9">
        <v>124</v>
      </c>
      <c r="C9">
        <v>28</v>
      </c>
      <c r="D9">
        <v>218</v>
      </c>
      <c r="E9">
        <v>48</v>
      </c>
      <c r="F9">
        <v>59</v>
      </c>
      <c r="H9">
        <v>477</v>
      </c>
    </row>
    <row r="10" spans="1:8" x14ac:dyDescent="0.25">
      <c r="A10" t="s">
        <v>104</v>
      </c>
      <c r="B10">
        <v>90</v>
      </c>
      <c r="C10">
        <v>29</v>
      </c>
      <c r="D10">
        <v>119</v>
      </c>
      <c r="E10">
        <v>35</v>
      </c>
      <c r="F10">
        <v>67</v>
      </c>
      <c r="H10">
        <v>340</v>
      </c>
    </row>
    <row r="11" spans="1:8" x14ac:dyDescent="0.25">
      <c r="A11" t="s">
        <v>105</v>
      </c>
      <c r="B11">
        <v>149</v>
      </c>
      <c r="C11">
        <v>37</v>
      </c>
      <c r="D11">
        <v>82</v>
      </c>
      <c r="E11">
        <v>22</v>
      </c>
      <c r="F11">
        <v>33</v>
      </c>
      <c r="G11">
        <v>1</v>
      </c>
      <c r="H11">
        <v>324</v>
      </c>
    </row>
    <row r="12" spans="1:8" x14ac:dyDescent="0.25">
      <c r="A12" t="s">
        <v>106</v>
      </c>
      <c r="B12">
        <v>98</v>
      </c>
      <c r="C12">
        <v>18</v>
      </c>
      <c r="D12">
        <v>55</v>
      </c>
      <c r="E12">
        <v>35</v>
      </c>
      <c r="F12">
        <v>38</v>
      </c>
      <c r="G12">
        <v>1</v>
      </c>
      <c r="H12">
        <v>245</v>
      </c>
    </row>
    <row r="13" spans="1:8" x14ac:dyDescent="0.25">
      <c r="A13" t="s">
        <v>107</v>
      </c>
      <c r="B13">
        <v>136</v>
      </c>
      <c r="C13">
        <v>24</v>
      </c>
      <c r="D13">
        <v>103</v>
      </c>
      <c r="E13">
        <v>85</v>
      </c>
      <c r="F13">
        <v>34</v>
      </c>
      <c r="G13">
        <v>6</v>
      </c>
      <c r="H13">
        <v>388</v>
      </c>
    </row>
    <row r="14" spans="1:8" x14ac:dyDescent="0.25">
      <c r="A14" t="s">
        <v>108</v>
      </c>
      <c r="B14">
        <v>132</v>
      </c>
      <c r="C14">
        <v>27</v>
      </c>
      <c r="D14">
        <v>137</v>
      </c>
      <c r="E14">
        <v>48</v>
      </c>
      <c r="F14">
        <v>88</v>
      </c>
      <c r="G14">
        <v>1</v>
      </c>
      <c r="H14">
        <v>433</v>
      </c>
    </row>
    <row r="15" spans="1:8" x14ac:dyDescent="0.25">
      <c r="A15" t="s">
        <v>109</v>
      </c>
      <c r="B15">
        <v>163</v>
      </c>
      <c r="C15">
        <v>32</v>
      </c>
      <c r="D15">
        <v>52</v>
      </c>
      <c r="E15">
        <v>38</v>
      </c>
      <c r="F15">
        <v>22</v>
      </c>
      <c r="H15">
        <v>307</v>
      </c>
    </row>
    <row r="16" spans="1:8" x14ac:dyDescent="0.25">
      <c r="A16" t="s">
        <v>110</v>
      </c>
      <c r="B16">
        <v>115</v>
      </c>
      <c r="C16">
        <v>29</v>
      </c>
      <c r="D16">
        <v>53</v>
      </c>
      <c r="E16">
        <v>23</v>
      </c>
      <c r="F16">
        <v>21</v>
      </c>
      <c r="G16">
        <v>7</v>
      </c>
      <c r="H16">
        <v>248</v>
      </c>
    </row>
    <row r="17" spans="1:8" x14ac:dyDescent="0.25">
      <c r="A17" t="s">
        <v>13</v>
      </c>
      <c r="B17" s="12" t="s">
        <v>118</v>
      </c>
      <c r="C17" s="12" t="s">
        <v>119</v>
      </c>
      <c r="D17" s="12" t="s">
        <v>120</v>
      </c>
      <c r="E17" s="12" t="s">
        <v>121</v>
      </c>
      <c r="F17" s="12" t="s">
        <v>122</v>
      </c>
      <c r="G17" s="12" t="s">
        <v>123</v>
      </c>
      <c r="H17" s="12" t="s">
        <v>124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3BB93-FE45-488D-ABDA-601313C75830}">
  <dimension ref="A1:H78"/>
  <sheetViews>
    <sheetView showGridLines="0" tabSelected="1" workbookViewId="0">
      <selection activeCell="K19" sqref="K19"/>
    </sheetView>
  </sheetViews>
  <sheetFormatPr defaultRowHeight="15" x14ac:dyDescent="0.25"/>
  <cols>
    <col min="1" max="1" width="19.28515625" customWidth="1"/>
    <col min="2" max="2" width="25.28515625" bestFit="1" customWidth="1"/>
    <col min="3" max="3" width="24.85546875" bestFit="1" customWidth="1"/>
    <col min="4" max="4" width="24" bestFit="1" customWidth="1"/>
    <col min="5" max="5" width="29.140625" bestFit="1" customWidth="1"/>
    <col min="6" max="6" width="10.85546875" bestFit="1" customWidth="1"/>
    <col min="7" max="7" width="32.5703125" bestFit="1" customWidth="1"/>
  </cols>
  <sheetData>
    <row r="1" spans="1:8" ht="18.75" x14ac:dyDescent="0.3">
      <c r="A1" s="14" t="s">
        <v>128</v>
      </c>
    </row>
    <row r="4" spans="1:8" ht="16.5" thickBot="1" x14ac:dyDescent="0.3">
      <c r="A4" s="13" t="s">
        <v>0</v>
      </c>
      <c r="B4" s="13" t="s">
        <v>113</v>
      </c>
      <c r="C4" s="13" t="s">
        <v>116</v>
      </c>
      <c r="D4" s="13" t="s">
        <v>117</v>
      </c>
      <c r="E4" s="13" t="s">
        <v>114</v>
      </c>
      <c r="F4" s="11" t="s">
        <v>112</v>
      </c>
      <c r="G4" s="11" t="s">
        <v>115</v>
      </c>
      <c r="H4" s="11" t="s">
        <v>13</v>
      </c>
    </row>
    <row r="5" spans="1:8" x14ac:dyDescent="0.25">
      <c r="A5" t="s">
        <v>66</v>
      </c>
      <c r="C5">
        <v>30</v>
      </c>
      <c r="E5">
        <v>24</v>
      </c>
      <c r="F5">
        <v>3</v>
      </c>
      <c r="H5">
        <v>57</v>
      </c>
    </row>
    <row r="6" spans="1:8" x14ac:dyDescent="0.25">
      <c r="A6" t="s">
        <v>14</v>
      </c>
      <c r="D6">
        <v>11</v>
      </c>
      <c r="F6">
        <v>7</v>
      </c>
      <c r="H6">
        <v>18</v>
      </c>
    </row>
    <row r="7" spans="1:8" x14ac:dyDescent="0.25">
      <c r="A7" t="s">
        <v>74</v>
      </c>
      <c r="D7">
        <v>1</v>
      </c>
      <c r="H7">
        <v>1</v>
      </c>
    </row>
    <row r="8" spans="1:8" x14ac:dyDescent="0.25">
      <c r="A8" t="s">
        <v>15</v>
      </c>
      <c r="B8">
        <v>2</v>
      </c>
      <c r="E8">
        <v>1</v>
      </c>
      <c r="H8">
        <v>3</v>
      </c>
    </row>
    <row r="9" spans="1:8" x14ac:dyDescent="0.25">
      <c r="A9" t="s">
        <v>16</v>
      </c>
      <c r="E9">
        <v>2</v>
      </c>
      <c r="H9">
        <v>2</v>
      </c>
    </row>
    <row r="10" spans="1:8" x14ac:dyDescent="0.25">
      <c r="A10" t="s">
        <v>17</v>
      </c>
      <c r="D10">
        <v>1</v>
      </c>
      <c r="E10">
        <v>1</v>
      </c>
      <c r="F10">
        <v>2</v>
      </c>
      <c r="H10">
        <v>4</v>
      </c>
    </row>
    <row r="11" spans="1:8" x14ac:dyDescent="0.25">
      <c r="A11" t="s">
        <v>18</v>
      </c>
      <c r="D11">
        <v>1</v>
      </c>
      <c r="H11">
        <v>1</v>
      </c>
    </row>
    <row r="12" spans="1:8" x14ac:dyDescent="0.25">
      <c r="A12" t="s">
        <v>75</v>
      </c>
      <c r="B12">
        <v>6</v>
      </c>
      <c r="E12">
        <v>1</v>
      </c>
      <c r="F12">
        <v>2</v>
      </c>
      <c r="H12">
        <v>9</v>
      </c>
    </row>
    <row r="13" spans="1:8" x14ac:dyDescent="0.25">
      <c r="A13" t="s">
        <v>19</v>
      </c>
      <c r="C13">
        <v>2</v>
      </c>
      <c r="H13">
        <v>2</v>
      </c>
    </row>
    <row r="14" spans="1:8" x14ac:dyDescent="0.25">
      <c r="A14" t="s">
        <v>20</v>
      </c>
      <c r="D14">
        <v>7</v>
      </c>
      <c r="H14">
        <v>7</v>
      </c>
    </row>
    <row r="15" spans="1:8" x14ac:dyDescent="0.25">
      <c r="A15" t="s">
        <v>76</v>
      </c>
      <c r="B15">
        <v>1</v>
      </c>
      <c r="E15">
        <v>1</v>
      </c>
      <c r="H15">
        <v>2</v>
      </c>
    </row>
    <row r="16" spans="1:8" x14ac:dyDescent="0.25">
      <c r="A16" t="s">
        <v>21</v>
      </c>
      <c r="C16">
        <v>2</v>
      </c>
      <c r="D16">
        <v>38</v>
      </c>
      <c r="E16">
        <v>1</v>
      </c>
      <c r="F16">
        <v>12</v>
      </c>
      <c r="G16">
        <v>5</v>
      </c>
      <c r="H16">
        <v>58</v>
      </c>
    </row>
    <row r="17" spans="1:8" x14ac:dyDescent="0.25">
      <c r="A17" t="s">
        <v>22</v>
      </c>
      <c r="D17">
        <v>3</v>
      </c>
      <c r="H17">
        <v>3</v>
      </c>
    </row>
    <row r="18" spans="1:8" x14ac:dyDescent="0.25">
      <c r="A18" t="s">
        <v>23</v>
      </c>
      <c r="F18">
        <v>1</v>
      </c>
      <c r="H18">
        <v>1</v>
      </c>
    </row>
    <row r="19" spans="1:8" x14ac:dyDescent="0.25">
      <c r="A19" t="s">
        <v>24</v>
      </c>
      <c r="D19">
        <v>1</v>
      </c>
      <c r="E19">
        <v>1</v>
      </c>
      <c r="F19">
        <v>4</v>
      </c>
      <c r="H19">
        <v>6</v>
      </c>
    </row>
    <row r="20" spans="1:8" x14ac:dyDescent="0.25">
      <c r="A20" t="s">
        <v>25</v>
      </c>
      <c r="C20">
        <v>2</v>
      </c>
      <c r="D20">
        <v>2</v>
      </c>
      <c r="H20">
        <v>4</v>
      </c>
    </row>
    <row r="21" spans="1:8" x14ac:dyDescent="0.25">
      <c r="A21" t="s">
        <v>26</v>
      </c>
      <c r="F21">
        <v>1</v>
      </c>
      <c r="H21">
        <v>1</v>
      </c>
    </row>
    <row r="22" spans="1:8" x14ac:dyDescent="0.25">
      <c r="A22" t="s">
        <v>27</v>
      </c>
      <c r="C22">
        <v>3</v>
      </c>
      <c r="H22">
        <v>3</v>
      </c>
    </row>
    <row r="23" spans="1:8" x14ac:dyDescent="0.25">
      <c r="A23" t="s">
        <v>28</v>
      </c>
      <c r="B23">
        <v>1</v>
      </c>
      <c r="D23">
        <v>2</v>
      </c>
      <c r="F23">
        <v>14</v>
      </c>
      <c r="H23">
        <v>17</v>
      </c>
    </row>
    <row r="24" spans="1:8" x14ac:dyDescent="0.25">
      <c r="A24" t="s">
        <v>67</v>
      </c>
      <c r="D24">
        <v>2</v>
      </c>
      <c r="E24">
        <v>1</v>
      </c>
      <c r="F24">
        <v>2</v>
      </c>
      <c r="G24">
        <v>1</v>
      </c>
      <c r="H24">
        <v>6</v>
      </c>
    </row>
    <row r="25" spans="1:8" x14ac:dyDescent="0.25">
      <c r="A25" t="s">
        <v>29</v>
      </c>
      <c r="C25">
        <v>1</v>
      </c>
      <c r="E25">
        <v>1</v>
      </c>
      <c r="H25">
        <v>2</v>
      </c>
    </row>
    <row r="26" spans="1:8" x14ac:dyDescent="0.25">
      <c r="A26" t="s">
        <v>79</v>
      </c>
      <c r="D26">
        <v>1</v>
      </c>
      <c r="E26">
        <v>1</v>
      </c>
      <c r="H26">
        <v>2</v>
      </c>
    </row>
    <row r="27" spans="1:8" x14ac:dyDescent="0.25">
      <c r="A27" t="s">
        <v>80</v>
      </c>
      <c r="E27">
        <v>1</v>
      </c>
      <c r="H27">
        <v>1</v>
      </c>
    </row>
    <row r="28" spans="1:8" x14ac:dyDescent="0.25">
      <c r="A28" t="s">
        <v>30</v>
      </c>
      <c r="D28">
        <v>5</v>
      </c>
      <c r="H28">
        <v>5</v>
      </c>
    </row>
    <row r="29" spans="1:8" x14ac:dyDescent="0.25">
      <c r="A29" t="s">
        <v>31</v>
      </c>
      <c r="D29">
        <v>4</v>
      </c>
      <c r="F29">
        <v>1</v>
      </c>
      <c r="H29">
        <v>5</v>
      </c>
    </row>
    <row r="30" spans="1:8" x14ac:dyDescent="0.25">
      <c r="A30" t="s">
        <v>32</v>
      </c>
      <c r="F30">
        <v>2</v>
      </c>
      <c r="H30">
        <v>2</v>
      </c>
    </row>
    <row r="31" spans="1:8" x14ac:dyDescent="0.25">
      <c r="A31" t="s">
        <v>33</v>
      </c>
      <c r="B31">
        <v>1</v>
      </c>
      <c r="D31">
        <v>1</v>
      </c>
      <c r="F31">
        <v>2</v>
      </c>
      <c r="H31">
        <v>4</v>
      </c>
    </row>
    <row r="32" spans="1:8" x14ac:dyDescent="0.25">
      <c r="A32" t="s">
        <v>81</v>
      </c>
      <c r="F32">
        <v>5</v>
      </c>
      <c r="H32">
        <v>5</v>
      </c>
    </row>
    <row r="33" spans="1:8" x14ac:dyDescent="0.25">
      <c r="A33" t="s">
        <v>34</v>
      </c>
      <c r="C33">
        <v>1</v>
      </c>
      <c r="D33">
        <v>15</v>
      </c>
      <c r="E33">
        <v>33</v>
      </c>
      <c r="F33">
        <v>6</v>
      </c>
      <c r="H33">
        <v>55</v>
      </c>
    </row>
    <row r="34" spans="1:8" x14ac:dyDescent="0.25">
      <c r="A34" t="s">
        <v>35</v>
      </c>
      <c r="C34">
        <v>19</v>
      </c>
      <c r="D34">
        <v>4</v>
      </c>
      <c r="E34">
        <v>21</v>
      </c>
      <c r="F34">
        <v>3</v>
      </c>
      <c r="H34">
        <v>47</v>
      </c>
    </row>
    <row r="35" spans="1:8" x14ac:dyDescent="0.25">
      <c r="A35" t="s">
        <v>36</v>
      </c>
      <c r="D35">
        <v>15</v>
      </c>
      <c r="E35">
        <v>6</v>
      </c>
      <c r="F35">
        <v>2</v>
      </c>
      <c r="H35">
        <v>23</v>
      </c>
    </row>
    <row r="36" spans="1:8" x14ac:dyDescent="0.25">
      <c r="A36" t="s">
        <v>37</v>
      </c>
      <c r="D36">
        <v>3</v>
      </c>
      <c r="H36">
        <v>3</v>
      </c>
    </row>
    <row r="37" spans="1:8" x14ac:dyDescent="0.25">
      <c r="A37" t="s">
        <v>82</v>
      </c>
      <c r="E37">
        <v>3</v>
      </c>
      <c r="H37">
        <v>3</v>
      </c>
    </row>
    <row r="38" spans="1:8" x14ac:dyDescent="0.25">
      <c r="A38" t="s">
        <v>83</v>
      </c>
      <c r="E38">
        <v>1</v>
      </c>
      <c r="H38">
        <v>1</v>
      </c>
    </row>
    <row r="39" spans="1:8" x14ac:dyDescent="0.25">
      <c r="A39" t="s">
        <v>84</v>
      </c>
      <c r="E39">
        <v>1</v>
      </c>
      <c r="F39">
        <v>1</v>
      </c>
      <c r="H39">
        <v>2</v>
      </c>
    </row>
    <row r="40" spans="1:8" x14ac:dyDescent="0.25">
      <c r="A40" t="s">
        <v>85</v>
      </c>
      <c r="D40">
        <v>3</v>
      </c>
      <c r="H40">
        <v>3</v>
      </c>
    </row>
    <row r="41" spans="1:8" x14ac:dyDescent="0.25">
      <c r="A41" t="s">
        <v>86</v>
      </c>
      <c r="F41">
        <v>2</v>
      </c>
      <c r="H41">
        <v>2</v>
      </c>
    </row>
    <row r="42" spans="1:8" x14ac:dyDescent="0.25">
      <c r="A42" t="s">
        <v>38</v>
      </c>
      <c r="C42">
        <v>6</v>
      </c>
      <c r="D42">
        <v>8</v>
      </c>
      <c r="E42">
        <v>1</v>
      </c>
      <c r="F42">
        <v>2</v>
      </c>
      <c r="H42">
        <v>17</v>
      </c>
    </row>
    <row r="43" spans="1:8" x14ac:dyDescent="0.25">
      <c r="A43" t="s">
        <v>72</v>
      </c>
      <c r="D43">
        <v>1</v>
      </c>
      <c r="F43">
        <v>1</v>
      </c>
      <c r="H43">
        <v>2</v>
      </c>
    </row>
    <row r="44" spans="1:8" x14ac:dyDescent="0.25">
      <c r="A44" t="s">
        <v>39</v>
      </c>
      <c r="F44">
        <v>2</v>
      </c>
      <c r="H44">
        <v>2</v>
      </c>
    </row>
    <row r="45" spans="1:8" x14ac:dyDescent="0.25">
      <c r="A45" t="s">
        <v>40</v>
      </c>
      <c r="D45">
        <v>1</v>
      </c>
      <c r="H45">
        <v>1</v>
      </c>
    </row>
    <row r="46" spans="1:8" x14ac:dyDescent="0.25">
      <c r="A46" t="s">
        <v>41</v>
      </c>
      <c r="D46">
        <v>1</v>
      </c>
      <c r="E46">
        <v>4</v>
      </c>
      <c r="F46">
        <v>3</v>
      </c>
      <c r="H46">
        <v>8</v>
      </c>
    </row>
    <row r="47" spans="1:8" x14ac:dyDescent="0.25">
      <c r="A47" t="s">
        <v>126</v>
      </c>
      <c r="C47">
        <v>1</v>
      </c>
      <c r="H47">
        <v>1</v>
      </c>
    </row>
    <row r="48" spans="1:8" x14ac:dyDescent="0.25">
      <c r="A48" t="s">
        <v>43</v>
      </c>
      <c r="D48">
        <v>4</v>
      </c>
      <c r="E48">
        <v>1</v>
      </c>
      <c r="F48">
        <v>1</v>
      </c>
      <c r="H48">
        <v>6</v>
      </c>
    </row>
    <row r="49" spans="1:8" x14ac:dyDescent="0.25">
      <c r="A49" t="s">
        <v>44</v>
      </c>
      <c r="C49">
        <v>23</v>
      </c>
      <c r="D49">
        <v>13</v>
      </c>
      <c r="E49">
        <v>104</v>
      </c>
      <c r="F49">
        <v>4</v>
      </c>
      <c r="H49">
        <v>144</v>
      </c>
    </row>
    <row r="50" spans="1:8" x14ac:dyDescent="0.25">
      <c r="A50" t="s">
        <v>89</v>
      </c>
      <c r="F50">
        <v>1</v>
      </c>
      <c r="H50">
        <v>1</v>
      </c>
    </row>
    <row r="51" spans="1:8" x14ac:dyDescent="0.25">
      <c r="A51" t="s">
        <v>45</v>
      </c>
      <c r="D51">
        <v>1</v>
      </c>
      <c r="H51">
        <v>1</v>
      </c>
    </row>
    <row r="52" spans="1:8" x14ac:dyDescent="0.25">
      <c r="A52" t="s">
        <v>46</v>
      </c>
      <c r="D52">
        <v>1</v>
      </c>
      <c r="F52">
        <v>1</v>
      </c>
      <c r="H52">
        <v>2</v>
      </c>
    </row>
    <row r="53" spans="1:8" x14ac:dyDescent="0.25">
      <c r="A53" t="s">
        <v>47</v>
      </c>
      <c r="E53">
        <v>3</v>
      </c>
      <c r="H53">
        <v>3</v>
      </c>
    </row>
    <row r="54" spans="1:8" x14ac:dyDescent="0.25">
      <c r="A54" t="s">
        <v>48</v>
      </c>
      <c r="C54">
        <v>154</v>
      </c>
      <c r="E54">
        <v>126</v>
      </c>
      <c r="F54">
        <v>22</v>
      </c>
      <c r="G54">
        <v>9</v>
      </c>
      <c r="H54">
        <v>311</v>
      </c>
    </row>
    <row r="55" spans="1:8" x14ac:dyDescent="0.25">
      <c r="A55" t="s">
        <v>49</v>
      </c>
      <c r="B55">
        <v>1</v>
      </c>
      <c r="H55">
        <v>1</v>
      </c>
    </row>
    <row r="56" spans="1:8" x14ac:dyDescent="0.25">
      <c r="A56" t="s">
        <v>50</v>
      </c>
      <c r="B56">
        <v>2</v>
      </c>
      <c r="H56">
        <v>2</v>
      </c>
    </row>
    <row r="57" spans="1:8" x14ac:dyDescent="0.25">
      <c r="A57" t="s">
        <v>51</v>
      </c>
      <c r="B57">
        <v>5</v>
      </c>
      <c r="C57">
        <v>3</v>
      </c>
      <c r="D57">
        <v>9</v>
      </c>
      <c r="E57">
        <v>4</v>
      </c>
      <c r="F57">
        <v>3</v>
      </c>
      <c r="H57">
        <v>24</v>
      </c>
    </row>
    <row r="58" spans="1:8" x14ac:dyDescent="0.25">
      <c r="A58" t="s">
        <v>90</v>
      </c>
      <c r="E58">
        <v>1</v>
      </c>
      <c r="F58">
        <v>1</v>
      </c>
      <c r="H58">
        <v>2</v>
      </c>
    </row>
    <row r="59" spans="1:8" x14ac:dyDescent="0.25">
      <c r="A59" t="s">
        <v>91</v>
      </c>
      <c r="F59">
        <v>1</v>
      </c>
      <c r="H59">
        <v>1</v>
      </c>
    </row>
    <row r="60" spans="1:8" x14ac:dyDescent="0.25">
      <c r="A60" t="s">
        <v>52</v>
      </c>
      <c r="C60">
        <v>1</v>
      </c>
      <c r="D60">
        <v>1</v>
      </c>
      <c r="E60">
        <v>1</v>
      </c>
      <c r="H60">
        <v>3</v>
      </c>
    </row>
    <row r="61" spans="1:8" x14ac:dyDescent="0.25">
      <c r="A61" t="s">
        <v>53</v>
      </c>
      <c r="C61">
        <v>18</v>
      </c>
      <c r="D61">
        <v>34</v>
      </c>
      <c r="E61">
        <v>58</v>
      </c>
      <c r="F61">
        <v>6</v>
      </c>
      <c r="G61">
        <v>1</v>
      </c>
      <c r="H61">
        <v>117</v>
      </c>
    </row>
    <row r="62" spans="1:8" x14ac:dyDescent="0.25">
      <c r="A62" t="s">
        <v>127</v>
      </c>
      <c r="C62">
        <v>1</v>
      </c>
      <c r="H62">
        <v>1</v>
      </c>
    </row>
    <row r="63" spans="1:8" x14ac:dyDescent="0.25">
      <c r="A63" t="s">
        <v>54</v>
      </c>
      <c r="D63">
        <v>6</v>
      </c>
      <c r="F63">
        <v>1</v>
      </c>
      <c r="H63">
        <v>7</v>
      </c>
    </row>
    <row r="64" spans="1:8" x14ac:dyDescent="0.25">
      <c r="A64" t="s">
        <v>55</v>
      </c>
      <c r="C64">
        <v>46</v>
      </c>
      <c r="D64">
        <v>1</v>
      </c>
      <c r="E64">
        <v>26</v>
      </c>
      <c r="F64">
        <v>3</v>
      </c>
      <c r="H64">
        <v>76</v>
      </c>
    </row>
    <row r="65" spans="1:8" x14ac:dyDescent="0.25">
      <c r="A65" t="s">
        <v>56</v>
      </c>
      <c r="D65">
        <v>1</v>
      </c>
      <c r="H65">
        <v>1</v>
      </c>
    </row>
    <row r="66" spans="1:8" x14ac:dyDescent="0.25">
      <c r="A66" t="s">
        <v>92</v>
      </c>
      <c r="B66">
        <v>1</v>
      </c>
      <c r="H66">
        <v>1</v>
      </c>
    </row>
    <row r="67" spans="1:8" x14ac:dyDescent="0.25">
      <c r="A67" t="s">
        <v>57</v>
      </c>
      <c r="D67">
        <v>1</v>
      </c>
      <c r="H67">
        <v>1</v>
      </c>
    </row>
    <row r="68" spans="1:8" x14ac:dyDescent="0.25">
      <c r="A68" t="s">
        <v>58</v>
      </c>
      <c r="C68">
        <v>11</v>
      </c>
      <c r="D68">
        <v>13</v>
      </c>
      <c r="E68">
        <v>5</v>
      </c>
      <c r="F68">
        <v>1</v>
      </c>
      <c r="H68">
        <v>30</v>
      </c>
    </row>
    <row r="69" spans="1:8" x14ac:dyDescent="0.25">
      <c r="A69" t="s">
        <v>59</v>
      </c>
      <c r="B69">
        <v>1539</v>
      </c>
      <c r="C69">
        <v>15</v>
      </c>
      <c r="E69">
        <v>24</v>
      </c>
      <c r="F69">
        <v>45</v>
      </c>
      <c r="H69">
        <v>1623</v>
      </c>
    </row>
    <row r="70" spans="1:8" x14ac:dyDescent="0.25">
      <c r="A70" t="s">
        <v>60</v>
      </c>
      <c r="C70">
        <v>5</v>
      </c>
      <c r="H70">
        <v>5</v>
      </c>
    </row>
    <row r="71" spans="1:8" x14ac:dyDescent="0.25">
      <c r="A71" t="s">
        <v>61</v>
      </c>
      <c r="D71">
        <v>1</v>
      </c>
      <c r="F71">
        <v>3</v>
      </c>
      <c r="H71">
        <v>4</v>
      </c>
    </row>
    <row r="72" spans="1:8" x14ac:dyDescent="0.25">
      <c r="A72" t="s">
        <v>93</v>
      </c>
      <c r="E72">
        <v>1</v>
      </c>
      <c r="H72">
        <v>1</v>
      </c>
    </row>
    <row r="73" spans="1:8" x14ac:dyDescent="0.25">
      <c r="A73" t="s">
        <v>62</v>
      </c>
      <c r="C73">
        <v>58</v>
      </c>
      <c r="D73">
        <v>763</v>
      </c>
      <c r="E73">
        <v>46</v>
      </c>
      <c r="F73">
        <v>282</v>
      </c>
      <c r="H73">
        <v>1149</v>
      </c>
    </row>
    <row r="74" spans="1:8" x14ac:dyDescent="0.25">
      <c r="A74" t="s">
        <v>94</v>
      </c>
      <c r="F74">
        <v>2</v>
      </c>
      <c r="H74">
        <v>2</v>
      </c>
    </row>
    <row r="75" spans="1:8" x14ac:dyDescent="0.25">
      <c r="A75" t="s">
        <v>95</v>
      </c>
      <c r="B75">
        <v>1</v>
      </c>
      <c r="H75">
        <v>1</v>
      </c>
    </row>
    <row r="76" spans="1:8" x14ac:dyDescent="0.25">
      <c r="A76" t="s">
        <v>63</v>
      </c>
      <c r="C76">
        <v>10</v>
      </c>
      <c r="E76">
        <v>7</v>
      </c>
      <c r="F76">
        <v>1</v>
      </c>
      <c r="H76">
        <v>18</v>
      </c>
    </row>
    <row r="77" spans="1:8" x14ac:dyDescent="0.25">
      <c r="A77" t="s">
        <v>64</v>
      </c>
      <c r="D77">
        <v>1</v>
      </c>
      <c r="H77">
        <v>1</v>
      </c>
    </row>
    <row r="78" spans="1:8" x14ac:dyDescent="0.25">
      <c r="A78" t="s">
        <v>65</v>
      </c>
      <c r="B78" s="12" t="s">
        <v>118</v>
      </c>
      <c r="C78" s="12" t="s">
        <v>119</v>
      </c>
      <c r="D78" s="12" t="s">
        <v>120</v>
      </c>
      <c r="E78" s="12" t="s">
        <v>121</v>
      </c>
      <c r="F78" s="12" t="s">
        <v>122</v>
      </c>
      <c r="G78" s="12" t="s">
        <v>123</v>
      </c>
      <c r="H78" s="12">
        <f>SUBTOTAL(109,Table10[Samtals])</f>
        <v>3940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Umsóknir, mánuðir</vt:lpstr>
      <vt:lpstr>Umsóknir, mánuðir, ríkisfang</vt:lpstr>
      <vt:lpstr>Umsóknir, kyn, ríkisfang</vt:lpstr>
      <vt:lpstr>Ákvarðanir, mánuðir, niðurstaða</vt:lpstr>
      <vt:lpstr>Ákvarðanir, ríki, niðurstaða</vt:lpstr>
    </vt:vector>
  </TitlesOfParts>
  <Company>Logreglan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thorhildurh</dc:creator>
  <cp:lastModifiedBy>Þórhildur Ósk Hagalín</cp:lastModifiedBy>
  <dcterms:created xsi:type="dcterms:W3CDTF">2023-01-27T10:09:11Z</dcterms:created>
  <dcterms:modified xsi:type="dcterms:W3CDTF">2024-02-20T11:38:46Z</dcterms:modified>
</cp:coreProperties>
</file>