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Quarterly External Reporting - ASA\Presentation and Report\2024\Q3 2024 report\Final version for publication\"/>
    </mc:Choice>
  </mc:AlternateContent>
  <xr:revisionPtr revIDLastSave="0" documentId="13_ncr:1_{63C42A53-17D4-4CA9-877B-14EB5E358CEB}" xr6:coauthVersionLast="47" xr6:coauthVersionMax="47" xr10:uidLastSave="{00000000-0000-0000-0000-000000000000}"/>
  <bookViews>
    <workbookView xWindow="-38520" yWindow="-1395" windowWidth="38640" windowHeight="2112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" sheetId="11" r:id="rId6"/>
    <sheet name="6. Delivery" sheetId="9" r:id="rId7"/>
    <sheet name="7. Growth &amp; Investments" sheetId="10" r:id="rId8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'!$B$1:$Q$47</definedName>
    <definedName name="_xlnm.Print_Area" localSheetId="2">'2. Balance sheet'!$B$1:$M$47</definedName>
    <definedName name="_xlnm.Print_Area" localSheetId="3">'3. Cash flow'!$B$1:$M$37</definedName>
    <definedName name="_xlnm.Print_Area" localSheetId="4">'4. Segments'!$B$1:$Q$19</definedName>
    <definedName name="_xlnm.Print_Area" localSheetId="5">'5.Nordic Marketplaces'!$B$1:$Q$107</definedName>
    <definedName name="_xlnm.Print_Area" localSheetId="6">'6. Delivery'!$B$1:$Q$12</definedName>
    <definedName name="_xlnm.Print_Area" localSheetId="7">'7. Growth &amp; Investments'!$B$1:$Q$35</definedName>
    <definedName name="_xlnm.Print_Area" localSheetId="0">Cover!$A$3:$L$43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11" l="1"/>
  <c r="J105" i="11"/>
  <c r="F18" i="5"/>
  <c r="K17" i="5"/>
  <c r="J17" i="5"/>
  <c r="K8" i="5"/>
  <c r="J8" i="5"/>
  <c r="F8" i="5"/>
  <c r="E8" i="5"/>
  <c r="D8" i="5"/>
  <c r="C8" i="5"/>
  <c r="G7" i="5"/>
  <c r="F7" i="5"/>
  <c r="E7" i="5"/>
  <c r="D7" i="5"/>
  <c r="C7" i="5"/>
  <c r="G45" i="4"/>
  <c r="F45" i="4"/>
  <c r="D45" i="4"/>
  <c r="C45" i="4"/>
  <c r="G22" i="4"/>
  <c r="F22" i="4"/>
  <c r="D22" i="4"/>
  <c r="C20" i="4"/>
  <c r="C14" i="4"/>
  <c r="C22" i="4" s="1"/>
  <c r="K13" i="4"/>
  <c r="J13" i="4"/>
  <c r="I13" i="4"/>
  <c r="H13" i="4"/>
  <c r="G13" i="4"/>
  <c r="F13" i="4"/>
  <c r="E13" i="4"/>
  <c r="D13" i="4"/>
  <c r="C13" i="4"/>
  <c r="K12" i="4"/>
  <c r="H12" i="4"/>
  <c r="G12" i="4"/>
  <c r="E12" i="4"/>
  <c r="H34" i="3"/>
  <c r="I34" i="3" s="1"/>
  <c r="Q26" i="3"/>
  <c r="E21" i="3"/>
  <c r="C21" i="3"/>
  <c r="B21" i="3"/>
  <c r="Q21" i="3" s="1"/>
  <c r="Q20" i="3"/>
  <c r="Q22" i="3" s="1"/>
  <c r="C20" i="3"/>
  <c r="Q7" i="3"/>
  <c r="F7" i="3"/>
  <c r="C7" i="3"/>
  <c r="B7" i="3"/>
  <c r="B22" i="3" l="1"/>
</calcChain>
</file>

<file path=xl/sharedStrings.xml><?xml version="1.0" encoding="utf-8"?>
<sst xmlns="http://schemas.openxmlformats.org/spreadsheetml/2006/main" count="391" uniqueCount="147">
  <si>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</si>
  <si>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</si>
  <si>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</si>
  <si>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</si>
  <si>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</si>
  <si>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</si>
  <si>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</si>
  <si>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</si>
  <si>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</si>
  <si>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</si>
  <si>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</si>
  <si>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</si>
  <si>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</si>
  <si>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</si>
  <si>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</si>
  <si>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</si>
  <si>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</si>
  <si>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</si>
  <si>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</si>
  <si>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</si>
  <si>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</si>
  <si>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</si>
  <si>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</si>
  <si>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</si>
  <si>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</si>
  <si>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</si>
  <si>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</si>
  <si>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</si>
  <si>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</si>
  <si>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</si>
  <si>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</si>
  <si>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</si>
  <si>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</si>
  <si>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</si>
  <si>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</si>
  <si>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</si>
  <si>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</si>
  <si>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</si>
  <si>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</si>
  <si>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</si>
  <si>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</si>
  <si>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</si>
  <si>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</si>
  <si>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</si>
  <si>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</si>
  <si>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</si>
  <si>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</si>
  <si>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</si>
  <si>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</si>
  <si>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</si>
  <si>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</si>
  <si>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</si>
  <si>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</si>
  <si>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</si>
  <si>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</si>
  <si>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</si>
  <si>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</si>
  <si>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</si>
  <si>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</si>
  <si>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</si>
  <si>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</si>
  <si>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</si>
  <si>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</si>
  <si>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</si>
  <si>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</si>
  <si>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</si>
  <si>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</si>
  <si>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</si>
  <si>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</si>
  <si>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</si>
  <si>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</si>
  <si>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</si>
  <si>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</si>
  <si>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</si>
  <si>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</si>
  <si>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</si>
  <si>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</si>
  <si>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</si>
  <si>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</si>
  <si>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</si>
  <si>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</si>
  <si>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</si>
  <si>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</si>
  <si>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</si>
  <si>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</si>
  <si>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</si>
  <si>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>Nordic Marketplaces</t>
  </si>
  <si>
    <t>Other/Headquarters</t>
  </si>
  <si>
    <t>Eliminations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</si>
  <si>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</si>
  <si>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</si>
  <si>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</si>
  <si>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</si>
  <si>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</si>
  <si>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</si>
  <si>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Operating revenues/eliminations</t>
  </si>
  <si>
    <t xml:space="preserve">Lendo </t>
  </si>
  <si>
    <t>Prisjakt</t>
  </si>
  <si>
    <t>Gains (losses) on disposal of joint ventures and associates</t>
  </si>
  <si>
    <t>Profit (loss) from discontinued operations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</si>
  <si>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</si>
  <si>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</si>
  <si>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</si>
  <si>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</si>
  <si>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</si>
  <si>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</si>
  <si>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</si>
  <si>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</si>
  <si>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</si>
  <si>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</si>
  <si>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</si>
  <si>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</si>
  <si>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</si>
  <si>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</si>
  <si>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</si>
  <si>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</si>
  <si>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</si>
  <si>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</si>
  <si>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</si>
  <si>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</si>
  <si>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</si>
  <si>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</si>
  <si>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</si>
  <si>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</si>
  <si>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t>- of which Helthjem Netthandel</t>
  </si>
  <si>
    <t>Year to date</t>
  </si>
  <si>
    <t>(1) Other Nordic Marketplaces includes Other businesses outside of the main verticals and eliminations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</si>
  <si>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</si>
  <si>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</si>
  <si>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</si>
  <si>
    <t xml:space="preserve">(1) Diluted EPS disclosed in Q1 to Q3 2022 have been restated in accordance with accounting standards. </t>
  </si>
  <si>
    <t xml:space="preserve">Restatement of the periods Q1 2022 to Q3 2023 is due to a prior period error. The error is related to a financial liability not having been recognised for the obligation to acquire 
non-controlling interests in a subsidiary. </t>
  </si>
  <si>
    <t>re-presented</t>
  </si>
  <si>
    <t>Non-operating gains and losses</t>
  </si>
  <si>
    <t xml:space="preserve">Interest received </t>
  </si>
  <si>
    <t xml:space="preserve">Interest paid </t>
  </si>
  <si>
    <t xml:space="preserve">Change in working capital and provisions </t>
  </si>
  <si>
    <t>SEK/NOK</t>
  </si>
  <si>
    <t>DKK/NOK</t>
  </si>
  <si>
    <t>EUR/NOK</t>
  </si>
  <si>
    <t>Equity instruments</t>
  </si>
  <si>
    <t>Schibsted Marketplaces</t>
  </si>
  <si>
    <t>SCHIBSTED MARKETPLACES GROUP</t>
  </si>
  <si>
    <t xml:space="preserve">SCHIBSTED MARKETPLACES GROUP </t>
  </si>
  <si>
    <t>Schibsted Marketplaces Group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</si>
  <si>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Elton, Schibsted Growth HQ, other Growth &amp; Investments assets, SPT cost allocation and eliminations </t>
    </r>
  </si>
  <si>
    <t>Net interest expense (income)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</si>
</sst>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kr&quot;* #,##0_);_(&quot;kr&quot;* \(#,##0\);_(&quot;kr&quot;* &quot;-&quot;_);_(@_)"/>
    <numFmt numFmtId="165" formatCode="_(* #,##0_);_(* \(#,##0\);_(* &quot;-&quot;_);_(@_)"/>
    <numFmt numFmtId="166" formatCode="_(&quot;kr&quot;* #,##0.00_);_(&quot;kr&quot;* \(#,##0.00\);_(&quot;kr&quot;* &quot;-&quot;??_);_(@_)"/>
    <numFmt numFmtId="167" formatCode="_(* #,##0.00_);_(* \(#,##0.00\);_(* &quot;-&quot;??_);_(@_)"/>
    <numFmt numFmtId="168" formatCode="_(* #,##0_);_(* \(#,##0\);_(* &quot;-&quot;??_);_(@_)"/>
    <numFmt numFmtId="169" formatCode="_ * #,##0_ ;_ * \-#,##0_ ;_ * &quot;-&quot;??_ ;_ @_ "/>
    <numFmt numFmtId="170" formatCode="_-* #,##0.00_-;\-* #,##0.00_-;_-* &quot;-&quot;??_-;_-@"/>
    <numFmt numFmtId="171" formatCode="#,###,"/>
    <numFmt numFmtId="172" formatCode="_(* #,##0.000_);_(* \(#,##0.000\);_(* &quot;-&quot;??.000_);_(@_)"/>
    <numFmt numFmtId="173" formatCode="_-* #,##0.0000_-;\-* #,##0.0000_-;_-* &quot;-&quot;??_-;_-@_-"/>
    <numFmt numFmtId="174" formatCode="_(* #,##0.0000000_);_(* \(#,##0.0000000\);_(* &quot;-&quot;??_);_(@_)"/>
  </numFmts>
  <fonts count="27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38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rgb="FFD8D8D8"/>
      </top>
      <bottom/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/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/>
      <bottom style="dashed">
        <color theme="0" tint="-0.13608203375347147"/>
      </bottom>
      <diagonal/>
    </border>
    <border>
      <left style="thin">
        <color auto="1"/>
      </left>
      <right/>
      <top/>
      <bottom style="dashed">
        <color theme="0" tint="-0.13608203375347147"/>
      </bottom>
      <diagonal/>
    </border>
    <border>
      <left/>
      <right/>
      <top style="dashed">
        <color theme="0" tint="-0.13608203375347147"/>
      </top>
      <bottom style="thin">
        <color auto="1"/>
      </bottom>
      <diagonal/>
    </border>
    <border>
      <left style="thin">
        <color auto="1"/>
      </left>
      <right/>
      <top style="dashed">
        <color theme="0" tint="-0.13608203375347147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</borders>
  <cellStyleXfs count="32">
    <xf numFmtId="0" fontId="0" fillId="0" borderId="0"/>
    <xf numFmtId="9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2" borderId="0" applyNumberFormat="0" applyFont="0" applyBorder="0" applyProtection="0"/>
    <xf numFmtId="0" fontId="20" fillId="0" borderId="1" applyNumberFormat="0" applyFill="0" applyAlignment="0" applyProtection="0"/>
    <xf numFmtId="0" fontId="21" fillId="0" borderId="0"/>
    <xf numFmtId="0" fontId="22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9">
    <xf numFmtId="0" fontId="0" fillId="0" borderId="0" xfId="0"/>
    <xf numFmtId="170" fontId="0" fillId="0" borderId="0" xfId="15" applyNumberFormat="1" applyFont="1" applyAlignment="1">
      <alignment horizontal="left" vertical="center" wrapText="1"/>
    </xf>
    <xf numFmtId="170" fontId="0" fillId="0" borderId="0" xfId="15" applyNumberFormat="1" applyFont="1" applyAlignment="1">
      <alignment horizontal="left" wrapText="1"/>
    </xf>
    <xf numFmtId="0" fontId="21" fillId="0" borderId="0" xfId="15"/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3" xfId="6" applyFont="1" applyBorder="1" applyAlignment="1">
      <alignment horizontal="center"/>
    </xf>
    <xf numFmtId="168" fontId="2" fillId="3" borderId="0" xfId="6" applyNumberFormat="1" applyFont="1" applyFill="1" applyAlignment="1">
      <alignment horizontal="center"/>
    </xf>
    <xf numFmtId="1" fontId="2" fillId="0" borderId="4" xfId="6" applyNumberFormat="1" applyFont="1" applyBorder="1" applyAlignment="1">
      <alignment horizontal="center"/>
    </xf>
    <xf numFmtId="1" fontId="0" fillId="0" borderId="4" xfId="8" applyNumberFormat="1" applyFont="1" applyBorder="1" applyAlignment="1">
      <alignment horizontal="center"/>
    </xf>
    <xf numFmtId="168" fontId="5" fillId="0" borderId="0" xfId="9" applyNumberFormat="1" applyFont="1" applyFill="1" applyAlignment="1">
      <alignment horizontal="center"/>
    </xf>
    <xf numFmtId="168" fontId="2" fillId="0" borderId="5" xfId="8" applyNumberFormat="1" applyFont="1" applyBorder="1"/>
    <xf numFmtId="0" fontId="3" fillId="3" borderId="0" xfId="6" applyFont="1" applyFill="1"/>
    <xf numFmtId="168" fontId="3" fillId="0" borderId="6" xfId="6" applyNumberFormat="1" applyFont="1" applyBorder="1"/>
    <xf numFmtId="168" fontId="3" fillId="4" borderId="6" xfId="6" applyNumberFormat="1" applyFont="1" applyFill="1" applyBorder="1"/>
    <xf numFmtId="168" fontId="3" fillId="0" borderId="7" xfId="6" applyNumberFormat="1" applyFont="1" applyBorder="1"/>
    <xf numFmtId="0" fontId="3" fillId="0" borderId="5" xfId="6" applyFont="1" applyBorder="1"/>
    <xf numFmtId="0" fontId="2" fillId="0" borderId="5" xfId="6" applyFont="1" applyBorder="1"/>
    <xf numFmtId="0" fontId="6" fillId="3" borderId="0" xfId="6" applyFont="1" applyFill="1"/>
    <xf numFmtId="0" fontId="2" fillId="0" borderId="0" xfId="6" quotePrefix="1" applyFont="1" applyAlignment="1">
      <alignment horizontal="center"/>
    </xf>
    <xf numFmtId="0" fontId="6" fillId="3" borderId="4" xfId="6" applyFont="1" applyFill="1" applyBorder="1"/>
    <xf numFmtId="0" fontId="2" fillId="0" borderId="8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7" xfId="6" applyFont="1" applyBorder="1"/>
    <xf numFmtId="165" fontId="2" fillId="0" borderId="7" xfId="6" applyNumberFormat="1" applyFont="1" applyBorder="1"/>
    <xf numFmtId="165" fontId="2" fillId="0" borderId="5" xfId="6" applyNumberFormat="1" applyFont="1" applyBorder="1"/>
    <xf numFmtId="3" fontId="3" fillId="0" borderId="6" xfId="6" applyNumberFormat="1" applyFont="1" applyBorder="1"/>
    <xf numFmtId="165" fontId="3" fillId="0" borderId="6" xfId="6" applyNumberFormat="1" applyFont="1" applyBorder="1"/>
    <xf numFmtId="0" fontId="3" fillId="0" borderId="7" xfId="6" applyFont="1" applyBorder="1"/>
    <xf numFmtId="0" fontId="2" fillId="0" borderId="9" xfId="6" applyFont="1" applyBorder="1"/>
    <xf numFmtId="165" fontId="2" fillId="0" borderId="9" xfId="6" applyNumberFormat="1" applyFont="1" applyBorder="1"/>
    <xf numFmtId="3" fontId="3" fillId="0" borderId="7" xfId="6" applyNumberFormat="1" applyFont="1" applyBorder="1"/>
    <xf numFmtId="165" fontId="3" fillId="0" borderId="7" xfId="6" applyNumberFormat="1" applyFont="1" applyBorder="1"/>
    <xf numFmtId="165" fontId="3" fillId="0" borderId="5" xfId="6" applyNumberFormat="1" applyFont="1" applyBorder="1"/>
    <xf numFmtId="3" fontId="3" fillId="0" borderId="0" xfId="6" applyNumberFormat="1" applyFont="1"/>
    <xf numFmtId="165" fontId="3" fillId="0" borderId="0" xfId="6" applyNumberFormat="1" applyFont="1"/>
    <xf numFmtId="168" fontId="2" fillId="0" borderId="0" xfId="6" applyNumberFormat="1" applyFont="1"/>
    <xf numFmtId="165" fontId="2" fillId="0" borderId="0" xfId="6" applyNumberFormat="1" applyFont="1"/>
    <xf numFmtId="16" fontId="2" fillId="0" borderId="0" xfId="6" quotePrefix="1" applyNumberFormat="1" applyFont="1" applyAlignment="1">
      <alignment horizontal="center"/>
    </xf>
    <xf numFmtId="0" fontId="2" fillId="0" borderId="5" xfId="6" quotePrefix="1" applyFont="1" applyBorder="1" applyAlignment="1">
      <alignment horizontal="left"/>
    </xf>
    <xf numFmtId="0" fontId="2" fillId="0" borderId="5" xfId="6" applyFont="1" applyBorder="1" applyAlignment="1">
      <alignment horizontal="left"/>
    </xf>
    <xf numFmtId="49" fontId="5" fillId="0" borderId="5" xfId="6" applyNumberFormat="1" applyFont="1" applyBorder="1" applyAlignment="1">
      <alignment horizontal="left"/>
    </xf>
    <xf numFmtId="165" fontId="5" fillId="0" borderId="5" xfId="6" applyNumberFormat="1" applyFont="1" applyBorder="1"/>
    <xf numFmtId="0" fontId="3" fillId="0" borderId="0" xfId="6" applyFont="1"/>
    <xf numFmtId="0" fontId="8" fillId="0" borderId="0" xfId="6" applyFont="1"/>
    <xf numFmtId="165" fontId="2" fillId="0" borderId="5" xfId="6" applyNumberFormat="1" applyFont="1" applyBorder="1" applyAlignment="1">
      <alignment horizontal="right"/>
    </xf>
    <xf numFmtId="0" fontId="2" fillId="0" borderId="5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8" fontId="2" fillId="3" borderId="0" xfId="6" applyNumberFormat="1" applyFont="1" applyFill="1"/>
    <xf numFmtId="170" fontId="2" fillId="3" borderId="0" xfId="6" applyNumberFormat="1" applyFont="1" applyFill="1"/>
    <xf numFmtId="0" fontId="1" fillId="0" borderId="0" xfId="8" applyFont="1" applyAlignment="1">
      <alignment horizontal="center"/>
    </xf>
    <xf numFmtId="170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" fontId="0" fillId="0" borderId="8" xfId="8" applyNumberFormat="1" applyFont="1" applyBorder="1" applyAlignment="1">
      <alignment horizontal="center"/>
    </xf>
    <xf numFmtId="1" fontId="0" fillId="3" borderId="4" xfId="7" applyNumberFormat="1" applyFont="1" applyFill="1" applyBorder="1" applyAlignment="1">
      <alignment horizontal="center"/>
    </xf>
    <xf numFmtId="1" fontId="2" fillId="3" borderId="0" xfId="6" applyNumberFormat="1" applyFont="1" applyFill="1"/>
    <xf numFmtId="168" fontId="5" fillId="0" borderId="0" xfId="9" applyNumberFormat="1" applyFont="1" applyFill="1" applyBorder="1" applyAlignment="1">
      <alignment horizontal="center"/>
    </xf>
    <xf numFmtId="168" fontId="5" fillId="3" borderId="0" xfId="6" applyNumberFormat="1" applyFont="1" applyFill="1" applyAlignment="1">
      <alignment horizontal="center"/>
    </xf>
    <xf numFmtId="168" fontId="5" fillId="0" borderId="0" xfId="6" applyNumberFormat="1" applyFont="1" applyAlignment="1">
      <alignment horizontal="center"/>
    </xf>
    <xf numFmtId="171" fontId="2" fillId="3" borderId="0" xfId="6" applyNumberFormat="1" applyFont="1" applyFill="1"/>
    <xf numFmtId="171" fontId="2" fillId="5" borderId="2" xfId="6" applyNumberFormat="1" applyFont="1" applyFill="1" applyBorder="1"/>
    <xf numFmtId="170" fontId="3" fillId="5" borderId="2" xfId="6" applyNumberFormat="1" applyFont="1" applyFill="1" applyBorder="1"/>
    <xf numFmtId="171" fontId="2" fillId="0" borderId="0" xfId="6" applyNumberFormat="1" applyFont="1"/>
    <xf numFmtId="170" fontId="2" fillId="0" borderId="5" xfId="6" applyNumberFormat="1" applyFont="1" applyBorder="1"/>
    <xf numFmtId="168" fontId="1" fillId="0" borderId="5" xfId="6" applyNumberFormat="1" applyBorder="1"/>
    <xf numFmtId="170" fontId="3" fillId="0" borderId="8" xfId="6" applyNumberFormat="1" applyFont="1" applyBorder="1"/>
    <xf numFmtId="168" fontId="8" fillId="0" borderId="8" xfId="6" applyNumberFormat="1" applyFont="1" applyBorder="1"/>
    <xf numFmtId="168" fontId="1" fillId="0" borderId="0" xfId="6" applyNumberFormat="1"/>
    <xf numFmtId="170" fontId="2" fillId="0" borderId="0" xfId="6" applyNumberFormat="1" applyFont="1"/>
    <xf numFmtId="168" fontId="2" fillId="5" borderId="2" xfId="6" applyNumberFormat="1" applyFont="1" applyFill="1" applyBorder="1"/>
    <xf numFmtId="168" fontId="8" fillId="0" borderId="6" xfId="6" applyNumberFormat="1" applyFont="1" applyBorder="1"/>
    <xf numFmtId="170" fontId="3" fillId="0" borderId="6" xfId="6" applyNumberFormat="1" applyFont="1" applyBorder="1"/>
    <xf numFmtId="171" fontId="8" fillId="0" borderId="0" xfId="6" applyNumberFormat="1" applyFont="1"/>
    <xf numFmtId="170" fontId="1" fillId="0" borderId="0" xfId="6" applyNumberFormat="1"/>
    <xf numFmtId="171" fontId="2" fillId="6" borderId="10" xfId="6" applyNumberFormat="1" applyFont="1" applyFill="1" applyBorder="1"/>
    <xf numFmtId="168" fontId="3" fillId="0" borderId="0" xfId="6" applyNumberFormat="1" applyFont="1"/>
    <xf numFmtId="168" fontId="2" fillId="0" borderId="11" xfId="6" applyNumberFormat="1" applyFont="1" applyBorder="1"/>
    <xf numFmtId="9" fontId="2" fillId="0" borderId="11" xfId="6" applyNumberFormat="1" applyFont="1" applyBorder="1"/>
    <xf numFmtId="9" fontId="2" fillId="0" borderId="12" xfId="6" applyNumberFormat="1" applyFont="1" applyBorder="1"/>
    <xf numFmtId="171" fontId="2" fillId="5" borderId="10" xfId="6" applyNumberFormat="1" applyFont="1" applyFill="1" applyBorder="1"/>
    <xf numFmtId="9" fontId="2" fillId="3" borderId="0" xfId="6" applyNumberFormat="1" applyFont="1" applyFill="1"/>
    <xf numFmtId="167" fontId="2" fillId="3" borderId="0" xfId="6" applyNumberFormat="1" applyFont="1" applyFill="1" applyAlignment="1">
      <alignment horizontal="left"/>
    </xf>
    <xf numFmtId="167" fontId="3" fillId="6" borderId="10" xfId="6" applyNumberFormat="1" applyFont="1" applyFill="1" applyBorder="1" applyAlignment="1">
      <alignment horizontal="left"/>
    </xf>
    <xf numFmtId="168" fontId="5" fillId="0" borderId="11" xfId="6" applyNumberFormat="1" applyFont="1" applyBorder="1"/>
    <xf numFmtId="167" fontId="2" fillId="0" borderId="11" xfId="6" applyNumberFormat="1" applyFont="1" applyBorder="1" applyAlignment="1">
      <alignment horizontal="left"/>
    </xf>
    <xf numFmtId="167" fontId="2" fillId="0" borderId="12" xfId="6" applyNumberFormat="1" applyFont="1" applyBorder="1" applyAlignment="1">
      <alignment horizontal="left"/>
    </xf>
    <xf numFmtId="167" fontId="2" fillId="0" borderId="0" xfId="6" applyNumberFormat="1" applyFont="1" applyAlignment="1">
      <alignment horizontal="left"/>
    </xf>
    <xf numFmtId="167" fontId="2" fillId="3" borderId="11" xfId="6" applyNumberFormat="1" applyFont="1" applyFill="1" applyBorder="1" applyAlignment="1">
      <alignment horizontal="left"/>
    </xf>
    <xf numFmtId="0" fontId="2" fillId="3" borderId="0" xfId="6" applyFont="1" applyFill="1" applyAlignment="1">
      <alignment horizontal="left"/>
    </xf>
    <xf numFmtId="168" fontId="2" fillId="0" borderId="0" xfId="6" applyNumberFormat="1" applyFont="1" applyAlignment="1">
      <alignment horizontal="center"/>
    </xf>
    <xf numFmtId="168" fontId="2" fillId="3" borderId="0" xfId="6" applyNumberFormat="1" applyFont="1" applyFill="1" applyAlignment="1">
      <alignment horizontal="left"/>
    </xf>
    <xf numFmtId="171" fontId="3" fillId="3" borderId="0" xfId="6" applyNumberFormat="1" applyFont="1" applyFill="1" applyAlignment="1">
      <alignment horizontal="left"/>
    </xf>
    <xf numFmtId="171" fontId="15" fillId="3" borderId="0" xfId="6" applyNumberFormat="1" applyFont="1" applyFill="1"/>
    <xf numFmtId="165" fontId="2" fillId="3" borderId="0" xfId="6" applyNumberFormat="1" applyFont="1" applyFill="1"/>
    <xf numFmtId="167" fontId="3" fillId="5" borderId="10" xfId="6" applyNumberFormat="1" applyFont="1" applyFill="1" applyBorder="1" applyAlignment="1">
      <alignment horizontal="left"/>
    </xf>
    <xf numFmtId="165" fontId="15" fillId="3" borderId="0" xfId="6" applyNumberFormat="1" applyFont="1" applyFill="1"/>
    <xf numFmtId="168" fontId="2" fillId="0" borderId="0" xfId="6" applyNumberFormat="1" applyFont="1" applyAlignment="1">
      <alignment wrapText="1"/>
    </xf>
    <xf numFmtId="0" fontId="16" fillId="0" borderId="0" xfId="6" applyFont="1" applyAlignment="1">
      <alignment horizontal="left" vertical="center"/>
    </xf>
    <xf numFmtId="20" fontId="17" fillId="0" borderId="0" xfId="12" applyNumberFormat="1" applyAlignment="1">
      <alignment horizontal="right" vertical="center" wrapText="1"/>
    </xf>
    <xf numFmtId="0" fontId="16" fillId="0" borderId="0" xfId="6" applyFont="1" applyAlignment="1">
      <alignment horizontal="left" vertical="center" wrapText="1"/>
    </xf>
    <xf numFmtId="168" fontId="2" fillId="5" borderId="10" xfId="6" applyNumberFormat="1" applyFont="1" applyFill="1" applyBorder="1"/>
    <xf numFmtId="9" fontId="2" fillId="0" borderId="0" xfId="6" applyNumberFormat="1" applyFont="1"/>
    <xf numFmtId="167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167" fontId="3" fillId="0" borderId="4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4" xfId="6" applyNumberFormat="1" applyFont="1" applyBorder="1" applyAlignment="1">
      <alignment horizontal="left"/>
    </xf>
    <xf numFmtId="170" fontId="3" fillId="0" borderId="4" xfId="6" applyNumberFormat="1" applyFont="1" applyBorder="1"/>
    <xf numFmtId="168" fontId="3" fillId="4" borderId="0" xfId="6" applyNumberFormat="1" applyFont="1" applyFill="1"/>
    <xf numFmtId="167" fontId="0" fillId="0" borderId="5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8" fontId="5" fillId="0" borderId="0" xfId="9" applyNumberFormat="1" applyFont="1" applyFill="1" applyBorder="1" applyAlignment="1">
      <alignment horizontal="center" wrapText="1"/>
    </xf>
    <xf numFmtId="168" fontId="5" fillId="0" borderId="0" xfId="9" applyNumberFormat="1" applyFont="1" applyFill="1" applyBorder="1" applyAlignment="1">
      <alignment horizontal="center" vertical="top" wrapText="1"/>
    </xf>
    <xf numFmtId="168" fontId="2" fillId="4" borderId="0" xfId="6" applyNumberFormat="1" applyFont="1" applyFill="1"/>
    <xf numFmtId="168" fontId="2" fillId="3" borderId="0" xfId="7" applyNumberFormat="1" applyFont="1" applyFill="1"/>
    <xf numFmtId="168" fontId="0" fillId="0" borderId="0" xfId="8" applyNumberFormat="1" applyFont="1"/>
    <xf numFmtId="167" fontId="2" fillId="0" borderId="0" xfId="6" applyNumberFormat="1" applyFont="1"/>
    <xf numFmtId="167" fontId="2" fillId="4" borderId="0" xfId="6" applyNumberFormat="1" applyFont="1" applyFill="1"/>
    <xf numFmtId="167" fontId="2" fillId="3" borderId="0" xfId="6" applyNumberFormat="1" applyFont="1" applyFill="1"/>
    <xf numFmtId="168" fontId="3" fillId="0" borderId="8" xfId="6" applyNumberFormat="1" applyFont="1" applyBorder="1"/>
    <xf numFmtId="167" fontId="3" fillId="0" borderId="0" xfId="6" applyNumberFormat="1" applyFont="1"/>
    <xf numFmtId="167" fontId="2" fillId="0" borderId="13" xfId="6" applyNumberFormat="1" applyFont="1" applyBorder="1"/>
    <xf numFmtId="167" fontId="0" fillId="0" borderId="14" xfId="8" applyNumberFormat="1" applyFont="1" applyBorder="1"/>
    <xf numFmtId="168" fontId="3" fillId="4" borderId="8" xfId="6" applyNumberFormat="1" applyFont="1" applyFill="1" applyBorder="1"/>
    <xf numFmtId="167" fontId="2" fillId="4" borderId="13" xfId="6" applyNumberFormat="1" applyFont="1" applyFill="1" applyBorder="1"/>
    <xf numFmtId="167" fontId="0" fillId="4" borderId="5" xfId="8" applyNumberFormat="1" applyFont="1" applyFill="1" applyBorder="1"/>
    <xf numFmtId="167" fontId="0" fillId="4" borderId="14" xfId="8" applyNumberFormat="1" applyFont="1" applyFill="1" applyBorder="1"/>
    <xf numFmtId="1" fontId="2" fillId="0" borderId="8" xfId="6" applyNumberFormat="1" applyFont="1" applyBorder="1" applyAlignment="1">
      <alignment horizontal="center"/>
    </xf>
    <xf numFmtId="1" fontId="2" fillId="0" borderId="15" xfId="6" applyNumberFormat="1" applyFont="1" applyBorder="1" applyAlignment="1">
      <alignment horizontal="center"/>
    </xf>
    <xf numFmtId="168" fontId="1" fillId="0" borderId="9" xfId="6" applyNumberFormat="1" applyBorder="1"/>
    <xf numFmtId="168" fontId="2" fillId="0" borderId="5" xfId="6" applyNumberFormat="1" applyFont="1" applyBorder="1"/>
    <xf numFmtId="168" fontId="2" fillId="4" borderId="5" xfId="6" applyNumberFormat="1" applyFont="1" applyFill="1" applyBorder="1"/>
    <xf numFmtId="169" fontId="2" fillId="4" borderId="9" xfId="6" applyNumberFormat="1" applyFont="1" applyFill="1" applyBorder="1"/>
    <xf numFmtId="168" fontId="3" fillId="0" borderId="5" xfId="6" applyNumberFormat="1" applyFont="1" applyBorder="1"/>
    <xf numFmtId="0" fontId="3" fillId="3" borderId="0" xfId="6" applyFont="1" applyFill="1" applyAlignment="1">
      <alignment horizontal="left"/>
    </xf>
    <xf numFmtId="1" fontId="3" fillId="0" borderId="8" xfId="6" applyNumberFormat="1" applyFont="1" applyBorder="1" applyAlignment="1">
      <alignment horizontal="left"/>
    </xf>
    <xf numFmtId="168" fontId="2" fillId="0" borderId="14" xfId="6" applyNumberFormat="1" applyFont="1" applyBorder="1"/>
    <xf numFmtId="0" fontId="5" fillId="0" borderId="0" xfId="6" applyFont="1" applyAlignment="1">
      <alignment horizontal="center"/>
    </xf>
    <xf numFmtId="0" fontId="0" fillId="3" borderId="0" xfId="15" applyFont="1" applyFill="1"/>
    <xf numFmtId="170" fontId="0" fillId="3" borderId="0" xfId="15" applyNumberFormat="1" applyFont="1" applyFill="1" applyAlignment="1">
      <alignment horizontal="left"/>
    </xf>
    <xf numFmtId="0" fontId="0" fillId="3" borderId="0" xfId="15" applyFont="1" applyFill="1" applyAlignment="1">
      <alignment horizontal="center"/>
    </xf>
    <xf numFmtId="0" fontId="1" fillId="0" borderId="0" xfId="15" applyFont="1" applyAlignment="1">
      <alignment horizontal="center"/>
    </xf>
    <xf numFmtId="1" fontId="0" fillId="3" borderId="0" xfId="15" applyNumberFormat="1" applyFont="1" applyFill="1"/>
    <xf numFmtId="1" fontId="0" fillId="0" borderId="4" xfId="15" applyNumberFormat="1" applyFont="1" applyBorder="1" applyAlignment="1">
      <alignment horizontal="center"/>
    </xf>
    <xf numFmtId="168" fontId="23" fillId="0" borderId="0" xfId="15" applyNumberFormat="1" applyFont="1" applyAlignment="1">
      <alignment horizontal="center"/>
    </xf>
    <xf numFmtId="171" fontId="0" fillId="3" borderId="0" xfId="15" applyNumberFormat="1" applyFont="1" applyFill="1"/>
    <xf numFmtId="171" fontId="12" fillId="0" borderId="0" xfId="15" applyNumberFormat="1" applyFont="1"/>
    <xf numFmtId="171" fontId="0" fillId="6" borderId="10" xfId="15" applyNumberFormat="1" applyFont="1" applyFill="1" applyBorder="1"/>
    <xf numFmtId="168" fontId="18" fillId="0" borderId="0" xfId="15" applyNumberFormat="1" applyFont="1"/>
    <xf numFmtId="168" fontId="0" fillId="0" borderId="11" xfId="15" applyNumberFormat="1" applyFont="1" applyBorder="1"/>
    <xf numFmtId="168" fontId="0" fillId="3" borderId="11" xfId="15" applyNumberFormat="1" applyFont="1" applyFill="1" applyBorder="1"/>
    <xf numFmtId="168" fontId="18" fillId="0" borderId="11" xfId="15" applyNumberFormat="1" applyFont="1" applyBorder="1"/>
    <xf numFmtId="168" fontId="18" fillId="3" borderId="11" xfId="15" applyNumberFormat="1" applyFont="1" applyFill="1" applyBorder="1"/>
    <xf numFmtId="171" fontId="18" fillId="0" borderId="0" xfId="15" applyNumberFormat="1" applyFont="1"/>
    <xf numFmtId="9" fontId="0" fillId="0" borderId="11" xfId="15" applyNumberFormat="1" applyFont="1" applyBorder="1"/>
    <xf numFmtId="9" fontId="0" fillId="3" borderId="11" xfId="15" applyNumberFormat="1" applyFont="1" applyFill="1" applyBorder="1"/>
    <xf numFmtId="9" fontId="18" fillId="3" borderId="0" xfId="15" applyNumberFormat="1" applyFont="1" applyFill="1"/>
    <xf numFmtId="9" fontId="0" fillId="0" borderId="12" xfId="15" applyNumberFormat="1" applyFont="1" applyBorder="1"/>
    <xf numFmtId="9" fontId="0" fillId="3" borderId="12" xfId="15" applyNumberFormat="1" applyFont="1" applyFill="1" applyBorder="1"/>
    <xf numFmtId="171" fontId="0" fillId="0" borderId="0" xfId="15" applyNumberFormat="1" applyFont="1"/>
    <xf numFmtId="170" fontId="0" fillId="0" borderId="0" xfId="15" applyNumberFormat="1" applyFont="1" applyAlignment="1">
      <alignment horizontal="left"/>
    </xf>
    <xf numFmtId="171" fontId="0" fillId="5" borderId="10" xfId="15" applyNumberFormat="1" applyFont="1" applyFill="1" applyBorder="1"/>
    <xf numFmtId="4" fontId="1" fillId="0" borderId="0" xfId="15" applyNumberFormat="1" applyFont="1"/>
    <xf numFmtId="4" fontId="0" fillId="0" borderId="0" xfId="15" applyNumberFormat="1" applyFont="1"/>
    <xf numFmtId="171" fontId="18" fillId="3" borderId="0" xfId="15" applyNumberFormat="1" applyFont="1" applyFill="1"/>
    <xf numFmtId="171" fontId="18" fillId="5" borderId="10" xfId="15" applyNumberFormat="1" applyFont="1" applyFill="1" applyBorder="1"/>
    <xf numFmtId="0" fontId="1" fillId="0" borderId="0" xfId="15" applyFont="1"/>
    <xf numFmtId="170" fontId="1" fillId="0" borderId="0" xfId="15" applyNumberFormat="1" applyFont="1"/>
    <xf numFmtId="168" fontId="0" fillId="5" borderId="10" xfId="15" applyNumberFormat="1" applyFont="1" applyFill="1" applyBorder="1"/>
    <xf numFmtId="0" fontId="8" fillId="0" borderId="0" xfId="15" applyFont="1"/>
    <xf numFmtId="170" fontId="1" fillId="0" borderId="4" xfId="15" applyNumberFormat="1" applyFont="1" applyBorder="1"/>
    <xf numFmtId="171" fontId="0" fillId="6" borderId="16" xfId="15" applyNumberFormat="1" applyFont="1" applyFill="1" applyBorder="1"/>
    <xf numFmtId="168" fontId="0" fillId="0" borderId="17" xfId="15" applyNumberFormat="1" applyFont="1" applyBorder="1"/>
    <xf numFmtId="168" fontId="0" fillId="3" borderId="17" xfId="15" applyNumberFormat="1" applyFont="1" applyFill="1" applyBorder="1"/>
    <xf numFmtId="168" fontId="0" fillId="0" borderId="12" xfId="15" applyNumberFormat="1" applyFont="1" applyBorder="1"/>
    <xf numFmtId="168" fontId="0" fillId="3" borderId="12" xfId="15" applyNumberFormat="1" applyFont="1" applyFill="1" applyBorder="1"/>
    <xf numFmtId="168" fontId="0" fillId="0" borderId="0" xfId="15" applyNumberFormat="1" applyFont="1"/>
    <xf numFmtId="168" fontId="0" fillId="3" borderId="0" xfId="15" applyNumberFormat="1" applyFont="1" applyFill="1"/>
    <xf numFmtId="172" fontId="1" fillId="0" borderId="0" xfId="15" applyNumberFormat="1" applyFont="1"/>
    <xf numFmtId="9" fontId="0" fillId="3" borderId="0" xfId="1" applyFont="1" applyFill="1"/>
    <xf numFmtId="171" fontId="2" fillId="5" borderId="0" xfId="6" applyNumberFormat="1" applyFont="1" applyFill="1"/>
    <xf numFmtId="170" fontId="0" fillId="3" borderId="8" xfId="15" applyNumberFormat="1" applyFont="1" applyFill="1" applyBorder="1" applyAlignment="1">
      <alignment horizontal="left"/>
    </xf>
    <xf numFmtId="170" fontId="18" fillId="0" borderId="0" xfId="15" applyNumberFormat="1" applyFont="1" applyAlignment="1">
      <alignment horizontal="left"/>
    </xf>
    <xf numFmtId="170" fontId="18" fillId="0" borderId="4" xfId="15" applyNumberFormat="1" applyFont="1" applyBorder="1" applyAlignment="1">
      <alignment horizontal="left"/>
    </xf>
    <xf numFmtId="170" fontId="18" fillId="6" borderId="10" xfId="15" applyNumberFormat="1" applyFont="1" applyFill="1" applyBorder="1" applyAlignment="1">
      <alignment horizontal="left"/>
    </xf>
    <xf numFmtId="170" fontId="0" fillId="3" borderId="11" xfId="15" applyNumberFormat="1" applyFont="1" applyFill="1" applyBorder="1" applyAlignment="1">
      <alignment horizontal="left"/>
    </xf>
    <xf numFmtId="170" fontId="18" fillId="3" borderId="11" xfId="15" applyNumberFormat="1" applyFont="1" applyFill="1" applyBorder="1" applyAlignment="1">
      <alignment horizontal="left"/>
    </xf>
    <xf numFmtId="170" fontId="0" fillId="0" borderId="11" xfId="15" applyNumberFormat="1" applyFont="1" applyBorder="1" applyAlignment="1">
      <alignment horizontal="left"/>
    </xf>
    <xf numFmtId="170" fontId="18" fillId="0" borderId="11" xfId="15" applyNumberFormat="1" applyFont="1" applyBorder="1" applyAlignment="1">
      <alignment horizontal="left"/>
    </xf>
    <xf numFmtId="170" fontId="0" fillId="0" borderId="12" xfId="15" applyNumberFormat="1" applyFont="1" applyBorder="1" applyAlignment="1">
      <alignment horizontal="left"/>
    </xf>
    <xf numFmtId="167" fontId="18" fillId="5" borderId="10" xfId="15" applyNumberFormat="1" applyFont="1" applyFill="1" applyBorder="1" applyAlignment="1">
      <alignment horizontal="left"/>
    </xf>
    <xf numFmtId="167" fontId="18" fillId="3" borderId="11" xfId="15" applyNumberFormat="1" applyFont="1" applyFill="1" applyBorder="1" applyAlignment="1">
      <alignment horizontal="left"/>
    </xf>
    <xf numFmtId="167" fontId="0" fillId="0" borderId="11" xfId="15" applyNumberFormat="1" applyFont="1" applyBorder="1" applyAlignment="1">
      <alignment horizontal="left"/>
    </xf>
    <xf numFmtId="170" fontId="0" fillId="3" borderId="17" xfId="15" applyNumberFormat="1" applyFont="1" applyFill="1" applyBorder="1" applyAlignment="1">
      <alignment horizontal="left"/>
    </xf>
    <xf numFmtId="170" fontId="0" fillId="3" borderId="12" xfId="15" applyNumberFormat="1" applyFont="1" applyFill="1" applyBorder="1" applyAlignment="1">
      <alignment horizontal="left"/>
    </xf>
    <xf numFmtId="171" fontId="2" fillId="0" borderId="0" xfId="6" applyNumberFormat="1" applyFont="1" applyAlignment="1">
      <alignment horizontal="left"/>
    </xf>
    <xf numFmtId="170" fontId="0" fillId="0" borderId="0" xfId="15" applyNumberFormat="1" applyFont="1" applyAlignment="1">
      <alignment wrapText="1"/>
    </xf>
    <xf numFmtId="170" fontId="0" fillId="0" borderId="2" xfId="15" applyNumberFormat="1" applyFont="1" applyBorder="1" applyAlignment="1">
      <alignment wrapText="1"/>
    </xf>
    <xf numFmtId="170" fontId="0" fillId="0" borderId="0" xfId="15" applyNumberFormat="1" applyFont="1" applyAlignment="1">
      <alignment vertical="center" wrapText="1"/>
    </xf>
    <xf numFmtId="0" fontId="15" fillId="0" borderId="0" xfId="6" applyFont="1"/>
    <xf numFmtId="167" fontId="5" fillId="3" borderId="11" xfId="6" applyNumberFormat="1" applyFont="1" applyFill="1" applyBorder="1" applyAlignment="1">
      <alignment horizontal="left"/>
    </xf>
    <xf numFmtId="168" fontId="3" fillId="0" borderId="18" xfId="6" applyNumberFormat="1" applyFont="1" applyBorder="1"/>
    <xf numFmtId="0" fontId="2" fillId="0" borderId="19" xfId="6" applyFont="1" applyBorder="1" applyAlignment="1">
      <alignment horizontal="center"/>
    </xf>
    <xf numFmtId="1" fontId="2" fillId="0" borderId="20" xfId="6" applyNumberFormat="1" applyFont="1" applyBorder="1" applyAlignment="1">
      <alignment horizontal="center"/>
    </xf>
    <xf numFmtId="0" fontId="2" fillId="0" borderId="19" xfId="6" quotePrefix="1" applyFont="1" applyBorder="1" applyAlignment="1">
      <alignment horizontal="center"/>
    </xf>
    <xf numFmtId="0" fontId="2" fillId="0" borderId="20" xfId="6" applyFont="1" applyBorder="1" applyAlignment="1">
      <alignment horizontal="center"/>
    </xf>
    <xf numFmtId="0" fontId="2" fillId="0" borderId="19" xfId="6" applyFont="1" applyBorder="1"/>
    <xf numFmtId="168" fontId="2" fillId="5" borderId="21" xfId="6" applyNumberFormat="1" applyFont="1" applyFill="1" applyBorder="1"/>
    <xf numFmtId="171" fontId="2" fillId="5" borderId="21" xfId="6" applyNumberFormat="1" applyFont="1" applyFill="1" applyBorder="1"/>
    <xf numFmtId="0" fontId="1" fillId="0" borderId="19" xfId="8" applyFont="1" applyBorder="1" applyAlignment="1">
      <alignment horizontal="center"/>
    </xf>
    <xf numFmtId="1" fontId="0" fillId="0" borderId="20" xfId="8" applyNumberFormat="1" applyFont="1" applyBorder="1" applyAlignment="1">
      <alignment horizontal="center"/>
    </xf>
    <xf numFmtId="171" fontId="0" fillId="6" borderId="22" xfId="15" applyNumberFormat="1" applyFont="1" applyFill="1" applyBorder="1"/>
    <xf numFmtId="171" fontId="0" fillId="5" borderId="22" xfId="15" applyNumberFormat="1" applyFont="1" applyFill="1" applyBorder="1"/>
    <xf numFmtId="168" fontId="0" fillId="5" borderId="22" xfId="15" applyNumberFormat="1" applyFont="1" applyFill="1" applyBorder="1"/>
    <xf numFmtId="1" fontId="0" fillId="0" borderId="23" xfId="15" applyNumberFormat="1" applyFont="1" applyBorder="1" applyAlignment="1">
      <alignment horizontal="center"/>
    </xf>
    <xf numFmtId="168" fontId="23" fillId="0" borderId="19" xfId="15" applyNumberFormat="1" applyFont="1" applyBorder="1" applyAlignment="1">
      <alignment horizontal="center"/>
    </xf>
    <xf numFmtId="171" fontId="2" fillId="6" borderId="22" xfId="6" applyNumberFormat="1" applyFont="1" applyFill="1" applyBorder="1"/>
    <xf numFmtId="168" fontId="2" fillId="0" borderId="19" xfId="6" applyNumberFormat="1" applyFont="1" applyBorder="1" applyAlignment="1">
      <alignment horizontal="center"/>
    </xf>
    <xf numFmtId="1" fontId="2" fillId="0" borderId="23" xfId="6" applyNumberFormat="1" applyFont="1" applyBorder="1" applyAlignment="1">
      <alignment horizontal="center"/>
    </xf>
    <xf numFmtId="168" fontId="5" fillId="3" borderId="19" xfId="6" applyNumberFormat="1" applyFont="1" applyFill="1" applyBorder="1" applyAlignment="1">
      <alignment horizontal="center"/>
    </xf>
    <xf numFmtId="37" fontId="0" fillId="0" borderId="19" xfId="7" applyNumberFormat="1" applyFont="1" applyBorder="1" applyAlignment="1">
      <alignment horizontal="center"/>
    </xf>
    <xf numFmtId="1" fontId="0" fillId="0" borderId="23" xfId="8" applyNumberFormat="1" applyFont="1" applyBorder="1" applyAlignment="1">
      <alignment horizontal="center"/>
    </xf>
    <xf numFmtId="168" fontId="1" fillId="0" borderId="19" xfId="6" applyNumberFormat="1" applyBorder="1"/>
    <xf numFmtId="171" fontId="2" fillId="5" borderId="19" xfId="6" applyNumberFormat="1" applyFont="1" applyFill="1" applyBorder="1"/>
    <xf numFmtId="168" fontId="5" fillId="3" borderId="8" xfId="6" applyNumberFormat="1" applyFont="1" applyFill="1" applyBorder="1" applyAlignment="1">
      <alignment horizontal="center"/>
    </xf>
    <xf numFmtId="37" fontId="0" fillId="0" borderId="19" xfId="15" applyNumberFormat="1" applyFont="1" applyBorder="1" applyAlignment="1">
      <alignment horizontal="center"/>
    </xf>
    <xf numFmtId="168" fontId="0" fillId="3" borderId="24" xfId="15" applyNumberFormat="1" applyFont="1" applyFill="1" applyBorder="1"/>
    <xf numFmtId="168" fontId="18" fillId="3" borderId="24" xfId="15" applyNumberFormat="1" applyFont="1" applyFill="1" applyBorder="1"/>
    <xf numFmtId="9" fontId="0" fillId="3" borderId="24" xfId="15" applyNumberFormat="1" applyFont="1" applyFill="1" applyBorder="1"/>
    <xf numFmtId="9" fontId="0" fillId="3" borderId="25" xfId="15" applyNumberFormat="1" applyFont="1" applyFill="1" applyBorder="1"/>
    <xf numFmtId="168" fontId="18" fillId="0" borderId="24" xfId="15" applyNumberFormat="1" applyFont="1" applyBorder="1"/>
    <xf numFmtId="168" fontId="0" fillId="0" borderId="24" xfId="15" applyNumberFormat="1" applyFont="1" applyBorder="1"/>
    <xf numFmtId="171" fontId="0" fillId="6" borderId="26" xfId="15" applyNumberFormat="1" applyFont="1" applyFill="1" applyBorder="1"/>
    <xf numFmtId="168" fontId="0" fillId="3" borderId="27" xfId="15" applyNumberFormat="1" applyFont="1" applyFill="1" applyBorder="1"/>
    <xf numFmtId="168" fontId="0" fillId="3" borderId="25" xfId="15" applyNumberFormat="1" applyFont="1" applyFill="1" applyBorder="1"/>
    <xf numFmtId="167" fontId="3" fillId="6" borderId="22" xfId="6" applyNumberFormat="1" applyFont="1" applyFill="1" applyBorder="1" applyAlignment="1">
      <alignment horizontal="left"/>
    </xf>
    <xf numFmtId="168" fontId="2" fillId="0" borderId="24" xfId="6" applyNumberFormat="1" applyFont="1" applyBorder="1"/>
    <xf numFmtId="168" fontId="5" fillId="0" borderId="24" xfId="6" applyNumberFormat="1" applyFont="1" applyBorder="1"/>
    <xf numFmtId="9" fontId="2" fillId="0" borderId="24" xfId="6" applyNumberFormat="1" applyFont="1" applyBorder="1"/>
    <xf numFmtId="9" fontId="2" fillId="0" borderId="25" xfId="6" applyNumberFormat="1" applyFont="1" applyBorder="1"/>
    <xf numFmtId="16" fontId="2" fillId="0" borderId="19" xfId="6" quotePrefix="1" applyNumberFormat="1" applyFont="1" applyBorder="1" applyAlignment="1">
      <alignment horizontal="center"/>
    </xf>
    <xf numFmtId="9" fontId="0" fillId="0" borderId="24" xfId="15" applyNumberFormat="1" applyFont="1" applyBorder="1"/>
    <xf numFmtId="9" fontId="0" fillId="0" borderId="25" xfId="15" applyNumberFormat="1" applyFont="1" applyBorder="1"/>
    <xf numFmtId="168" fontId="0" fillId="0" borderId="27" xfId="15" applyNumberFormat="1" applyFont="1" applyBorder="1"/>
    <xf numFmtId="168" fontId="0" fillId="0" borderId="25" xfId="15" applyNumberFormat="1" applyFont="1" applyBorder="1"/>
    <xf numFmtId="165" fontId="2" fillId="0" borderId="28" xfId="6" applyNumberFormat="1" applyFont="1" applyBorder="1"/>
    <xf numFmtId="165" fontId="2" fillId="0" borderId="29" xfId="6" applyNumberFormat="1" applyFont="1" applyBorder="1"/>
    <xf numFmtId="165" fontId="3" fillId="0" borderId="18" xfId="6" applyNumberFormat="1" applyFont="1" applyBorder="1"/>
    <xf numFmtId="165" fontId="5" fillId="0" borderId="29" xfId="6" applyNumberFormat="1" applyFont="1" applyBorder="1"/>
    <xf numFmtId="165" fontId="3" fillId="0" borderId="29" xfId="6" applyNumberFormat="1" applyFont="1" applyBorder="1"/>
    <xf numFmtId="165" fontId="2" fillId="0" borderId="29" xfId="6" applyNumberFormat="1" applyFont="1" applyBorder="1" applyAlignment="1">
      <alignment horizontal="right"/>
    </xf>
    <xf numFmtId="165" fontId="2" fillId="0" borderId="30" xfId="6" applyNumberFormat="1" applyFont="1" applyBorder="1"/>
    <xf numFmtId="168" fontId="3" fillId="0" borderId="28" xfId="6" applyNumberFormat="1" applyFont="1" applyBorder="1"/>
    <xf numFmtId="165" fontId="3" fillId="0" borderId="28" xfId="6" applyNumberFormat="1" applyFont="1" applyBorder="1"/>
    <xf numFmtId="165" fontId="3" fillId="0" borderId="19" xfId="6" applyNumberFormat="1" applyFont="1" applyBorder="1"/>
    <xf numFmtId="168" fontId="3" fillId="4" borderId="14" xfId="6" applyNumberFormat="1" applyFont="1" applyFill="1" applyBorder="1"/>
    <xf numFmtId="165" fontId="3" fillId="0" borderId="14" xfId="6" applyNumberFormat="1" applyFont="1" applyBorder="1"/>
    <xf numFmtId="168" fontId="24" fillId="0" borderId="0" xfId="6" applyNumberFormat="1" applyFont="1"/>
    <xf numFmtId="0" fontId="5" fillId="0" borderId="19" xfId="6" applyFont="1" applyBorder="1" applyAlignment="1">
      <alignment horizontal="center"/>
    </xf>
    <xf numFmtId="0" fontId="2" fillId="0" borderId="0" xfId="6" applyFont="1" applyAlignment="1">
      <alignment wrapText="1"/>
    </xf>
    <xf numFmtId="168" fontId="5" fillId="0" borderId="7" xfId="9" applyNumberFormat="1" applyFont="1" applyFill="1" applyBorder="1" applyAlignment="1">
      <alignment horizontal="center"/>
    </xf>
    <xf numFmtId="165" fontId="3" fillId="0" borderId="8" xfId="6" applyNumberFormat="1" applyFont="1" applyBorder="1"/>
    <xf numFmtId="0" fontId="1" fillId="0" borderId="19" xfId="15" applyFont="1" applyBorder="1" applyAlignment="1">
      <alignment horizontal="center"/>
    </xf>
    <xf numFmtId="168" fontId="5" fillId="0" borderId="31" xfId="9" applyNumberFormat="1" applyFont="1" applyFill="1" applyBorder="1" applyAlignment="1">
      <alignment horizontal="center" wrapText="1"/>
    </xf>
    <xf numFmtId="0" fontId="5" fillId="0" borderId="19" xfId="6" applyFont="1" applyBorder="1"/>
    <xf numFmtId="165" fontId="2" fillId="4" borderId="7" xfId="6" applyNumberFormat="1" applyFont="1" applyFill="1" applyBorder="1"/>
    <xf numFmtId="165" fontId="2" fillId="4" borderId="5" xfId="6" applyNumberFormat="1" applyFont="1" applyFill="1" applyBorder="1"/>
    <xf numFmtId="165" fontId="3" fillId="4" borderId="6" xfId="6" applyNumberFormat="1" applyFont="1" applyFill="1" applyBorder="1"/>
    <xf numFmtId="165" fontId="2" fillId="4" borderId="9" xfId="6" applyNumberFormat="1" applyFont="1" applyFill="1" applyBorder="1"/>
    <xf numFmtId="168" fontId="3" fillId="4" borderId="7" xfId="6" applyNumberFormat="1" applyFont="1" applyFill="1" applyBorder="1"/>
    <xf numFmtId="165" fontId="3" fillId="4" borderId="7" xfId="6" applyNumberFormat="1" applyFont="1" applyFill="1" applyBorder="1"/>
    <xf numFmtId="165" fontId="3" fillId="4" borderId="5" xfId="6" applyNumberFormat="1" applyFont="1" applyFill="1" applyBorder="1"/>
    <xf numFmtId="165" fontId="3" fillId="4" borderId="0" xfId="6" applyNumberFormat="1" applyFont="1" applyFill="1"/>
    <xf numFmtId="165" fontId="5" fillId="4" borderId="5" xfId="6" applyNumberFormat="1" applyFont="1" applyFill="1" applyBorder="1"/>
    <xf numFmtId="165" fontId="5" fillId="4" borderId="7" xfId="6" applyNumberFormat="1" applyFont="1" applyFill="1" applyBorder="1"/>
    <xf numFmtId="165" fontId="2" fillId="4" borderId="5" xfId="6" applyNumberFormat="1" applyFont="1" applyFill="1" applyBorder="1" applyAlignment="1">
      <alignment horizontal="right"/>
    </xf>
    <xf numFmtId="165" fontId="3" fillId="0" borderId="20" xfId="6" applyNumberFormat="1" applyFont="1" applyBorder="1"/>
    <xf numFmtId="168" fontId="10" fillId="4" borderId="0" xfId="9" applyNumberFormat="1" applyFont="1" applyFill="1" applyBorder="1"/>
    <xf numFmtId="168" fontId="11" fillId="4" borderId="8" xfId="9" applyNumberFormat="1" applyFont="1" applyFill="1" applyBorder="1"/>
    <xf numFmtId="168" fontId="1" fillId="4" borderId="0" xfId="6" applyNumberFormat="1" applyFill="1"/>
    <xf numFmtId="168" fontId="8" fillId="4" borderId="8" xfId="6" applyNumberFormat="1" applyFont="1" applyFill="1" applyBorder="1"/>
    <xf numFmtId="168" fontId="0" fillId="4" borderId="11" xfId="15" applyNumberFormat="1" applyFont="1" applyFill="1" applyBorder="1"/>
    <xf numFmtId="168" fontId="18" fillId="4" borderId="11" xfId="15" applyNumberFormat="1" applyFont="1" applyFill="1" applyBorder="1"/>
    <xf numFmtId="9" fontId="0" fillId="4" borderId="11" xfId="15" applyNumberFormat="1" applyFont="1" applyFill="1" applyBorder="1"/>
    <xf numFmtId="9" fontId="0" fillId="4" borderId="12" xfId="15" applyNumberFormat="1" applyFont="1" applyFill="1" applyBorder="1"/>
    <xf numFmtId="168" fontId="0" fillId="4" borderId="17" xfId="15" applyNumberFormat="1" applyFont="1" applyFill="1" applyBorder="1"/>
    <xf numFmtId="168" fontId="0" fillId="4" borderId="12" xfId="15" applyNumberFormat="1" applyFont="1" applyFill="1" applyBorder="1"/>
    <xf numFmtId="9" fontId="2" fillId="4" borderId="11" xfId="6" applyNumberFormat="1" applyFont="1" applyFill="1" applyBorder="1"/>
    <xf numFmtId="168" fontId="2" fillId="4" borderId="11" xfId="6" applyNumberFormat="1" applyFont="1" applyFill="1" applyBorder="1"/>
    <xf numFmtId="9" fontId="2" fillId="4" borderId="12" xfId="6" applyNumberFormat="1" applyFont="1" applyFill="1" applyBorder="1"/>
    <xf numFmtId="168" fontId="5" fillId="4" borderId="11" xfId="6" applyNumberFormat="1" applyFont="1" applyFill="1" applyBorder="1"/>
    <xf numFmtId="167" fontId="18" fillId="0" borderId="0" xfId="15" applyNumberFormat="1" applyFont="1" applyAlignment="1">
      <alignment horizontal="left"/>
    </xf>
    <xf numFmtId="168" fontId="18" fillId="0" borderId="32" xfId="15" applyNumberFormat="1" applyFont="1" applyBorder="1"/>
    <xf numFmtId="168" fontId="18" fillId="0" borderId="33" xfId="15" applyNumberFormat="1" applyFont="1" applyBorder="1"/>
    <xf numFmtId="168" fontId="18" fillId="4" borderId="32" xfId="15" applyNumberFormat="1" applyFont="1" applyFill="1" applyBorder="1"/>
    <xf numFmtId="167" fontId="18" fillId="0" borderId="32" xfId="15" applyNumberFormat="1" applyFont="1" applyBorder="1" applyAlignment="1">
      <alignment horizontal="left"/>
    </xf>
    <xf numFmtId="173" fontId="2" fillId="3" borderId="34" xfId="9" applyNumberFormat="1" applyFont="1" applyFill="1" applyBorder="1"/>
    <xf numFmtId="173" fontId="2" fillId="3" borderId="35" xfId="9" applyNumberFormat="1" applyFont="1" applyFill="1" applyBorder="1"/>
    <xf numFmtId="173" fontId="2" fillId="0" borderId="34" xfId="9" applyNumberFormat="1" applyFont="1" applyFill="1" applyBorder="1"/>
    <xf numFmtId="173" fontId="2" fillId="0" borderId="36" xfId="9" applyNumberFormat="1" applyFont="1" applyFill="1" applyBorder="1"/>
    <xf numFmtId="173" fontId="2" fillId="4" borderId="34" xfId="9" applyNumberFormat="1" applyFont="1" applyFill="1" applyBorder="1"/>
    <xf numFmtId="173" fontId="2" fillId="3" borderId="34" xfId="9" applyNumberFormat="1" applyFont="1" applyFill="1" applyBorder="1" applyAlignment="1">
      <alignment horizontal="left"/>
    </xf>
    <xf numFmtId="173" fontId="2" fillId="3" borderId="36" xfId="9" applyNumberFormat="1" applyFont="1" applyFill="1" applyBorder="1"/>
    <xf numFmtId="173" fontId="2" fillId="3" borderId="0" xfId="9" applyNumberFormat="1" applyFont="1" applyFill="1" applyBorder="1"/>
    <xf numFmtId="173" fontId="2" fillId="3" borderId="3" xfId="9" applyNumberFormat="1" applyFont="1" applyFill="1" applyBorder="1"/>
    <xf numFmtId="173" fontId="2" fillId="0" borderId="0" xfId="9" applyNumberFormat="1" applyFont="1" applyFill="1" applyBorder="1"/>
    <xf numFmtId="173" fontId="2" fillId="0" borderId="19" xfId="9" applyNumberFormat="1" applyFont="1" applyFill="1" applyBorder="1"/>
    <xf numFmtId="173" fontId="2" fillId="4" borderId="0" xfId="9" applyNumberFormat="1" applyFont="1" applyFill="1" applyBorder="1"/>
    <xf numFmtId="173" fontId="2" fillId="3" borderId="0" xfId="9" applyNumberFormat="1" applyFont="1" applyFill="1" applyBorder="1" applyAlignment="1">
      <alignment horizontal="left"/>
    </xf>
    <xf numFmtId="173" fontId="2" fillId="3" borderId="19" xfId="9" applyNumberFormat="1" applyFont="1" applyFill="1" applyBorder="1"/>
    <xf numFmtId="173" fontId="2" fillId="3" borderId="32" xfId="6" applyNumberFormat="1" applyFont="1" applyFill="1" applyBorder="1"/>
    <xf numFmtId="173" fontId="2" fillId="3" borderId="37" xfId="6" applyNumberFormat="1" applyFont="1" applyFill="1" applyBorder="1"/>
    <xf numFmtId="173" fontId="2" fillId="0" borderId="32" xfId="6" applyNumberFormat="1" applyFont="1" applyBorder="1"/>
    <xf numFmtId="173" fontId="2" fillId="0" borderId="33" xfId="6" applyNumberFormat="1" applyFont="1" applyBorder="1"/>
    <xf numFmtId="173" fontId="2" fillId="4" borderId="32" xfId="6" applyNumberFormat="1" applyFont="1" applyFill="1" applyBorder="1"/>
    <xf numFmtId="173" fontId="2" fillId="3" borderId="32" xfId="7" applyNumberFormat="1" applyFont="1" applyFill="1" applyBorder="1" applyAlignment="1">
      <alignment horizontal="left"/>
    </xf>
    <xf numFmtId="173" fontId="2" fillId="3" borderId="33" xfId="6" applyNumberFormat="1" applyFont="1" applyFill="1" applyBorder="1"/>
    <xf numFmtId="168" fontId="15" fillId="3" borderId="0" xfId="7" applyNumberFormat="1" applyFont="1" applyFill="1"/>
    <xf numFmtId="168" fontId="2" fillId="5" borderId="38" xfId="6" applyNumberFormat="1" applyFont="1" applyFill="1" applyBorder="1"/>
    <xf numFmtId="168" fontId="1" fillId="0" borderId="29" xfId="6" applyNumberFormat="1" applyBorder="1"/>
    <xf numFmtId="168" fontId="1" fillId="0" borderId="30" xfId="6" applyNumberFormat="1" applyBorder="1"/>
    <xf numFmtId="168" fontId="8" fillId="0" borderId="20" xfId="6" applyNumberFormat="1" applyFont="1" applyBorder="1"/>
    <xf numFmtId="168" fontId="8" fillId="0" borderId="18" xfId="6" applyNumberFormat="1" applyFont="1" applyBorder="1"/>
    <xf numFmtId="168" fontId="10" fillId="0" borderId="39" xfId="9" applyNumberFormat="1" applyFont="1" applyFill="1" applyBorder="1"/>
    <xf numFmtId="168" fontId="10" fillId="0" borderId="40" xfId="9" applyNumberFormat="1" applyFont="1" applyFill="1" applyBorder="1"/>
    <xf numFmtId="168" fontId="11" fillId="0" borderId="41" xfId="9" applyNumberFormat="1" applyFont="1" applyFill="1" applyBorder="1"/>
    <xf numFmtId="168" fontId="11" fillId="0" borderId="42" xfId="9" applyNumberFormat="1" applyFont="1" applyFill="1" applyBorder="1"/>
    <xf numFmtId="168" fontId="2" fillId="0" borderId="29" xfId="6" applyNumberFormat="1" applyFont="1" applyBorder="1"/>
    <xf numFmtId="168" fontId="2" fillId="0" borderId="43" xfId="6" applyNumberFormat="1" applyFont="1" applyBorder="1"/>
    <xf numFmtId="169" fontId="2" fillId="0" borderId="9" xfId="6" applyNumberFormat="1" applyFont="1" applyBorder="1"/>
    <xf numFmtId="169" fontId="2" fillId="0" borderId="30" xfId="6" applyNumberFormat="1" applyFont="1" applyBorder="1"/>
    <xf numFmtId="169" fontId="2" fillId="0" borderId="44" xfId="6" applyNumberFormat="1" applyFont="1" applyBorder="1"/>
    <xf numFmtId="168" fontId="3" fillId="0" borderId="45" xfId="6" applyNumberFormat="1" applyFont="1" applyBorder="1"/>
    <xf numFmtId="168" fontId="3" fillId="0" borderId="19" xfId="6" applyNumberFormat="1" applyFont="1" applyBorder="1"/>
    <xf numFmtId="168" fontId="3" fillId="0" borderId="3" xfId="6" applyNumberFormat="1" applyFont="1" applyBorder="1"/>
    <xf numFmtId="168" fontId="3" fillId="0" borderId="14" xfId="6" applyNumberFormat="1" applyFont="1" applyBorder="1"/>
    <xf numFmtId="168" fontId="3" fillId="0" borderId="46" xfId="6" applyNumberFormat="1" applyFont="1" applyBorder="1"/>
    <xf numFmtId="168" fontId="2" fillId="0" borderId="19" xfId="6" applyNumberFormat="1" applyFont="1" applyBorder="1"/>
    <xf numFmtId="168" fontId="2" fillId="0" borderId="3" xfId="6" applyNumberFormat="1" applyFont="1" applyBorder="1"/>
    <xf numFmtId="168" fontId="2" fillId="0" borderId="29" xfId="8" applyNumberFormat="1" applyFont="1" applyBorder="1"/>
    <xf numFmtId="168" fontId="3" fillId="0" borderId="20" xfId="6" applyNumberFormat="1" applyFont="1" applyBorder="1"/>
    <xf numFmtId="168" fontId="3" fillId="0" borderId="15" xfId="6" applyNumberFormat="1" applyFont="1" applyBorder="1"/>
    <xf numFmtId="167" fontId="2" fillId="0" borderId="47" xfId="6" applyNumberFormat="1" applyFont="1" applyBorder="1"/>
    <xf numFmtId="167" fontId="2" fillId="0" borderId="31" xfId="6" applyNumberFormat="1" applyFont="1" applyBorder="1"/>
    <xf numFmtId="167" fontId="2" fillId="0" borderId="19" xfId="6" applyNumberFormat="1" applyFont="1" applyBorder="1"/>
    <xf numFmtId="167" fontId="2" fillId="0" borderId="3" xfId="6" applyNumberFormat="1" applyFont="1" applyBorder="1"/>
    <xf numFmtId="167" fontId="0" fillId="0" borderId="29" xfId="8" applyNumberFormat="1" applyFont="1" applyBorder="1"/>
    <xf numFmtId="167" fontId="0" fillId="0" borderId="43" xfId="8" applyNumberFormat="1" applyFont="1" applyBorder="1"/>
    <xf numFmtId="167" fontId="0" fillId="0" borderId="46" xfId="8" applyNumberFormat="1" applyFont="1" applyBorder="1"/>
    <xf numFmtId="167" fontId="0" fillId="0" borderId="48" xfId="8" applyNumberFormat="1" applyFont="1" applyBorder="1"/>
    <xf numFmtId="174" fontId="1" fillId="0" borderId="0" xfId="6" applyNumberFormat="1"/>
    <xf numFmtId="0" fontId="25" fillId="0" borderId="0" xfId="6" applyFont="1"/>
    <xf numFmtId="165" fontId="5" fillId="0" borderId="7" xfId="6" applyNumberFormat="1" applyFont="1" applyBorder="1"/>
    <xf numFmtId="0" fontId="3" fillId="0" borderId="5" xfId="6" applyFont="1" applyBorder="1" applyAlignment="1">
      <alignment horizontal="left"/>
    </xf>
    <xf numFmtId="165" fontId="5" fillId="0" borderId="28" xfId="6" applyNumberFormat="1" applyFont="1" applyBorder="1"/>
    <xf numFmtId="165" fontId="9" fillId="0" borderId="0" xfId="6" applyNumberFormat="1" applyFont="1" applyAlignment="1">
      <alignment vertical="center" wrapText="1"/>
    </xf>
    <xf numFmtId="168" fontId="15" fillId="0" borderId="0" xfId="15" applyNumberFormat="1" applyFont="1"/>
    <xf numFmtId="168" fontId="2" fillId="5" borderId="13" xfId="6" applyNumberFormat="1" applyFont="1" applyFill="1" applyBorder="1"/>
    <xf numFmtId="0" fontId="1" fillId="0" borderId="0" xfId="6" applyAlignment="1">
      <alignment horizontal="left" wrapText="1"/>
    </xf>
    <xf numFmtId="170" fontId="0" fillId="0" borderId="2" xfId="15" applyNumberFormat="1" applyFont="1" applyBorder="1" applyAlignment="1">
      <alignment horizontal="left" vertical="center" wrapText="1"/>
    </xf>
    <xf numFmtId="170" fontId="0" fillId="0" borderId="0" xfId="15" applyNumberFormat="1" applyFont="1" applyAlignment="1">
      <alignment horizontal="left" vertical="center" wrapText="1"/>
    </xf>
    <xf numFmtId="167" fontId="2" fillId="0" borderId="0" xfId="6" applyNumberFormat="1" applyFont="1" applyAlignment="1">
      <alignment horizontal="left" vertical="top" wrapText="1"/>
    </xf>
  </cellXfs>
  <cellStyles count="32">
    <cellStyle name="Comma" xfId="4" xr:uid="{00000000-0005-0000-0000-000004000000}"/>
    <cellStyle name="Comma [0]" xfId="5" xr:uid="{00000000-0005-0000-0000-000005000000}"/>
    <cellStyle name="Comma [0] 2" xfId="20" xr:uid="{00000000-0005-0000-0000-000014000000}"/>
    <cellStyle name="Comma [0] 2 2" xfId="30" xr:uid="{00000000-0005-0000-0000-00001E000000}"/>
    <cellStyle name="Comma [0] 3" xfId="25" xr:uid="{00000000-0005-0000-0000-000019000000}"/>
    <cellStyle name="Comma 2" xfId="9" xr:uid="{00000000-0005-0000-0000-000009000000}"/>
    <cellStyle name="Comma 2 2" xfId="21" xr:uid="{00000000-0005-0000-0000-000015000000}"/>
    <cellStyle name="Comma 2 2 2" xfId="31" xr:uid="{00000000-0005-0000-0000-00001F000000}"/>
    <cellStyle name="Comma 2 3" xfId="26" xr:uid="{00000000-0005-0000-0000-00001A000000}"/>
    <cellStyle name="Comma 3" xfId="19" xr:uid="{00000000-0005-0000-0000-000013000000}"/>
    <cellStyle name="Comma 3 2" xfId="29" xr:uid="{00000000-0005-0000-0000-00001D000000}"/>
    <cellStyle name="Comma 4" xfId="24" xr:uid="{00000000-0005-0000-0000-000018000000}"/>
    <cellStyle name="Currency" xfId="2" xr:uid="{00000000-0005-0000-0000-000002000000}"/>
    <cellStyle name="Currency [0]" xfId="3" xr:uid="{00000000-0005-0000-0000-000003000000}"/>
    <cellStyle name="Currency [0] 2" xfId="18" xr:uid="{00000000-0005-0000-0000-000012000000}"/>
    <cellStyle name="Currency [0] 2 2" xfId="28" xr:uid="{00000000-0005-0000-0000-00001C000000}"/>
    <cellStyle name="Currency [0] 3" xfId="23" xr:uid="{00000000-0005-0000-0000-000017000000}"/>
    <cellStyle name="Currency 2" xfId="17" xr:uid="{00000000-0005-0000-0000-000011000000}"/>
    <cellStyle name="Currency 2 2" xfId="27" xr:uid="{00000000-0005-0000-0000-00001B000000}"/>
    <cellStyle name="Currency 3" xfId="22" xr:uid="{00000000-0005-0000-0000-000016000000}"/>
    <cellStyle name="Fill_ActQ" xfId="13" xr:uid="{00000000-0005-0000-0000-00000D000000}"/>
    <cellStyle name="Hyperkobling" xfId="12" xr:uid="{00000000-0005-0000-0000-00000C000000}"/>
    <cellStyle name="Hyperkobling 2" xfId="16" xr:uid="{00000000-0005-0000-0000-000010000000}"/>
    <cellStyle name="Normal" xfId="0" builtinId="0"/>
    <cellStyle name="Normal 11" xfId="7" xr:uid="{00000000-0005-0000-0000-000007000000}"/>
    <cellStyle name="Normal 2" xfId="6" xr:uid="{00000000-0005-0000-0000-000006000000}"/>
    <cellStyle name="Normal 3" xfId="15" xr:uid="{00000000-0005-0000-0000-00000F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6</xdr:row>
      <xdr:rowOff>85725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" y="178117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Q3 2024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Marketplaces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Ebenfelt,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B1:B997"/>
  <sheetViews>
    <sheetView showGridLines="0" tabSelected="1" workbookViewId="0"/>
  </sheetViews>
  <sheetFormatPr baseColWidth="10" defaultColWidth="14.42578125" defaultRowHeight="15" customHeight="1" x14ac:dyDescent="0.2"/>
  <cols>
    <col min="1" max="1" width="5.5703125" style="4" customWidth="1"/>
    <col min="2" max="6" width="11.42578125" style="4" customWidth="1"/>
    <col min="7" max="16384" width="14.42578125" style="4"/>
  </cols>
  <sheetData>
    <row r="1" spans="2:2" ht="12.75" customHeight="1" x14ac:dyDescent="0.2"/>
    <row r="2" spans="2:2" ht="12.75" customHeight="1" x14ac:dyDescent="0.2"/>
    <row r="3" spans="2:2" ht="12.75" customHeight="1" x14ac:dyDescent="0.2"/>
    <row r="4" spans="2:2" ht="69.75" customHeight="1" x14ac:dyDescent="0.6">
      <c r="B4" s="358" t="s">
        <v>141</v>
      </c>
    </row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U796"/>
  <sheetViews>
    <sheetView showGridLines="0" workbookViewId="0"/>
  </sheetViews>
  <sheetFormatPr baseColWidth="10" defaultColWidth="14.42578125" defaultRowHeight="15" customHeight="1" x14ac:dyDescent="0.2"/>
  <cols>
    <col min="1" max="1" width="3.7109375" style="4" customWidth="1"/>
    <col min="2" max="12" width="12.28515625" style="4" customWidth="1"/>
    <col min="13" max="13" width="64.5703125" style="4" bestFit="1" customWidth="1"/>
    <col min="14" max="17" width="12.28515625" style="4" customWidth="1"/>
    <col min="18" max="18" width="12" style="4" customWidth="1"/>
    <col min="19" max="20" width="12.140625" style="4" customWidth="1"/>
    <col min="21" max="16384" width="14.42578125" style="4"/>
  </cols>
  <sheetData>
    <row r="1" spans="1:21" ht="12.75" customHeight="1" x14ac:dyDescent="0.2">
      <c r="A1" s="5"/>
      <c r="B1" s="5" t="s">
        <v>0</v>
      </c>
      <c r="C1" s="5"/>
      <c r="D1" s="5"/>
      <c r="E1" s="5"/>
      <c r="F1" s="6"/>
      <c r="G1" s="6"/>
      <c r="H1" s="6"/>
      <c r="I1" s="5"/>
      <c r="J1" s="6"/>
      <c r="K1" s="6"/>
      <c r="L1" s="6"/>
      <c r="M1" s="5"/>
      <c r="N1" s="6"/>
      <c r="O1" s="5"/>
      <c r="P1" s="6"/>
      <c r="Q1" s="5"/>
      <c r="R1" s="5"/>
      <c r="S1" s="5"/>
      <c r="T1" s="5"/>
    </row>
    <row r="2" spans="1:21" ht="12.75" customHeight="1" x14ac:dyDescent="0.2">
      <c r="A2" s="5"/>
      <c r="B2" s="8"/>
      <c r="C2" s="7"/>
      <c r="D2" s="7"/>
      <c r="E2" s="7"/>
      <c r="F2" s="8"/>
      <c r="G2" s="8"/>
      <c r="H2" s="8"/>
      <c r="I2" s="7"/>
      <c r="J2" s="8"/>
      <c r="K2" s="8"/>
      <c r="L2" s="8"/>
      <c r="M2" s="141" t="s">
        <v>142</v>
      </c>
      <c r="N2" s="8"/>
      <c r="O2" s="7"/>
      <c r="P2" s="8"/>
      <c r="Q2" s="7"/>
      <c r="R2" s="9"/>
      <c r="S2" s="9"/>
      <c r="T2" s="9"/>
    </row>
    <row r="3" spans="1:21" ht="12.75" customHeight="1" x14ac:dyDescent="0.2">
      <c r="A3" s="5"/>
      <c r="B3" s="8" t="s">
        <v>1</v>
      </c>
      <c r="C3" s="7" t="s">
        <v>2</v>
      </c>
      <c r="D3" s="7" t="s">
        <v>3</v>
      </c>
      <c r="E3" s="8" t="s">
        <v>4</v>
      </c>
      <c r="F3" s="209" t="s">
        <v>1</v>
      </c>
      <c r="G3" s="8" t="s">
        <v>2</v>
      </c>
      <c r="H3" s="8" t="s">
        <v>3</v>
      </c>
      <c r="I3" s="10" t="s">
        <v>4</v>
      </c>
      <c r="J3" s="8" t="s">
        <v>1</v>
      </c>
      <c r="K3" s="8" t="s">
        <v>2</v>
      </c>
      <c r="L3" s="8" t="s">
        <v>3</v>
      </c>
      <c r="M3" s="110" t="s">
        <v>5</v>
      </c>
      <c r="N3" s="8" t="s">
        <v>125</v>
      </c>
      <c r="O3" s="8" t="s">
        <v>125</v>
      </c>
      <c r="P3" s="209" t="s">
        <v>6</v>
      </c>
      <c r="Q3" s="8" t="s">
        <v>6</v>
      </c>
      <c r="R3" s="108"/>
      <c r="S3" s="11"/>
      <c r="T3" s="115"/>
    </row>
    <row r="4" spans="1:21" ht="12.75" customHeight="1" x14ac:dyDescent="0.2">
      <c r="A4" s="5"/>
      <c r="B4" s="134">
        <v>2022</v>
      </c>
      <c r="C4" s="134">
        <v>2022</v>
      </c>
      <c r="D4" s="134">
        <v>2022</v>
      </c>
      <c r="E4" s="134">
        <v>2022</v>
      </c>
      <c r="F4" s="210">
        <v>2023</v>
      </c>
      <c r="G4" s="134">
        <v>2023</v>
      </c>
      <c r="H4" s="134">
        <v>2023</v>
      </c>
      <c r="I4" s="135">
        <v>2023</v>
      </c>
      <c r="J4" s="134">
        <v>2024</v>
      </c>
      <c r="K4" s="134">
        <v>2024</v>
      </c>
      <c r="L4" s="134">
        <v>2024</v>
      </c>
      <c r="M4" s="142" t="s">
        <v>7</v>
      </c>
      <c r="N4" s="134">
        <v>2024</v>
      </c>
      <c r="O4" s="134">
        <v>2023</v>
      </c>
      <c r="P4" s="210">
        <v>2023</v>
      </c>
      <c r="Q4" s="134">
        <v>2022</v>
      </c>
      <c r="R4" s="117"/>
      <c r="S4" s="116"/>
      <c r="T4" s="116"/>
    </row>
    <row r="5" spans="1:21" ht="12.75" x14ac:dyDescent="0.2">
      <c r="A5" s="5"/>
      <c r="B5" s="118" t="s">
        <v>132</v>
      </c>
      <c r="C5" s="118" t="s">
        <v>132</v>
      </c>
      <c r="D5" s="118" t="s">
        <v>132</v>
      </c>
      <c r="E5" s="270" t="s">
        <v>132</v>
      </c>
      <c r="F5" s="118" t="s">
        <v>132</v>
      </c>
      <c r="G5" s="118" t="s">
        <v>132</v>
      </c>
      <c r="H5" s="118" t="s">
        <v>132</v>
      </c>
      <c r="I5" s="270" t="s">
        <v>132</v>
      </c>
      <c r="J5" s="118" t="s">
        <v>132</v>
      </c>
      <c r="K5" s="118"/>
      <c r="L5" s="118"/>
      <c r="M5" s="118"/>
      <c r="N5" s="118"/>
      <c r="O5" s="270" t="s">
        <v>132</v>
      </c>
      <c r="P5" s="118" t="s">
        <v>132</v>
      </c>
      <c r="Q5" s="118" t="s">
        <v>132</v>
      </c>
      <c r="R5" s="119"/>
      <c r="S5" s="119"/>
      <c r="T5" s="118"/>
      <c r="U5" s="14"/>
    </row>
    <row r="6" spans="1:21" ht="12.75" customHeight="1" x14ac:dyDescent="0.2">
      <c r="A6" s="5"/>
      <c r="B6" s="146"/>
      <c r="C6" s="61"/>
      <c r="D6" s="61"/>
      <c r="E6" s="61"/>
      <c r="F6" s="146"/>
      <c r="G6" s="146"/>
      <c r="H6" s="146"/>
      <c r="I6" s="61"/>
      <c r="J6" s="146"/>
      <c r="K6" s="167"/>
      <c r="L6" s="146"/>
      <c r="M6" s="61"/>
      <c r="N6" s="267"/>
      <c r="O6" s="61"/>
      <c r="P6" s="267"/>
      <c r="Q6" s="61"/>
      <c r="R6" s="61"/>
      <c r="S6" s="119"/>
      <c r="T6" s="61"/>
      <c r="U6" s="14"/>
    </row>
    <row r="7" spans="1:21" ht="12.75" customHeight="1" x14ac:dyDescent="0.2">
      <c r="A7" s="5"/>
      <c r="B7" s="137">
        <f>954.763-0.3</f>
        <v>954.46300000000008</v>
      </c>
      <c r="C7" s="137">
        <f>1026.222+0.3</f>
        <v>1026.5219999999999</v>
      </c>
      <c r="D7" s="137">
        <v>1002.023</v>
      </c>
      <c r="E7" s="137">
        <v>982.95400000000006</v>
      </c>
      <c r="F7" s="334">
        <f>1074.511-0.1</f>
        <v>1074.4110000000001</v>
      </c>
      <c r="G7" s="137">
        <v>1191.713</v>
      </c>
      <c r="H7" s="137">
        <v>1159.0550000000001</v>
      </c>
      <c r="I7" s="335">
        <v>1108.749</v>
      </c>
      <c r="J7" s="137">
        <v>1190.991</v>
      </c>
      <c r="K7" s="137">
        <v>1336.5710000000001</v>
      </c>
      <c r="L7" s="138">
        <v>1292.3720000000001</v>
      </c>
      <c r="M7" s="15" t="s">
        <v>9</v>
      </c>
      <c r="N7" s="15">
        <v>3819.9340000000002</v>
      </c>
      <c r="O7" s="15">
        <v>3425.1790000000001</v>
      </c>
      <c r="P7" s="346">
        <v>4534.0280000000002</v>
      </c>
      <c r="Q7" s="15">
        <f>3965.962-1</f>
        <v>3964.962</v>
      </c>
      <c r="R7" s="125"/>
      <c r="S7" s="119"/>
      <c r="T7" s="121"/>
    </row>
    <row r="8" spans="1:21" ht="12.75" customHeight="1" x14ac:dyDescent="0.2">
      <c r="A8" s="5"/>
      <c r="B8" s="137">
        <v>155.911</v>
      </c>
      <c r="C8" s="137">
        <v>171.636</v>
      </c>
      <c r="D8" s="137">
        <v>139.37</v>
      </c>
      <c r="E8" s="137">
        <v>171.654</v>
      </c>
      <c r="F8" s="334">
        <v>129.46299999999999</v>
      </c>
      <c r="G8" s="137">
        <v>151.49199999999999</v>
      </c>
      <c r="H8" s="137">
        <v>132.52699999999999</v>
      </c>
      <c r="I8" s="335">
        <v>162.048</v>
      </c>
      <c r="J8" s="137">
        <v>107.913</v>
      </c>
      <c r="K8" s="137">
        <v>148.33199999999999</v>
      </c>
      <c r="L8" s="138">
        <v>119.068</v>
      </c>
      <c r="M8" s="15" t="s">
        <v>10</v>
      </c>
      <c r="N8" s="15">
        <v>375.31299999999999</v>
      </c>
      <c r="O8" s="15">
        <v>413.48199999999997</v>
      </c>
      <c r="P8" s="346">
        <v>575.53</v>
      </c>
      <c r="Q8" s="15">
        <v>638.57100000000003</v>
      </c>
      <c r="R8" s="125"/>
      <c r="S8" s="119"/>
      <c r="T8" s="324"/>
    </row>
    <row r="9" spans="1:21" ht="12.75" customHeight="1" x14ac:dyDescent="0.2">
      <c r="A9" s="5"/>
      <c r="B9" s="336">
        <v>1065.204</v>
      </c>
      <c r="C9" s="336">
        <v>1051.6010000000001</v>
      </c>
      <c r="D9" s="336">
        <v>1097.1309999999999</v>
      </c>
      <c r="E9" s="336">
        <v>1155.211</v>
      </c>
      <c r="F9" s="337">
        <v>1117.886</v>
      </c>
      <c r="G9" s="336">
        <v>1112.5640000000001</v>
      </c>
      <c r="H9" s="336">
        <v>1067.423</v>
      </c>
      <c r="I9" s="338">
        <v>1089.5740000000001</v>
      </c>
      <c r="J9" s="336">
        <v>1021.872</v>
      </c>
      <c r="K9" s="336">
        <v>1040</v>
      </c>
      <c r="L9" s="139">
        <v>1196</v>
      </c>
      <c r="M9" s="15" t="s">
        <v>11</v>
      </c>
      <c r="N9" s="15">
        <v>3257</v>
      </c>
      <c r="O9" s="15">
        <v>3298</v>
      </c>
      <c r="P9" s="346">
        <v>4387.3469999999998</v>
      </c>
      <c r="Q9" s="15">
        <v>4370.1469999999999</v>
      </c>
      <c r="R9" s="125"/>
      <c r="S9" s="119"/>
      <c r="T9" s="121"/>
    </row>
    <row r="10" spans="1:21" ht="12.75" customHeight="1" x14ac:dyDescent="0.2">
      <c r="A10" s="16"/>
      <c r="B10" s="17">
        <v>2175.578</v>
      </c>
      <c r="C10" s="17">
        <v>2249.759</v>
      </c>
      <c r="D10" s="17">
        <v>2238.5239999999999</v>
      </c>
      <c r="E10" s="17">
        <v>2309.8180000000002</v>
      </c>
      <c r="F10" s="208">
        <v>2321.7600000000002</v>
      </c>
      <c r="G10" s="17">
        <v>2455.7689999999998</v>
      </c>
      <c r="H10" s="17">
        <v>2359.0059999999999</v>
      </c>
      <c r="I10" s="339">
        <v>2360.37</v>
      </c>
      <c r="J10" s="17">
        <v>2320.7759999999998</v>
      </c>
      <c r="K10" s="17">
        <v>2524.8020000000001</v>
      </c>
      <c r="L10" s="18">
        <v>2607.0610000000001</v>
      </c>
      <c r="M10" s="17" t="s">
        <v>12</v>
      </c>
      <c r="N10" s="17">
        <v>7452.6389999999992</v>
      </c>
      <c r="O10" s="17">
        <v>7136.5349999999999</v>
      </c>
      <c r="P10" s="208">
        <v>9496.9049999999988</v>
      </c>
      <c r="Q10" s="17">
        <v>8973.6790000000001</v>
      </c>
      <c r="R10" s="125"/>
      <c r="S10" s="119"/>
      <c r="T10" s="264"/>
    </row>
    <row r="11" spans="1:21" ht="12.75" customHeight="1" x14ac:dyDescent="0.2">
      <c r="A11" s="16"/>
      <c r="B11" s="80"/>
      <c r="C11" s="80"/>
      <c r="D11" s="80"/>
      <c r="E11" s="80"/>
      <c r="F11" s="340"/>
      <c r="G11" s="80"/>
      <c r="H11" s="80"/>
      <c r="I11" s="341"/>
      <c r="J11" s="80"/>
      <c r="K11" s="80"/>
      <c r="L11" s="113"/>
      <c r="M11" s="80"/>
      <c r="N11" s="80"/>
      <c r="O11" s="80"/>
      <c r="P11" s="340"/>
      <c r="Q11" s="80"/>
      <c r="R11" s="125"/>
      <c r="S11" s="119"/>
      <c r="T11" s="80"/>
    </row>
    <row r="12" spans="1:21" ht="12.75" customHeight="1" x14ac:dyDescent="0.2">
      <c r="A12" s="5"/>
      <c r="B12" s="137">
        <v>-57.128</v>
      </c>
      <c r="C12" s="137">
        <v>-31.138000000000002</v>
      </c>
      <c r="D12" s="137">
        <v>-26.792000000000002</v>
      </c>
      <c r="E12" s="137">
        <v>-33.731999999999999</v>
      </c>
      <c r="F12" s="334">
        <v>-31.48</v>
      </c>
      <c r="G12" s="137">
        <v>-23.338999999999999</v>
      </c>
      <c r="H12" s="137">
        <v>-22.591000000000001</v>
      </c>
      <c r="I12" s="335">
        <v>-25.677</v>
      </c>
      <c r="J12" s="137">
        <v>-27.797999999999998</v>
      </c>
      <c r="K12" s="137">
        <v>-19.79</v>
      </c>
      <c r="L12" s="138">
        <v>-19.231999999999999</v>
      </c>
      <c r="M12" s="137" t="s">
        <v>13</v>
      </c>
      <c r="N12" s="137">
        <v>-66.819999999999993</v>
      </c>
      <c r="O12" s="137">
        <v>-77.41</v>
      </c>
      <c r="P12" s="334">
        <v>-103.08699999999999</v>
      </c>
      <c r="Q12" s="137">
        <v>-148.79000000000002</v>
      </c>
      <c r="R12" s="125"/>
      <c r="S12" s="119"/>
      <c r="T12" s="40"/>
    </row>
    <row r="13" spans="1:21" ht="12.75" customHeight="1" x14ac:dyDescent="0.2">
      <c r="A13" s="5"/>
      <c r="B13" s="137">
        <v>-726.572</v>
      </c>
      <c r="C13" s="137">
        <v>-776.45100000000002</v>
      </c>
      <c r="D13" s="137">
        <v>-700.65499999999997</v>
      </c>
      <c r="E13" s="137">
        <v>-808.07500000000005</v>
      </c>
      <c r="F13" s="334">
        <v>-804.54</v>
      </c>
      <c r="G13" s="137">
        <v>-838.64200000000005</v>
      </c>
      <c r="H13" s="137">
        <v>-749.50900000000001</v>
      </c>
      <c r="I13" s="335">
        <v>-869.21799999999996</v>
      </c>
      <c r="J13" s="137">
        <v>-881.25599999999997</v>
      </c>
      <c r="K13" s="137">
        <v>-865.90300000000002</v>
      </c>
      <c r="L13" s="138">
        <v>-797.02599999999995</v>
      </c>
      <c r="M13" s="137" t="s">
        <v>14</v>
      </c>
      <c r="N13" s="137">
        <v>-2544.1849999999999</v>
      </c>
      <c r="O13" s="137">
        <v>-2392.6909999999998</v>
      </c>
      <c r="P13" s="334">
        <v>-3261.9089999999997</v>
      </c>
      <c r="Q13" s="137">
        <v>-3011.7529999999997</v>
      </c>
      <c r="R13" s="125"/>
      <c r="S13" s="119"/>
      <c r="T13" s="40"/>
    </row>
    <row r="14" spans="1:21" ht="12.75" customHeight="1" x14ac:dyDescent="0.2">
      <c r="A14" s="5"/>
      <c r="B14" s="137">
        <v>-994.94299999999998</v>
      </c>
      <c r="C14" s="137">
        <v>-994.90599999999995</v>
      </c>
      <c r="D14" s="137">
        <v>-958.54200000000003</v>
      </c>
      <c r="E14" s="137">
        <v>-1002.562</v>
      </c>
      <c r="F14" s="334">
        <v>-1063.4659999999999</v>
      </c>
      <c r="G14" s="137">
        <v>-1055.798</v>
      </c>
      <c r="H14" s="137">
        <v>-1012.99</v>
      </c>
      <c r="I14" s="335">
        <v>-1045.5719999999999</v>
      </c>
      <c r="J14" s="137">
        <v>-1018.187</v>
      </c>
      <c r="K14" s="137">
        <v>-1093.2049999999999</v>
      </c>
      <c r="L14" s="138">
        <v>-1120.6510000000001</v>
      </c>
      <c r="M14" s="137" t="s">
        <v>15</v>
      </c>
      <c r="N14" s="137">
        <v>-3232.0429999999997</v>
      </c>
      <c r="O14" s="137">
        <v>-3132.2539999999999</v>
      </c>
      <c r="P14" s="334">
        <v>-4177.826</v>
      </c>
      <c r="Q14" s="137">
        <v>-3950.953</v>
      </c>
      <c r="R14" s="125"/>
      <c r="S14" s="119"/>
      <c r="T14" s="40"/>
    </row>
    <row r="15" spans="1:21" ht="12.75" customHeight="1" x14ac:dyDescent="0.2">
      <c r="A15" s="5"/>
      <c r="B15" s="137"/>
      <c r="C15" s="137"/>
      <c r="D15" s="137"/>
      <c r="E15" s="137"/>
      <c r="F15" s="334"/>
      <c r="G15" s="137"/>
      <c r="H15" s="137"/>
      <c r="I15" s="335"/>
      <c r="J15" s="137"/>
      <c r="K15" s="137"/>
      <c r="L15" s="138"/>
      <c r="M15" s="140"/>
      <c r="N15" s="137"/>
      <c r="O15" s="137"/>
      <c r="P15" s="334"/>
      <c r="Q15" s="137"/>
      <c r="R15" s="125"/>
      <c r="S15" s="119"/>
      <c r="T15" s="40"/>
    </row>
    <row r="16" spans="1:21" ht="12.75" customHeight="1" x14ac:dyDescent="0.2">
      <c r="A16" s="16"/>
      <c r="B16" s="342">
        <v>396.935</v>
      </c>
      <c r="C16" s="17">
        <v>447.26299999999998</v>
      </c>
      <c r="D16" s="17">
        <v>552.53499999999997</v>
      </c>
      <c r="E16" s="17">
        <v>465.44900000000001</v>
      </c>
      <c r="F16" s="343">
        <v>422.274</v>
      </c>
      <c r="G16" s="342">
        <v>537.99</v>
      </c>
      <c r="H16" s="342">
        <v>573.91600000000005</v>
      </c>
      <c r="I16" s="339">
        <v>419.904</v>
      </c>
      <c r="J16" s="342">
        <v>393.53399999999999</v>
      </c>
      <c r="K16" s="342">
        <v>545.90599999999995</v>
      </c>
      <c r="L16" s="262">
        <v>670.15099999999995</v>
      </c>
      <c r="M16" s="17" t="s">
        <v>16</v>
      </c>
      <c r="N16" s="17">
        <v>1609.5909999999999</v>
      </c>
      <c r="O16" s="17">
        <v>1534.18</v>
      </c>
      <c r="P16" s="208">
        <v>1954.0840000000001</v>
      </c>
      <c r="Q16" s="17">
        <v>1862.182</v>
      </c>
      <c r="R16" s="125"/>
      <c r="S16" s="119"/>
      <c r="T16" s="80"/>
    </row>
    <row r="17" spans="1:20" ht="12.75" customHeight="1" x14ac:dyDescent="0.2">
      <c r="A17" s="5"/>
      <c r="B17" s="40"/>
      <c r="C17" s="40"/>
      <c r="D17" s="40"/>
      <c r="E17" s="40"/>
      <c r="F17" s="344"/>
      <c r="G17" s="40"/>
      <c r="H17" s="40"/>
      <c r="I17" s="345"/>
      <c r="J17" s="40"/>
      <c r="K17" s="40"/>
      <c r="L17" s="120"/>
      <c r="M17" s="40"/>
      <c r="N17" s="40"/>
      <c r="O17" s="40"/>
      <c r="P17" s="344"/>
      <c r="Q17" s="40"/>
      <c r="R17" s="125"/>
      <c r="S17" s="119"/>
      <c r="T17" s="40"/>
    </row>
    <row r="18" spans="1:20" ht="12.75" customHeight="1" x14ac:dyDescent="0.2">
      <c r="A18" s="5"/>
      <c r="B18" s="137">
        <v>-139.36000000000001</v>
      </c>
      <c r="C18" s="137">
        <v>-151.31700000000001</v>
      </c>
      <c r="D18" s="137">
        <v>-152.50800000000001</v>
      </c>
      <c r="E18" s="137">
        <v>-167.333</v>
      </c>
      <c r="F18" s="334">
        <v>-173.65600000000001</v>
      </c>
      <c r="G18" s="137">
        <v>-182.785</v>
      </c>
      <c r="H18" s="137">
        <v>-181.43700000000001</v>
      </c>
      <c r="I18" s="335">
        <v>-216.87700000000001</v>
      </c>
      <c r="J18" s="137">
        <v>-194.41499999999999</v>
      </c>
      <c r="K18" s="137">
        <v>-198.84899999999999</v>
      </c>
      <c r="L18" s="138">
        <v>-233.916</v>
      </c>
      <c r="M18" s="137" t="s">
        <v>17</v>
      </c>
      <c r="N18" s="137">
        <v>-627.18000000000006</v>
      </c>
      <c r="O18" s="137">
        <v>-537.87800000000004</v>
      </c>
      <c r="P18" s="334">
        <v>-754.75500000000011</v>
      </c>
      <c r="Q18" s="137">
        <v>-610.51800000000003</v>
      </c>
      <c r="R18" s="125"/>
      <c r="S18" s="119"/>
      <c r="T18" s="40"/>
    </row>
    <row r="19" spans="1:20" ht="12.75" customHeight="1" x14ac:dyDescent="0.2">
      <c r="A19" s="16"/>
      <c r="B19" s="137">
        <v>-2.0750000000000002</v>
      </c>
      <c r="C19" s="137">
        <v>-5.7380000000000004</v>
      </c>
      <c r="D19" s="137">
        <v>-5.0000000000000001E-3</v>
      </c>
      <c r="E19" s="137">
        <v>-22.405999999999999</v>
      </c>
      <c r="F19" s="334">
        <v>-8.8870000000000005</v>
      </c>
      <c r="G19" s="137">
        <v>5.0000000000000001E-3</v>
      </c>
      <c r="H19" s="137">
        <v>-21.914999999999999</v>
      </c>
      <c r="I19" s="335">
        <v>-16.654</v>
      </c>
      <c r="J19" s="137">
        <v>1E-3</v>
      </c>
      <c r="K19" s="137">
        <v>-1.825</v>
      </c>
      <c r="L19" s="138">
        <v>0.09</v>
      </c>
      <c r="M19" s="137" t="s">
        <v>19</v>
      </c>
      <c r="N19" s="137">
        <v>-1.734</v>
      </c>
      <c r="O19" s="137">
        <v>-30.796999999999997</v>
      </c>
      <c r="P19" s="334">
        <v>-47.450999999999993</v>
      </c>
      <c r="Q19" s="137">
        <v>-30.224</v>
      </c>
      <c r="R19" s="125"/>
      <c r="S19" s="119"/>
      <c r="T19" s="40"/>
    </row>
    <row r="20" spans="1:20" ht="12.75" customHeight="1" x14ac:dyDescent="0.2">
      <c r="A20" s="5"/>
      <c r="B20" s="137">
        <v>0.77900000000000003</v>
      </c>
      <c r="C20" s="137">
        <f>1.7-B20</f>
        <v>0.92099999999999993</v>
      </c>
      <c r="D20" s="137">
        <v>0</v>
      </c>
      <c r="E20" s="137">
        <v>0</v>
      </c>
      <c r="F20" s="334">
        <v>22.765000000000001</v>
      </c>
      <c r="G20" s="137">
        <v>16.776</v>
      </c>
      <c r="H20" s="137">
        <v>11.805999999999999</v>
      </c>
      <c r="I20" s="335">
        <v>3.3940000000000001</v>
      </c>
      <c r="J20" s="137">
        <v>0</v>
      </c>
      <c r="K20" s="137">
        <v>0</v>
      </c>
      <c r="L20" s="138">
        <v>5</v>
      </c>
      <c r="M20" s="137" t="s">
        <v>20</v>
      </c>
      <c r="N20" s="137">
        <v>1</v>
      </c>
      <c r="O20" s="137">
        <v>51.346999999999994</v>
      </c>
      <c r="P20" s="334">
        <v>54.740999999999993</v>
      </c>
      <c r="Q20" s="137">
        <f>SUM(B20:E20)</f>
        <v>1.7</v>
      </c>
      <c r="R20" s="125"/>
      <c r="S20" s="119"/>
      <c r="T20" s="40"/>
    </row>
    <row r="21" spans="1:20" ht="12.75" customHeight="1" x14ac:dyDescent="0.2">
      <c r="A21" s="5"/>
      <c r="B21" s="137">
        <f>-30.96+1.019-B20</f>
        <v>-30.720000000000002</v>
      </c>
      <c r="C21" s="137">
        <f>-45.544-C20</f>
        <v>-46.464999999999996</v>
      </c>
      <c r="D21" s="137">
        <v>-28.012</v>
      </c>
      <c r="E21" s="137">
        <f>-42.993+1.539</f>
        <v>-41.454000000000001</v>
      </c>
      <c r="F21" s="334">
        <v>-54.478000000000002</v>
      </c>
      <c r="G21" s="137">
        <v>-15.167</v>
      </c>
      <c r="H21" s="137">
        <v>-4.073999999999999</v>
      </c>
      <c r="I21" s="335">
        <v>-68.766000000000005</v>
      </c>
      <c r="J21" s="137">
        <v>-111</v>
      </c>
      <c r="K21" s="137">
        <v>-127.70399999999999</v>
      </c>
      <c r="L21" s="138">
        <v>-97</v>
      </c>
      <c r="M21" s="137" t="s">
        <v>21</v>
      </c>
      <c r="N21" s="137">
        <v>-331</v>
      </c>
      <c r="O21" s="137">
        <v>-73.718999999999994</v>
      </c>
      <c r="P21" s="334">
        <v>-142.48500000000001</v>
      </c>
      <c r="Q21" s="137">
        <f>SUM(B21:E21)</f>
        <v>-146.65100000000001</v>
      </c>
      <c r="R21" s="125"/>
      <c r="S21" s="119"/>
      <c r="T21" s="40"/>
    </row>
    <row r="22" spans="1:20" ht="12.75" customHeight="1" x14ac:dyDescent="0.2">
      <c r="A22" s="5"/>
      <c r="B22" s="126">
        <f>SUM(B16:B21)</f>
        <v>225.559</v>
      </c>
      <c r="C22" s="126">
        <v>244.66399999999993</v>
      </c>
      <c r="D22" s="126">
        <v>372.00999999999988</v>
      </c>
      <c r="E22" s="126">
        <v>234.25599999999994</v>
      </c>
      <c r="F22" s="347">
        <v>208.018</v>
      </c>
      <c r="G22" s="126">
        <v>356.81900000000002</v>
      </c>
      <c r="H22" s="126">
        <v>378.29599999999999</v>
      </c>
      <c r="I22" s="348">
        <v>121.00099999999999</v>
      </c>
      <c r="J22" s="126">
        <v>88.149000000000001</v>
      </c>
      <c r="K22" s="126">
        <v>217.52799999999996</v>
      </c>
      <c r="L22" s="130">
        <v>345.09100000000001</v>
      </c>
      <c r="M22" s="126" t="s">
        <v>22</v>
      </c>
      <c r="N22" s="126">
        <v>650.76800000000003</v>
      </c>
      <c r="O22" s="126">
        <v>943.13300000000004</v>
      </c>
      <c r="P22" s="347">
        <v>1064.134</v>
      </c>
      <c r="Q22" s="126">
        <f>SUM(Q16:Q21)</f>
        <v>1076.489</v>
      </c>
      <c r="R22" s="125"/>
      <c r="S22" s="119"/>
      <c r="T22" s="40"/>
    </row>
    <row r="23" spans="1:20" ht="12.75" customHeight="1" x14ac:dyDescent="0.2">
      <c r="A23" s="16"/>
      <c r="B23" s="80"/>
      <c r="C23" s="80"/>
      <c r="D23" s="80"/>
      <c r="E23" s="80"/>
      <c r="F23" s="340"/>
      <c r="G23" s="80"/>
      <c r="H23" s="80"/>
      <c r="I23" s="341"/>
      <c r="J23" s="80"/>
      <c r="K23" s="80"/>
      <c r="L23" s="113"/>
      <c r="M23" s="80"/>
      <c r="N23" s="80"/>
      <c r="O23" s="80"/>
      <c r="P23" s="340"/>
      <c r="Q23" s="80"/>
      <c r="R23" s="125"/>
      <c r="S23" s="119"/>
      <c r="T23" s="80"/>
    </row>
    <row r="24" spans="1:20" ht="12.75" customHeight="1" x14ac:dyDescent="0.2">
      <c r="A24" s="16"/>
      <c r="B24" s="137">
        <v>-40.691000000000003</v>
      </c>
      <c r="C24" s="137">
        <v>-56.485999999999997</v>
      </c>
      <c r="D24" s="137">
        <v>-34.561999999999998</v>
      </c>
      <c r="E24" s="137">
        <v>-49.939</v>
      </c>
      <c r="F24" s="334">
        <v>-22.625</v>
      </c>
      <c r="G24" s="137">
        <v>-0.63600000000000001</v>
      </c>
      <c r="H24" s="137">
        <v>-23.259</v>
      </c>
      <c r="I24" s="335">
        <v>-23.661000000000001</v>
      </c>
      <c r="J24" s="137">
        <v>-16.736000000000001</v>
      </c>
      <c r="K24" s="137">
        <v>-25.670999999999999</v>
      </c>
      <c r="L24" s="138">
        <v>-12.676</v>
      </c>
      <c r="M24" s="137" t="s">
        <v>18</v>
      </c>
      <c r="N24" s="137">
        <v>-55.082999999999998</v>
      </c>
      <c r="O24" s="137">
        <v>-46.519999999999996</v>
      </c>
      <c r="P24" s="334">
        <v>-70.180999999999997</v>
      </c>
      <c r="Q24" s="137">
        <v>-181.67799999999997</v>
      </c>
      <c r="R24" s="125"/>
      <c r="S24" s="119"/>
      <c r="T24" s="80"/>
    </row>
    <row r="25" spans="1:20" ht="12.75" customHeight="1" x14ac:dyDescent="0.2">
      <c r="A25" s="5"/>
      <c r="B25" s="137">
        <v>0</v>
      </c>
      <c r="C25" s="137">
        <v>-24.001000000000001</v>
      </c>
      <c r="D25" s="137">
        <v>-37.323</v>
      </c>
      <c r="E25" s="137">
        <v>-27.742000000000001</v>
      </c>
      <c r="F25" s="334">
        <v>-10.241</v>
      </c>
      <c r="G25" s="137">
        <v>-6.2910000000000004</v>
      </c>
      <c r="H25" s="137">
        <v>-33.618000000000002</v>
      </c>
      <c r="I25" s="335">
        <v>-37.776000000000003</v>
      </c>
      <c r="J25" s="137">
        <v>-43.079000000000001</v>
      </c>
      <c r="K25" s="137">
        <v>-3.0339999999999998</v>
      </c>
      <c r="L25" s="138">
        <v>-48.568134501720003</v>
      </c>
      <c r="M25" s="137" t="s">
        <v>129</v>
      </c>
      <c r="N25" s="137">
        <v>-94.68113450172001</v>
      </c>
      <c r="O25" s="137">
        <v>-50.150000000000006</v>
      </c>
      <c r="P25" s="334">
        <v>-87.926000000000016</v>
      </c>
      <c r="Q25" s="137">
        <v>-89.066000000000003</v>
      </c>
      <c r="R25" s="125"/>
      <c r="S25" s="119"/>
      <c r="T25" s="122"/>
    </row>
    <row r="26" spans="1:20" ht="12.75" customHeight="1" x14ac:dyDescent="0.2">
      <c r="A26" s="5"/>
      <c r="B26" s="137">
        <v>1.0189999999999999</v>
      </c>
      <c r="C26" s="137">
        <v>1.038</v>
      </c>
      <c r="D26" s="137">
        <v>15.976000000000001</v>
      </c>
      <c r="E26" s="137">
        <v>-29.568000000000001</v>
      </c>
      <c r="F26" s="334">
        <v>0</v>
      </c>
      <c r="G26" s="137">
        <v>0</v>
      </c>
      <c r="H26" s="137">
        <v>0.88100000000000001</v>
      </c>
      <c r="I26" s="335">
        <v>1.173</v>
      </c>
      <c r="J26" s="137">
        <v>-1.774</v>
      </c>
      <c r="K26" s="137">
        <v>0</v>
      </c>
      <c r="L26" s="138">
        <v>-3.46139348880638E-3</v>
      </c>
      <c r="M26" s="137" t="s">
        <v>98</v>
      </c>
      <c r="N26" s="137">
        <v>-1.7774613934888064</v>
      </c>
      <c r="O26" s="137">
        <v>0.88100000000000001</v>
      </c>
      <c r="P26" s="334">
        <v>2.0540000000000003</v>
      </c>
      <c r="Q26" s="137">
        <f>-12.554+1.019</f>
        <v>-11.535</v>
      </c>
      <c r="R26" s="125"/>
      <c r="S26" s="119"/>
      <c r="T26" s="122"/>
    </row>
    <row r="27" spans="1:20" ht="12.75" customHeight="1" x14ac:dyDescent="0.2">
      <c r="A27" s="16"/>
      <c r="B27" s="137">
        <v>80.866</v>
      </c>
      <c r="C27" s="137">
        <v>13.718</v>
      </c>
      <c r="D27" s="137">
        <v>4.391</v>
      </c>
      <c r="E27" s="137">
        <v>17.353999999999999</v>
      </c>
      <c r="F27" s="334">
        <v>319.44400000000002</v>
      </c>
      <c r="G27" s="137">
        <v>46.95</v>
      </c>
      <c r="H27" s="137">
        <v>1297.3520000000001</v>
      </c>
      <c r="I27" s="335">
        <v>213.547</v>
      </c>
      <c r="J27" s="137">
        <v>16.355</v>
      </c>
      <c r="K27" s="137">
        <v>116.16900000000001</v>
      </c>
      <c r="L27" s="138">
        <v>5124.7256693299178</v>
      </c>
      <c r="M27" s="137" t="s">
        <v>23</v>
      </c>
      <c r="N27" s="137">
        <v>5225.6648794944731</v>
      </c>
      <c r="O27" s="137">
        <v>1663.7460000000001</v>
      </c>
      <c r="P27" s="334">
        <v>1700.652</v>
      </c>
      <c r="Q27" s="137">
        <v>116.429</v>
      </c>
      <c r="R27" s="125"/>
      <c r="S27" s="119"/>
      <c r="T27" s="80"/>
    </row>
    <row r="28" spans="1:20" ht="12.75" customHeight="1" x14ac:dyDescent="0.2">
      <c r="A28" s="16"/>
      <c r="B28" s="137">
        <v>-64.653999999999996</v>
      </c>
      <c r="C28" s="137">
        <v>-88.367999999999995</v>
      </c>
      <c r="D28" s="137">
        <v>-92.536000000000001</v>
      </c>
      <c r="E28" s="137">
        <v>-550.48900000000003</v>
      </c>
      <c r="F28" s="334">
        <v>-140.41800000000001</v>
      </c>
      <c r="G28" s="137">
        <v>-394.16</v>
      </c>
      <c r="H28" s="137">
        <v>-124.938</v>
      </c>
      <c r="I28" s="335">
        <v>-122</v>
      </c>
      <c r="J28" s="137">
        <v>-113.282</v>
      </c>
      <c r="K28" s="137">
        <v>-119</v>
      </c>
      <c r="L28" s="138">
        <v>-267.84757857371397</v>
      </c>
      <c r="M28" s="137" t="s">
        <v>24</v>
      </c>
      <c r="N28" s="137">
        <v>-468.22258619170532</v>
      </c>
      <c r="O28" s="137">
        <v>-659.51599999999996</v>
      </c>
      <c r="P28" s="334">
        <v>-604.875</v>
      </c>
      <c r="Q28" s="137">
        <v>-796.04600000000005</v>
      </c>
      <c r="R28" s="125"/>
      <c r="S28" s="119"/>
      <c r="T28" s="80"/>
    </row>
    <row r="29" spans="1:20" ht="12.75" customHeight="1" x14ac:dyDescent="0.2">
      <c r="A29" s="5"/>
      <c r="B29" s="126">
        <v>202.15999999999997</v>
      </c>
      <c r="C29" s="126">
        <v>90.565999999999931</v>
      </c>
      <c r="D29" s="126">
        <v>227.95699999999988</v>
      </c>
      <c r="E29" s="126">
        <v>-406.12900000000002</v>
      </c>
      <c r="F29" s="347">
        <v>354.17699999999991</v>
      </c>
      <c r="G29" s="126">
        <v>2.6730000000000018</v>
      </c>
      <c r="H29" s="126">
        <v>1494.7670000000001</v>
      </c>
      <c r="I29" s="348">
        <v>152.32999999999998</v>
      </c>
      <c r="J29" s="126">
        <v>-70.251000000000005</v>
      </c>
      <c r="K29" s="126">
        <v>186</v>
      </c>
      <c r="L29" s="130">
        <v>5141.0360000000001</v>
      </c>
      <c r="M29" s="126" t="s">
        <v>25</v>
      </c>
      <c r="N29" s="126">
        <v>5256.7849999999999</v>
      </c>
      <c r="O29" s="126">
        <v>1851.617</v>
      </c>
      <c r="P29" s="347">
        <v>2003.9469999999999</v>
      </c>
      <c r="Q29" s="126">
        <v>114.55399999999975</v>
      </c>
      <c r="R29" s="125"/>
      <c r="S29" s="119"/>
      <c r="T29" s="40"/>
    </row>
    <row r="30" spans="1:20" ht="12.75" customHeight="1" x14ac:dyDescent="0.2">
      <c r="A30" s="16"/>
      <c r="B30" s="40"/>
      <c r="C30" s="40"/>
      <c r="D30" s="40"/>
      <c r="E30" s="40"/>
      <c r="F30" s="344"/>
      <c r="G30" s="40"/>
      <c r="H30" s="40"/>
      <c r="I30" s="345"/>
      <c r="J30" s="40"/>
      <c r="K30" s="40"/>
      <c r="L30" s="120"/>
      <c r="M30" s="40"/>
      <c r="N30" s="40"/>
      <c r="O30" s="40"/>
      <c r="P30" s="344"/>
      <c r="Q30" s="40"/>
      <c r="R30" s="125"/>
      <c r="S30" s="119"/>
      <c r="T30" s="80"/>
    </row>
    <row r="31" spans="1:20" ht="12.75" customHeight="1" x14ac:dyDescent="0.2">
      <c r="A31" s="16"/>
      <c r="B31" s="137">
        <v>-49.593000000000004</v>
      </c>
      <c r="C31" s="137">
        <v>-55.756</v>
      </c>
      <c r="D31" s="137">
        <v>-83.144000000000005</v>
      </c>
      <c r="E31" s="137">
        <v>-60.255000000000003</v>
      </c>
      <c r="F31" s="334">
        <v>-48.109000000000002</v>
      </c>
      <c r="G31" s="137">
        <v>-78.268000000000001</v>
      </c>
      <c r="H31" s="137">
        <v>-87.947999999999993</v>
      </c>
      <c r="I31" s="335">
        <v>-32.323999999999998</v>
      </c>
      <c r="J31" s="137">
        <v>-35.366999999999997</v>
      </c>
      <c r="K31" s="137">
        <v>-65.254000000000005</v>
      </c>
      <c r="L31" s="138">
        <v>-106.006</v>
      </c>
      <c r="M31" s="137" t="s">
        <v>26</v>
      </c>
      <c r="N31" s="137">
        <v>-206.62700000000001</v>
      </c>
      <c r="O31" s="137">
        <v>-214.32499999999999</v>
      </c>
      <c r="P31" s="334">
        <v>-246.649</v>
      </c>
      <c r="Q31" s="137">
        <v>-248.74799999999999</v>
      </c>
      <c r="R31" s="125"/>
      <c r="S31" s="119"/>
      <c r="T31" s="40"/>
    </row>
    <row r="32" spans="1:20" ht="12.75" customHeight="1" x14ac:dyDescent="0.2">
      <c r="A32" s="16"/>
      <c r="B32" s="126">
        <v>152.56699999999995</v>
      </c>
      <c r="C32" s="126">
        <v>34.809999999999931</v>
      </c>
      <c r="D32" s="126">
        <v>144.81299999999987</v>
      </c>
      <c r="E32" s="126">
        <v>-466.38400000000001</v>
      </c>
      <c r="F32" s="347">
        <v>306.06799999999993</v>
      </c>
      <c r="G32" s="126">
        <v>-75.594999999999999</v>
      </c>
      <c r="H32" s="126">
        <v>1406.819</v>
      </c>
      <c r="I32" s="348">
        <v>120.00599999999999</v>
      </c>
      <c r="J32" s="126">
        <v>-105.61799999999999</v>
      </c>
      <c r="K32" s="126">
        <v>121</v>
      </c>
      <c r="L32" s="130">
        <v>5035.03</v>
      </c>
      <c r="M32" s="126" t="s">
        <v>27</v>
      </c>
      <c r="N32" s="126">
        <v>5050.4119999999994</v>
      </c>
      <c r="O32" s="126">
        <v>1637.2919999999999</v>
      </c>
      <c r="P32" s="347">
        <v>1757.298</v>
      </c>
      <c r="Q32" s="126">
        <v>-134.19400000000024</v>
      </c>
      <c r="R32" s="125"/>
      <c r="S32" s="119"/>
      <c r="T32" s="40"/>
    </row>
    <row r="33" spans="1:20" ht="12.75" customHeight="1" x14ac:dyDescent="0.2">
      <c r="A33" s="16"/>
      <c r="B33" s="40"/>
      <c r="C33" s="40"/>
      <c r="D33" s="40"/>
      <c r="E33" s="40"/>
      <c r="F33" s="344"/>
      <c r="G33" s="40"/>
      <c r="H33" s="40"/>
      <c r="I33" s="345"/>
      <c r="J33" s="40"/>
      <c r="K33" s="40"/>
      <c r="L33" s="120"/>
      <c r="M33" s="40"/>
      <c r="N33" s="40"/>
      <c r="O33" s="40"/>
      <c r="P33" s="344"/>
      <c r="Q33" s="40"/>
      <c r="R33" s="125"/>
      <c r="S33" s="119"/>
      <c r="T33" s="80"/>
    </row>
    <row r="34" spans="1:20" ht="12.75" customHeight="1" x14ac:dyDescent="0.2">
      <c r="A34" s="16"/>
      <c r="B34" s="137">
        <v>-13588.99</v>
      </c>
      <c r="C34" s="137">
        <v>-6446.2629999999999</v>
      </c>
      <c r="D34" s="137">
        <v>-3282.337</v>
      </c>
      <c r="E34" s="137">
        <v>929.01099999999997</v>
      </c>
      <c r="F34" s="334">
        <v>1864.8</v>
      </c>
      <c r="G34" s="137">
        <v>-1872.59</v>
      </c>
      <c r="H34" s="137">
        <f>13041.056-F34-G34</f>
        <v>13048.846000000001</v>
      </c>
      <c r="I34" s="335">
        <f>15119.054-SUM(F34:H34)</f>
        <v>2077.9979999999996</v>
      </c>
      <c r="J34" s="137">
        <v>-1113.8109999999999</v>
      </c>
      <c r="K34" s="137">
        <v>6604.47</v>
      </c>
      <c r="L34" s="138">
        <v>69.105000000000004</v>
      </c>
      <c r="M34" s="137" t="s">
        <v>99</v>
      </c>
      <c r="N34" s="137">
        <v>5559.7640000000001</v>
      </c>
      <c r="O34" s="137">
        <v>13041.056</v>
      </c>
      <c r="P34" s="334">
        <v>15119.055</v>
      </c>
      <c r="Q34" s="137">
        <v>-22388.579000000002</v>
      </c>
      <c r="R34" s="125"/>
      <c r="S34" s="119"/>
      <c r="T34" s="80"/>
    </row>
    <row r="35" spans="1:20" ht="12.75" customHeight="1" x14ac:dyDescent="0.2">
      <c r="A35" s="16"/>
      <c r="B35" s="126">
        <v>-13435.627</v>
      </c>
      <c r="C35" s="126">
        <v>-6411.9350000000004</v>
      </c>
      <c r="D35" s="126">
        <v>-3137.2089999999998</v>
      </c>
      <c r="E35" s="126">
        <v>463.69500000000005</v>
      </c>
      <c r="F35" s="347">
        <v>2170.1579999999999</v>
      </c>
      <c r="G35" s="126">
        <v>-1948.7090000000001</v>
      </c>
      <c r="H35" s="126">
        <v>14456.191000000001</v>
      </c>
      <c r="I35" s="348">
        <v>2198.1700000000005</v>
      </c>
      <c r="J35" s="126">
        <v>-1219.665</v>
      </c>
      <c r="K35" s="126">
        <v>6725</v>
      </c>
      <c r="L35" s="130">
        <v>5104.1349999999993</v>
      </c>
      <c r="M35" s="126" t="s">
        <v>28</v>
      </c>
      <c r="N35" s="126">
        <v>10609.606</v>
      </c>
      <c r="O35" s="126">
        <v>14677.628000000001</v>
      </c>
      <c r="P35" s="347">
        <v>16875.810000000001</v>
      </c>
      <c r="Q35" s="126">
        <v>-22521.076000000001</v>
      </c>
      <c r="R35" s="125"/>
      <c r="S35" s="80"/>
      <c r="T35" s="80"/>
    </row>
    <row r="36" spans="1:20" ht="12.75" customHeight="1" x14ac:dyDescent="0.2">
      <c r="A36" s="5"/>
      <c r="B36" s="40"/>
      <c r="C36" s="40"/>
      <c r="D36" s="40"/>
      <c r="E36" s="40"/>
      <c r="F36" s="344"/>
      <c r="G36" s="40"/>
      <c r="H36" s="40"/>
      <c r="I36" s="345"/>
      <c r="J36" s="40"/>
      <c r="K36" s="40"/>
      <c r="L36" s="120"/>
      <c r="M36" s="40"/>
      <c r="N36" s="40"/>
      <c r="O36" s="40"/>
      <c r="P36" s="344"/>
      <c r="Q36" s="40"/>
      <c r="R36" s="125"/>
      <c r="S36" s="40"/>
      <c r="T36" s="40"/>
    </row>
    <row r="37" spans="1:20" ht="12.75" customHeight="1" x14ac:dyDescent="0.2">
      <c r="A37" s="5"/>
      <c r="B37" s="40"/>
      <c r="C37" s="40"/>
      <c r="D37" s="40"/>
      <c r="E37" s="40"/>
      <c r="F37" s="344"/>
      <c r="G37" s="40"/>
      <c r="H37" s="40"/>
      <c r="I37" s="345"/>
      <c r="J37" s="40"/>
      <c r="K37" s="40"/>
      <c r="L37" s="120"/>
      <c r="M37" s="80" t="s">
        <v>29</v>
      </c>
      <c r="N37" s="40"/>
      <c r="O37" s="40"/>
      <c r="P37" s="344"/>
      <c r="Q37" s="40"/>
      <c r="R37" s="125"/>
      <c r="S37" s="40"/>
      <c r="T37" s="40"/>
    </row>
    <row r="38" spans="1:20" ht="12.75" customHeight="1" x14ac:dyDescent="0.2">
      <c r="A38" s="5"/>
      <c r="B38" s="137">
        <v>17.908000000000001</v>
      </c>
      <c r="C38" s="137">
        <v>18.55</v>
      </c>
      <c r="D38" s="137">
        <v>14.515000000000001</v>
      </c>
      <c r="E38" s="137">
        <v>9.4809999999999999</v>
      </c>
      <c r="F38" s="334">
        <v>9.6859999999999999</v>
      </c>
      <c r="G38" s="137">
        <v>20.689</v>
      </c>
      <c r="H38" s="137">
        <v>19.443999999999999</v>
      </c>
      <c r="I38" s="335">
        <v>18.370999999999999</v>
      </c>
      <c r="J38" s="137">
        <v>17.161999999999999</v>
      </c>
      <c r="K38" s="137">
        <v>4.5579999999999998</v>
      </c>
      <c r="L38" s="138">
        <v>0.92500000000000004</v>
      </c>
      <c r="M38" s="137" t="s">
        <v>30</v>
      </c>
      <c r="N38" s="137">
        <v>22.645</v>
      </c>
      <c r="O38" s="137">
        <v>49.819000000000003</v>
      </c>
      <c r="P38" s="334">
        <v>68.19</v>
      </c>
      <c r="Q38" s="137">
        <v>60.454000000000001</v>
      </c>
      <c r="R38" s="125"/>
      <c r="S38" s="40"/>
      <c r="T38" s="40"/>
    </row>
    <row r="39" spans="1:20" ht="12.75" customHeight="1" x14ac:dyDescent="0.2">
      <c r="A39" s="5"/>
      <c r="B39" s="137">
        <v>-13453.535</v>
      </c>
      <c r="C39" s="137">
        <v>-6430.4850000000006</v>
      </c>
      <c r="D39" s="137">
        <v>-3151.7239999999997</v>
      </c>
      <c r="E39" s="137">
        <v>454.21400000000006</v>
      </c>
      <c r="F39" s="334">
        <v>2160.4719999999998</v>
      </c>
      <c r="G39" s="137">
        <v>-1969.3980000000001</v>
      </c>
      <c r="H39" s="137">
        <v>14436.747000000001</v>
      </c>
      <c r="I39" s="335">
        <v>2179.7990000000004</v>
      </c>
      <c r="J39" s="137">
        <v>-1236.827</v>
      </c>
      <c r="K39" s="137">
        <v>6721</v>
      </c>
      <c r="L39" s="138">
        <v>5103.2099999999991</v>
      </c>
      <c r="M39" s="137" t="s">
        <v>31</v>
      </c>
      <c r="N39" s="137">
        <v>10587.382999999998</v>
      </c>
      <c r="O39" s="137">
        <v>14627.821</v>
      </c>
      <c r="P39" s="334">
        <v>16807.62</v>
      </c>
      <c r="Q39" s="137">
        <v>-22581.53</v>
      </c>
      <c r="R39" s="125"/>
      <c r="S39" s="53"/>
      <c r="T39" s="53"/>
    </row>
    <row r="40" spans="1:20" ht="12.75" customHeight="1" x14ac:dyDescent="0.2">
      <c r="A40" s="5"/>
      <c r="B40" s="128"/>
      <c r="C40" s="128"/>
      <c r="D40" s="128"/>
      <c r="E40" s="128"/>
      <c r="F40" s="349"/>
      <c r="G40" s="128"/>
      <c r="H40" s="128"/>
      <c r="I40" s="350"/>
      <c r="J40" s="128"/>
      <c r="K40" s="128"/>
      <c r="L40" s="131"/>
      <c r="M40" s="128"/>
      <c r="N40" s="128"/>
      <c r="O40" s="128"/>
      <c r="P40" s="349"/>
      <c r="Q40" s="128"/>
      <c r="R40" s="125"/>
      <c r="S40" s="125"/>
      <c r="T40" s="125"/>
    </row>
    <row r="41" spans="1:20" ht="12.75" customHeight="1" x14ac:dyDescent="0.2">
      <c r="A41" s="5"/>
      <c r="B41" s="123"/>
      <c r="C41" s="123"/>
      <c r="D41" s="123"/>
      <c r="E41" s="123"/>
      <c r="F41" s="351"/>
      <c r="G41" s="123"/>
      <c r="H41" s="123"/>
      <c r="I41" s="352"/>
      <c r="J41" s="123"/>
      <c r="K41" s="123"/>
      <c r="L41" s="124"/>
      <c r="M41" s="127" t="s">
        <v>32</v>
      </c>
      <c r="N41" s="123"/>
      <c r="O41" s="123"/>
      <c r="P41" s="351"/>
      <c r="Q41" s="123"/>
      <c r="R41" s="125"/>
      <c r="S41" s="125"/>
      <c r="T41" s="125"/>
    </row>
    <row r="42" spans="1:20" ht="12.75" customHeight="1" x14ac:dyDescent="0.2">
      <c r="A42" s="5"/>
      <c r="B42" s="114">
        <v>-57.49</v>
      </c>
      <c r="C42" s="114">
        <v>-27.48</v>
      </c>
      <c r="D42" s="114">
        <v>-13.46</v>
      </c>
      <c r="E42" s="114">
        <v>1.94</v>
      </c>
      <c r="F42" s="353">
        <v>9.34</v>
      </c>
      <c r="G42" s="114">
        <v>-8.59</v>
      </c>
      <c r="H42" s="114">
        <v>63.74</v>
      </c>
      <c r="I42" s="354">
        <v>9.68</v>
      </c>
      <c r="J42" s="114">
        <v>-5.49</v>
      </c>
      <c r="K42" s="114">
        <v>29.21</v>
      </c>
      <c r="L42" s="132">
        <v>21.86</v>
      </c>
      <c r="M42" s="137" t="s">
        <v>33</v>
      </c>
      <c r="N42" s="114">
        <v>46.11</v>
      </c>
      <c r="O42" s="114">
        <v>63.87</v>
      </c>
      <c r="P42" s="353">
        <v>73.7</v>
      </c>
      <c r="Q42" s="114">
        <v>-96.53</v>
      </c>
      <c r="R42" s="125"/>
      <c r="S42" s="125"/>
      <c r="T42" s="125"/>
    </row>
    <row r="43" spans="1:20" ht="12.75" customHeight="1" x14ac:dyDescent="0.2">
      <c r="A43" s="5"/>
      <c r="B43" s="114">
        <v>-57.49</v>
      </c>
      <c r="C43" s="114">
        <v>-27.48</v>
      </c>
      <c r="D43" s="114">
        <v>-13.46</v>
      </c>
      <c r="E43" s="114">
        <v>1.94</v>
      </c>
      <c r="F43" s="353">
        <v>9.33</v>
      </c>
      <c r="G43" s="114">
        <v>-8.59</v>
      </c>
      <c r="H43" s="114">
        <v>63.64</v>
      </c>
      <c r="I43" s="354">
        <v>9.66</v>
      </c>
      <c r="J43" s="114">
        <v>-5.49</v>
      </c>
      <c r="K43" s="114">
        <v>29.16</v>
      </c>
      <c r="L43" s="132">
        <v>21.82</v>
      </c>
      <c r="M43" s="137" t="s">
        <v>102</v>
      </c>
      <c r="N43" s="114">
        <v>45.98</v>
      </c>
      <c r="O43" s="114">
        <v>63.77</v>
      </c>
      <c r="P43" s="353">
        <v>73.53</v>
      </c>
      <c r="Q43" s="114">
        <v>-96.53</v>
      </c>
      <c r="R43" s="125"/>
      <c r="S43" s="123"/>
      <c r="T43" s="125"/>
    </row>
    <row r="44" spans="1:20" ht="12.75" customHeight="1" x14ac:dyDescent="0.2">
      <c r="A44" s="5"/>
      <c r="B44" s="114">
        <v>0.44</v>
      </c>
      <c r="C44" s="114">
        <v>0.75</v>
      </c>
      <c r="D44" s="114">
        <v>0.04</v>
      </c>
      <c r="E44" s="114">
        <v>-0.45</v>
      </c>
      <c r="F44" s="353">
        <v>-23.07</v>
      </c>
      <c r="G44" s="114">
        <v>-4.38</v>
      </c>
      <c r="H44" s="114">
        <v>1.17</v>
      </c>
      <c r="I44" s="354">
        <v>0.47</v>
      </c>
      <c r="J44" s="114">
        <v>-4.3600000000000003</v>
      </c>
      <c r="K44" s="114">
        <v>1.03</v>
      </c>
      <c r="L44" s="132">
        <v>22.16</v>
      </c>
      <c r="M44" s="137" t="s">
        <v>34</v>
      </c>
      <c r="N44" s="114">
        <v>19.22</v>
      </c>
      <c r="O44" s="114">
        <v>-26.54</v>
      </c>
      <c r="P44" s="353">
        <v>-26.19</v>
      </c>
      <c r="Q44" s="114">
        <v>0.77</v>
      </c>
      <c r="R44" s="125"/>
      <c r="S44" s="5"/>
      <c r="T44" s="5"/>
    </row>
    <row r="45" spans="1:20" ht="12.75" customHeight="1" x14ac:dyDescent="0.2">
      <c r="A45" s="5"/>
      <c r="B45" s="129">
        <v>0.44</v>
      </c>
      <c r="C45" s="129">
        <v>0.75</v>
      </c>
      <c r="D45" s="129">
        <v>0.04</v>
      </c>
      <c r="E45" s="129">
        <v>-0.45</v>
      </c>
      <c r="F45" s="355">
        <v>-23.05</v>
      </c>
      <c r="G45" s="129">
        <v>-4.38</v>
      </c>
      <c r="H45" s="129">
        <v>1.17</v>
      </c>
      <c r="I45" s="356">
        <v>0.47</v>
      </c>
      <c r="J45" s="129">
        <v>-4.3600000000000003</v>
      </c>
      <c r="K45" s="129">
        <v>1.02</v>
      </c>
      <c r="L45" s="133">
        <v>22.12</v>
      </c>
      <c r="M45" s="143" t="s">
        <v>103</v>
      </c>
      <c r="N45" s="129">
        <v>19.16</v>
      </c>
      <c r="O45" s="129">
        <v>-26.49</v>
      </c>
      <c r="P45" s="355">
        <v>-26.13</v>
      </c>
      <c r="Q45" s="129">
        <v>0.77</v>
      </c>
      <c r="R45" s="125"/>
      <c r="S45" s="5"/>
      <c r="T45" s="5"/>
    </row>
    <row r="46" spans="1:20" ht="15.75" customHeight="1" x14ac:dyDescent="0.2"/>
    <row r="47" spans="1:20" ht="12.75" customHeight="1" x14ac:dyDescent="0.2">
      <c r="M47" s="365" t="s">
        <v>130</v>
      </c>
      <c r="N47" s="365"/>
      <c r="O47" s="365"/>
      <c r="P47" s="365"/>
      <c r="Q47" s="365"/>
    </row>
    <row r="48" spans="1:20" ht="15.75" customHeight="1" x14ac:dyDescent="0.2"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</row>
    <row r="49" spans="2:17" ht="15.75" customHeight="1" x14ac:dyDescent="0.2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2:17" ht="15.75" customHeight="1" x14ac:dyDescent="0.2"/>
    <row r="51" spans="2:17" ht="15.75" customHeight="1" x14ac:dyDescent="0.2"/>
    <row r="52" spans="2:17" ht="15.75" customHeight="1" x14ac:dyDescent="0.2"/>
    <row r="53" spans="2:17" ht="15.75" customHeight="1" x14ac:dyDescent="0.2"/>
    <row r="54" spans="2:17" ht="15.75" customHeight="1" x14ac:dyDescent="0.2"/>
    <row r="55" spans="2:17" ht="15.75" customHeight="1" x14ac:dyDescent="0.2"/>
    <row r="56" spans="2:17" ht="15.75" customHeight="1" x14ac:dyDescent="0.2"/>
    <row r="57" spans="2:17" ht="15.75" customHeight="1" x14ac:dyDescent="0.2"/>
    <row r="58" spans="2:17" ht="15.75" customHeight="1" x14ac:dyDescent="0.2"/>
    <row r="59" spans="2:17" ht="15.75" customHeight="1" x14ac:dyDescent="0.2"/>
    <row r="60" spans="2:17" ht="15.75" customHeight="1" x14ac:dyDescent="0.2"/>
    <row r="61" spans="2:17" ht="15.75" customHeight="1" x14ac:dyDescent="0.2"/>
    <row r="62" spans="2:17" ht="15.75" customHeight="1" x14ac:dyDescent="0.2"/>
    <row r="63" spans="2:17" ht="15.75" customHeight="1" x14ac:dyDescent="0.2"/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</sheetData>
  <mergeCells count="1">
    <mergeCell ref="M47:Q47"/>
  </mergeCells>
  <printOptions horizontalCentered="1"/>
  <pageMargins left="0.39370078740157499" right="0.39370078740157499" top="0.78740157480314998" bottom="0.59055118110236204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O863"/>
  <sheetViews>
    <sheetView showGridLines="0" workbookViewId="0"/>
  </sheetViews>
  <sheetFormatPr baseColWidth="10" defaultColWidth="14.42578125" defaultRowHeight="15" customHeight="1" x14ac:dyDescent="0.2"/>
  <cols>
    <col min="1" max="1" width="2.7109375" style="4" customWidth="1"/>
    <col min="2" max="2" width="50.7109375" style="4" customWidth="1"/>
    <col min="3" max="13" width="9.28515625" style="4" customWidth="1"/>
    <col min="14" max="15" width="14.42578125" style="6"/>
    <col min="16" max="16384" width="14.42578125" style="4"/>
  </cols>
  <sheetData>
    <row r="1" spans="1:13" ht="12.75" customHeight="1" x14ac:dyDescent="0.2">
      <c r="A1" s="5"/>
      <c r="B1" s="5" t="s">
        <v>0</v>
      </c>
      <c r="C1" s="6"/>
      <c r="D1" s="6"/>
      <c r="E1" s="6"/>
      <c r="F1" s="6"/>
      <c r="G1" s="5"/>
      <c r="H1" s="5"/>
      <c r="I1" s="5"/>
      <c r="J1" s="5"/>
      <c r="K1" s="6"/>
      <c r="L1" s="6"/>
      <c r="M1" s="5"/>
    </row>
    <row r="2" spans="1:13" ht="12.75" customHeight="1" x14ac:dyDescent="0.2">
      <c r="A2" s="5"/>
      <c r="B2" s="5"/>
    </row>
    <row r="3" spans="1:13" ht="13.5" customHeight="1" x14ac:dyDescent="0.25">
      <c r="A3" s="5"/>
      <c r="B3" s="22" t="s">
        <v>5</v>
      </c>
      <c r="C3" s="23" t="s">
        <v>35</v>
      </c>
      <c r="D3" s="23" t="s">
        <v>36</v>
      </c>
      <c r="E3" s="23" t="s">
        <v>37</v>
      </c>
      <c r="F3" s="23" t="s">
        <v>38</v>
      </c>
      <c r="G3" s="211" t="s">
        <v>35</v>
      </c>
      <c r="H3" s="23" t="s">
        <v>36</v>
      </c>
      <c r="I3" s="23" t="s">
        <v>37</v>
      </c>
      <c r="J3" s="23" t="s">
        <v>38</v>
      </c>
      <c r="K3" s="247" t="s">
        <v>35</v>
      </c>
      <c r="L3" s="23" t="s">
        <v>36</v>
      </c>
      <c r="M3" s="23" t="s">
        <v>37</v>
      </c>
    </row>
    <row r="4" spans="1:13" ht="15.75" customHeight="1" x14ac:dyDescent="0.25">
      <c r="A4" s="5"/>
      <c r="B4" s="24" t="s">
        <v>39</v>
      </c>
      <c r="C4" s="25">
        <v>2022</v>
      </c>
      <c r="D4" s="25">
        <v>2022</v>
      </c>
      <c r="E4" s="25">
        <v>2022</v>
      </c>
      <c r="F4" s="25">
        <v>2022</v>
      </c>
      <c r="G4" s="212">
        <v>2023</v>
      </c>
      <c r="H4" s="25">
        <v>2023</v>
      </c>
      <c r="I4" s="25">
        <v>2023</v>
      </c>
      <c r="J4" s="25">
        <v>2023</v>
      </c>
      <c r="K4" s="212">
        <v>2024</v>
      </c>
      <c r="L4" s="25">
        <v>2024</v>
      </c>
      <c r="M4" s="25">
        <v>2024</v>
      </c>
    </row>
    <row r="5" spans="1:13" ht="15.75" customHeight="1" x14ac:dyDescent="0.25">
      <c r="A5" s="5"/>
      <c r="B5" s="22"/>
      <c r="C5" s="144" t="s">
        <v>8</v>
      </c>
      <c r="D5" s="144" t="s">
        <v>8</v>
      </c>
      <c r="E5" s="144" t="s">
        <v>8</v>
      </c>
      <c r="F5" s="144" t="s">
        <v>8</v>
      </c>
      <c r="G5" s="265" t="s">
        <v>8</v>
      </c>
      <c r="H5" s="144" t="s">
        <v>8</v>
      </c>
      <c r="I5" s="144" t="s">
        <v>8</v>
      </c>
      <c r="J5" s="144"/>
      <c r="K5" s="209"/>
      <c r="L5" s="144"/>
      <c r="M5" s="144"/>
    </row>
    <row r="6" spans="1:13" ht="12.75" customHeight="1" x14ac:dyDescent="0.2">
      <c r="A6" s="6"/>
      <c r="B6" s="26"/>
      <c r="C6" s="6"/>
      <c r="D6" s="6"/>
      <c r="E6" s="6"/>
      <c r="F6" s="6"/>
      <c r="G6" s="213"/>
      <c r="H6" s="6"/>
      <c r="I6" s="6"/>
      <c r="J6" s="6"/>
      <c r="K6" s="213"/>
      <c r="L6" s="6"/>
      <c r="M6" s="6"/>
    </row>
    <row r="7" spans="1:13" ht="12.75" customHeight="1" x14ac:dyDescent="0.2">
      <c r="A7" s="6"/>
      <c r="B7" s="27" t="s">
        <v>40</v>
      </c>
      <c r="C7" s="28">
        <v>9373.1659999999993</v>
      </c>
      <c r="D7" s="28">
        <v>10016.056</v>
      </c>
      <c r="E7" s="28">
        <v>10224.992</v>
      </c>
      <c r="F7" s="28">
        <v>10389.419</v>
      </c>
      <c r="G7" s="252">
        <v>11079.342000000001</v>
      </c>
      <c r="H7" s="28">
        <v>11279.127</v>
      </c>
      <c r="I7" s="28">
        <v>10967.741</v>
      </c>
      <c r="J7" s="28">
        <v>11090.905000000001</v>
      </c>
      <c r="K7" s="252">
        <v>11492.72</v>
      </c>
      <c r="L7" s="28">
        <v>9626.9740000000002</v>
      </c>
      <c r="M7" s="272">
        <v>9864</v>
      </c>
    </row>
    <row r="8" spans="1:13" ht="12.75" customHeight="1" x14ac:dyDescent="0.2">
      <c r="A8" s="6"/>
      <c r="B8" s="21" t="s">
        <v>128</v>
      </c>
      <c r="C8" s="29">
        <v>532.06200000000001</v>
      </c>
      <c r="D8" s="29">
        <v>525.30200000000002</v>
      </c>
      <c r="E8" s="29">
        <v>525.928</v>
      </c>
      <c r="F8" s="29">
        <v>535.35400000000004</v>
      </c>
      <c r="G8" s="253">
        <v>536.76700000000005</v>
      </c>
      <c r="H8" s="29">
        <v>563.87099999999998</v>
      </c>
      <c r="I8" s="29">
        <v>547.42700000000002</v>
      </c>
      <c r="J8" s="29">
        <v>579.76</v>
      </c>
      <c r="K8" s="253">
        <v>570.33299999999997</v>
      </c>
      <c r="L8" s="29">
        <v>205.01499999999999</v>
      </c>
      <c r="M8" s="273">
        <v>211</v>
      </c>
    </row>
    <row r="9" spans="1:13" ht="12.75" customHeight="1" x14ac:dyDescent="0.2">
      <c r="A9" s="6"/>
      <c r="B9" s="21" t="s">
        <v>41</v>
      </c>
      <c r="C9" s="29">
        <v>1369.2</v>
      </c>
      <c r="D9" s="29">
        <v>1956.634</v>
      </c>
      <c r="E9" s="29">
        <v>1867.798</v>
      </c>
      <c r="F9" s="29">
        <v>1795.6120000000001</v>
      </c>
      <c r="G9" s="253">
        <v>2001.6320000000001</v>
      </c>
      <c r="H9" s="29">
        <v>2039.278</v>
      </c>
      <c r="I9" s="29">
        <v>1955.0070000000001</v>
      </c>
      <c r="J9" s="29">
        <v>1944.1969999999999</v>
      </c>
      <c r="K9" s="253">
        <v>2009.8720000000001</v>
      </c>
      <c r="L9" s="29">
        <v>888.68700000000001</v>
      </c>
      <c r="M9" s="273">
        <v>881</v>
      </c>
    </row>
    <row r="10" spans="1:13" ht="12.75" customHeight="1" x14ac:dyDescent="0.2">
      <c r="A10" s="6"/>
      <c r="B10" s="21" t="s">
        <v>42</v>
      </c>
      <c r="C10" s="29">
        <v>33880.451999999997</v>
      </c>
      <c r="D10" s="29">
        <v>29882.652999999998</v>
      </c>
      <c r="E10" s="29">
        <v>27379.506000000001</v>
      </c>
      <c r="F10" s="29">
        <v>23522.597000000002</v>
      </c>
      <c r="G10" s="253">
        <v>26502.766</v>
      </c>
      <c r="H10" s="29">
        <v>25177.27</v>
      </c>
      <c r="I10" s="29">
        <v>37426.557999999997</v>
      </c>
      <c r="J10" s="29">
        <v>39720.843999999997</v>
      </c>
      <c r="K10" s="253">
        <v>932.40200000000004</v>
      </c>
      <c r="L10" s="29">
        <v>535.04499999999996</v>
      </c>
      <c r="M10" s="273">
        <v>482</v>
      </c>
    </row>
    <row r="11" spans="1:13" ht="12.75" customHeight="1" x14ac:dyDescent="0.2">
      <c r="A11" s="6"/>
      <c r="B11" s="21" t="s">
        <v>43</v>
      </c>
      <c r="C11" s="29">
        <v>604.495</v>
      </c>
      <c r="D11" s="29">
        <v>578.59100000000001</v>
      </c>
      <c r="E11" s="29">
        <v>582.90899999999999</v>
      </c>
      <c r="F11" s="29">
        <v>583.57000000000005</v>
      </c>
      <c r="G11" s="253">
        <v>567.6</v>
      </c>
      <c r="H11" s="29">
        <v>540.17899999999997</v>
      </c>
      <c r="I11" s="29">
        <v>507.995</v>
      </c>
      <c r="J11" s="29">
        <v>540.28800000000001</v>
      </c>
      <c r="K11" s="253">
        <v>509.31200000000001</v>
      </c>
      <c r="L11" s="29">
        <v>298.85300000000001</v>
      </c>
      <c r="M11" s="273">
        <v>284</v>
      </c>
    </row>
    <row r="12" spans="1:13" ht="12.75" customHeight="1" x14ac:dyDescent="0.2">
      <c r="A12" s="6"/>
      <c r="B12" s="21" t="s">
        <v>140</v>
      </c>
      <c r="C12" s="29">
        <v>893.81799999999998</v>
      </c>
      <c r="D12" s="29">
        <v>878.12099999999998</v>
      </c>
      <c r="E12" s="29">
        <f>863.979</f>
        <v>863.97900000000004</v>
      </c>
      <c r="F12" s="29">
        <v>900.64700000000005</v>
      </c>
      <c r="G12" s="253">
        <f>859.524</f>
        <v>859.524</v>
      </c>
      <c r="H12" s="29">
        <f>762.506</f>
        <v>762.50599999999997</v>
      </c>
      <c r="I12" s="29">
        <v>760.38499999999999</v>
      </c>
      <c r="J12" s="29">
        <v>823.08</v>
      </c>
      <c r="K12" s="253">
        <f>775.684</f>
        <v>775.68399999999997</v>
      </c>
      <c r="L12" s="29">
        <v>16469</v>
      </c>
      <c r="M12" s="273">
        <v>21284</v>
      </c>
    </row>
    <row r="13" spans="1:13" ht="12.75" customHeight="1" x14ac:dyDescent="0.2">
      <c r="A13" s="6"/>
      <c r="B13" s="21" t="s">
        <v>44</v>
      </c>
      <c r="C13" s="29">
        <f>963.186000000002-C12</f>
        <v>69.368000000001985</v>
      </c>
      <c r="D13" s="29">
        <f>920.540000000001-D12</f>
        <v>42.419000000001006</v>
      </c>
      <c r="E13" s="29">
        <f>907.733999999997-E12</f>
        <v>43.754999999996926</v>
      </c>
      <c r="F13" s="29">
        <f>936.832999999999-F12</f>
        <v>36.185999999998899</v>
      </c>
      <c r="G13" s="253">
        <f>896.979000000007-G12</f>
        <v>37.455000000006976</v>
      </c>
      <c r="H13" s="29">
        <f>824.165000000001-H12</f>
        <v>61.659000000001015</v>
      </c>
      <c r="I13" s="29">
        <f>818.758000000002-I12</f>
        <v>58.37300000000198</v>
      </c>
      <c r="J13" s="29">
        <f>871.082999999999-J12</f>
        <v>48.002999999998906</v>
      </c>
      <c r="K13" s="253">
        <f>818.769-K12</f>
        <v>43.085000000000036</v>
      </c>
      <c r="L13" s="29">
        <v>34.834000000002561</v>
      </c>
      <c r="M13" s="273">
        <v>24</v>
      </c>
    </row>
    <row r="14" spans="1:13" ht="12.75" customHeight="1" x14ac:dyDescent="0.2">
      <c r="A14" s="6"/>
      <c r="B14" s="30" t="s">
        <v>45</v>
      </c>
      <c r="C14" s="31">
        <f>SUM(C7:C13)</f>
        <v>46722.561000000002</v>
      </c>
      <c r="D14" s="31">
        <v>43879.775999999998</v>
      </c>
      <c r="E14" s="31">
        <v>41488.866999999998</v>
      </c>
      <c r="F14" s="31">
        <v>37763.385000000002</v>
      </c>
      <c r="G14" s="254">
        <v>41585.086000000003</v>
      </c>
      <c r="H14" s="31">
        <v>40423.89</v>
      </c>
      <c r="I14" s="31">
        <v>52223.485999999997</v>
      </c>
      <c r="J14" s="31">
        <v>54747.076999999997</v>
      </c>
      <c r="K14" s="254">
        <v>16333.407999999999</v>
      </c>
      <c r="L14" s="31">
        <v>28058.408000000003</v>
      </c>
      <c r="M14" s="274">
        <v>33029</v>
      </c>
    </row>
    <row r="15" spans="1:13" ht="12.75" customHeight="1" x14ac:dyDescent="0.2">
      <c r="A15" s="6"/>
      <c r="B15" s="32"/>
      <c r="C15" s="28"/>
      <c r="D15" s="28"/>
      <c r="E15" s="28"/>
      <c r="F15" s="28"/>
      <c r="G15" s="252"/>
      <c r="H15" s="28"/>
      <c r="I15" s="28"/>
      <c r="J15" s="28"/>
      <c r="K15" s="252"/>
      <c r="L15" s="28"/>
      <c r="M15" s="272"/>
    </row>
    <row r="16" spans="1:13" ht="12.75" customHeight="1" x14ac:dyDescent="0.2">
      <c r="A16" s="6"/>
      <c r="B16" s="27" t="s">
        <v>46</v>
      </c>
      <c r="C16" s="28">
        <v>246.80699999999999</v>
      </c>
      <c r="D16" s="28">
        <v>254.00899999999999</v>
      </c>
      <c r="E16" s="28">
        <v>190.50299999999999</v>
      </c>
      <c r="F16" s="28">
        <v>167.28399999999999</v>
      </c>
      <c r="G16" s="252">
        <v>128.857</v>
      </c>
      <c r="H16" s="28">
        <v>155.91399999999999</v>
      </c>
      <c r="I16" s="28">
        <v>165.346</v>
      </c>
      <c r="J16" s="28">
        <v>144.74299999999999</v>
      </c>
      <c r="K16" s="252">
        <v>156.97300000000001</v>
      </c>
      <c r="L16" s="28">
        <v>114.934</v>
      </c>
      <c r="M16" s="272">
        <v>110</v>
      </c>
    </row>
    <row r="17" spans="1:13" ht="12.75" customHeight="1" x14ac:dyDescent="0.2">
      <c r="A17" s="6"/>
      <c r="B17" s="21" t="s">
        <v>47</v>
      </c>
      <c r="C17" s="29">
        <v>1939.9670000000003</v>
      </c>
      <c r="D17" s="29">
        <v>1993.4320000000002</v>
      </c>
      <c r="E17" s="29">
        <v>2222.2809999999999</v>
      </c>
      <c r="F17" s="29">
        <v>2040.0000000000005</v>
      </c>
      <c r="G17" s="253">
        <v>2173.0109999999995</v>
      </c>
      <c r="H17" s="29">
        <v>2180.2129999999997</v>
      </c>
      <c r="I17" s="29">
        <v>3156.2320000000009</v>
      </c>
      <c r="J17" s="29">
        <v>2242.73</v>
      </c>
      <c r="K17" s="253">
        <v>2375.299</v>
      </c>
      <c r="L17" s="29">
        <v>1775.0339999999997</v>
      </c>
      <c r="M17" s="273">
        <v>1695</v>
      </c>
    </row>
    <row r="18" spans="1:13" ht="12.75" customHeight="1" x14ac:dyDescent="0.2">
      <c r="A18" s="6"/>
      <c r="B18" s="21" t="s">
        <v>48</v>
      </c>
      <c r="C18" s="29">
        <v>1336.818</v>
      </c>
      <c r="D18" s="29">
        <v>293.31900000000002</v>
      </c>
      <c r="E18" s="29">
        <v>287.06</v>
      </c>
      <c r="F18" s="29">
        <v>3737.8229999999999</v>
      </c>
      <c r="G18" s="253">
        <v>2682.8760000000002</v>
      </c>
      <c r="H18" s="29">
        <v>1486.7149999999999</v>
      </c>
      <c r="I18" s="29">
        <v>1099.789</v>
      </c>
      <c r="J18" s="29">
        <v>1279.491</v>
      </c>
      <c r="K18" s="253">
        <v>262.50900000000001</v>
      </c>
      <c r="L18" s="29">
        <v>8932.1290000000008</v>
      </c>
      <c r="M18" s="273">
        <v>6406</v>
      </c>
    </row>
    <row r="19" spans="1:13" ht="12.75" customHeight="1" x14ac:dyDescent="0.2">
      <c r="A19" s="6"/>
      <c r="B19" s="33" t="s">
        <v>49</v>
      </c>
      <c r="C19" s="34">
        <v>0</v>
      </c>
      <c r="D19" s="34">
        <v>0</v>
      </c>
      <c r="E19" s="34">
        <v>0</v>
      </c>
      <c r="F19" s="34">
        <v>0</v>
      </c>
      <c r="G19" s="258">
        <v>0</v>
      </c>
      <c r="H19" s="34">
        <v>0</v>
      </c>
      <c r="I19" s="34">
        <v>16.14</v>
      </c>
      <c r="J19" s="34">
        <v>0</v>
      </c>
      <c r="K19" s="258">
        <v>39238.623</v>
      </c>
      <c r="L19" s="34">
        <v>0</v>
      </c>
      <c r="M19" s="275">
        <v>0</v>
      </c>
    </row>
    <row r="20" spans="1:13" ht="12.75" customHeight="1" x14ac:dyDescent="0.2">
      <c r="A20" s="6"/>
      <c r="B20" s="30" t="s">
        <v>50</v>
      </c>
      <c r="C20" s="17">
        <f>SUM(C16:C19)</f>
        <v>3523.5920000000006</v>
      </c>
      <c r="D20" s="17">
        <v>2540.7600000000002</v>
      </c>
      <c r="E20" s="17">
        <v>2699.8440000000001</v>
      </c>
      <c r="F20" s="17">
        <v>5945.107</v>
      </c>
      <c r="G20" s="208">
        <v>4984.7439999999997</v>
      </c>
      <c r="H20" s="17">
        <v>3822.8419999999996</v>
      </c>
      <c r="I20" s="17">
        <v>4437.5070000000014</v>
      </c>
      <c r="J20" s="17">
        <v>3666.9639999999999</v>
      </c>
      <c r="K20" s="208">
        <v>42033.404000000002</v>
      </c>
      <c r="L20" s="17">
        <v>10822.097</v>
      </c>
      <c r="M20" s="18">
        <v>8211</v>
      </c>
    </row>
    <row r="21" spans="1:13" ht="12.75" customHeight="1" x14ac:dyDescent="0.2">
      <c r="A21" s="6"/>
      <c r="B21" s="35"/>
      <c r="C21" s="19"/>
      <c r="D21" s="19"/>
      <c r="E21" s="19"/>
      <c r="F21" s="19"/>
      <c r="G21" s="259"/>
      <c r="H21" s="19"/>
      <c r="I21" s="19"/>
      <c r="J21" s="19"/>
      <c r="K21" s="259"/>
      <c r="L21" s="19"/>
      <c r="M21" s="276"/>
    </row>
    <row r="22" spans="1:13" ht="13.5" customHeight="1" x14ac:dyDescent="0.2">
      <c r="A22" s="6"/>
      <c r="B22" s="30" t="s">
        <v>51</v>
      </c>
      <c r="C22" s="17">
        <f>C14+C20</f>
        <v>50246.153000000006</v>
      </c>
      <c r="D22" s="17">
        <f>D20+D14</f>
        <v>46420.536</v>
      </c>
      <c r="E22" s="17">
        <v>44188.710999999996</v>
      </c>
      <c r="F22" s="17">
        <f>F20+F14</f>
        <v>43708.491999999998</v>
      </c>
      <c r="G22" s="208">
        <f>G20+G14</f>
        <v>46569.83</v>
      </c>
      <c r="H22" s="17">
        <v>44246.731999999996</v>
      </c>
      <c r="I22" s="17">
        <v>56660.993000000002</v>
      </c>
      <c r="J22" s="17">
        <v>58414.040999999997</v>
      </c>
      <c r="K22" s="208">
        <v>58366.812000000005</v>
      </c>
      <c r="L22" s="17">
        <v>38880.505000000005</v>
      </c>
      <c r="M22" s="18">
        <v>41241</v>
      </c>
    </row>
    <row r="23" spans="1:13" ht="12.75" customHeight="1" x14ac:dyDescent="0.2">
      <c r="A23" s="6"/>
      <c r="B23" s="32"/>
      <c r="C23" s="36"/>
      <c r="D23" s="36"/>
      <c r="E23" s="36"/>
      <c r="F23" s="36"/>
      <c r="G23" s="260"/>
      <c r="H23" s="36"/>
      <c r="I23" s="36"/>
      <c r="J23" s="36"/>
      <c r="K23" s="260"/>
      <c r="L23" s="36"/>
      <c r="M23" s="277"/>
    </row>
    <row r="24" spans="1:13" ht="12.75" customHeight="1" x14ac:dyDescent="0.2">
      <c r="A24" s="6"/>
      <c r="B24" s="27" t="s">
        <v>52</v>
      </c>
      <c r="C24" s="28">
        <v>7061.3689999999997</v>
      </c>
      <c r="D24" s="28">
        <v>7068</v>
      </c>
      <c r="E24" s="28">
        <v>7079.7330000000002</v>
      </c>
      <c r="F24" s="28">
        <v>7095.232</v>
      </c>
      <c r="G24" s="252">
        <v>7092.2389999999996</v>
      </c>
      <c r="H24" s="28">
        <v>7113.2489999999998</v>
      </c>
      <c r="I24" s="28">
        <v>7135.3389999999999</v>
      </c>
      <c r="J24" s="28">
        <v>7159.7979999999998</v>
      </c>
      <c r="K24" s="252">
        <v>7144.1930000000002</v>
      </c>
      <c r="L24" s="28">
        <v>7162.3940000000002</v>
      </c>
      <c r="M24" s="272">
        <v>7192</v>
      </c>
    </row>
    <row r="25" spans="1:13" ht="12.75" customHeight="1" x14ac:dyDescent="0.2">
      <c r="A25" s="6"/>
      <c r="B25" s="27" t="s">
        <v>53</v>
      </c>
      <c r="C25" s="28">
        <v>27910.279000000002</v>
      </c>
      <c r="D25" s="28">
        <v>23819.419000000002</v>
      </c>
      <c r="E25" s="28">
        <v>21417.368000000002</v>
      </c>
      <c r="F25" s="28">
        <v>21410</v>
      </c>
      <c r="G25" s="252">
        <v>24420.646999999997</v>
      </c>
      <c r="H25" s="28">
        <v>22251.02</v>
      </c>
      <c r="I25" s="28">
        <v>35102.937999999995</v>
      </c>
      <c r="J25" s="28">
        <v>37301.191999999995</v>
      </c>
      <c r="K25" s="252">
        <v>37685.076999999997</v>
      </c>
      <c r="L25" s="28">
        <v>23249.421999999999</v>
      </c>
      <c r="M25" s="272">
        <v>26335</v>
      </c>
    </row>
    <row r="26" spans="1:13" ht="12.75" customHeight="1" x14ac:dyDescent="0.2">
      <c r="A26" s="6"/>
      <c r="B26" s="20" t="s">
        <v>54</v>
      </c>
      <c r="C26" s="37">
        <v>34971.648000000001</v>
      </c>
      <c r="D26" s="37">
        <v>30887.419000000002</v>
      </c>
      <c r="E26" s="37">
        <v>28497.101000000002</v>
      </c>
      <c r="F26" s="37">
        <v>28504.525000000001</v>
      </c>
      <c r="G26" s="256">
        <v>31512.885999999999</v>
      </c>
      <c r="H26" s="37">
        <v>29364.269</v>
      </c>
      <c r="I26" s="37">
        <v>42238.276999999995</v>
      </c>
      <c r="J26" s="37">
        <v>44460.99</v>
      </c>
      <c r="K26" s="256">
        <v>44829.27</v>
      </c>
      <c r="L26" s="37">
        <v>30411.815999999999</v>
      </c>
      <c r="M26" s="278">
        <v>33527</v>
      </c>
    </row>
    <row r="27" spans="1:13" ht="12.75" customHeight="1" x14ac:dyDescent="0.2">
      <c r="A27" s="6"/>
      <c r="B27" s="21" t="s">
        <v>30</v>
      </c>
      <c r="C27" s="29">
        <v>184.815</v>
      </c>
      <c r="D27" s="29">
        <v>136.58099999999999</v>
      </c>
      <c r="E27" s="29">
        <v>152.482</v>
      </c>
      <c r="F27" s="29">
        <v>161.26300000000001</v>
      </c>
      <c r="G27" s="253">
        <v>178.227</v>
      </c>
      <c r="H27" s="29">
        <v>112.21000000000001</v>
      </c>
      <c r="I27" s="29">
        <v>129.767</v>
      </c>
      <c r="J27" s="29">
        <v>141.65899999999999</v>
      </c>
      <c r="K27" s="253">
        <v>145.24</v>
      </c>
      <c r="L27" s="29">
        <v>16.087</v>
      </c>
      <c r="M27" s="273">
        <v>18</v>
      </c>
    </row>
    <row r="28" spans="1:13" ht="12.75" customHeight="1" x14ac:dyDescent="0.2">
      <c r="A28" s="6"/>
      <c r="B28" s="30" t="s">
        <v>55</v>
      </c>
      <c r="C28" s="31">
        <v>35156.463000000003</v>
      </c>
      <c r="D28" s="31">
        <v>31024</v>
      </c>
      <c r="E28" s="31">
        <v>28649.583000000002</v>
      </c>
      <c r="F28" s="31">
        <v>28665.788</v>
      </c>
      <c r="G28" s="254">
        <v>31691.112999999998</v>
      </c>
      <c r="H28" s="31">
        <v>29476.478999999999</v>
      </c>
      <c r="I28" s="31">
        <v>42368.043999999994</v>
      </c>
      <c r="J28" s="31">
        <v>44602.649000000005</v>
      </c>
      <c r="K28" s="254">
        <v>44974.509999999995</v>
      </c>
      <c r="L28" s="31">
        <v>30427.902999999998</v>
      </c>
      <c r="M28" s="274">
        <v>33545</v>
      </c>
    </row>
    <row r="29" spans="1:13" ht="12.75" customHeight="1" x14ac:dyDescent="0.2">
      <c r="A29" s="6"/>
      <c r="B29" s="38"/>
      <c r="C29" s="39"/>
      <c r="D29" s="39"/>
      <c r="E29" s="39"/>
      <c r="F29" s="39"/>
      <c r="G29" s="261"/>
      <c r="H29" s="39"/>
      <c r="I29" s="39"/>
      <c r="J29" s="39"/>
      <c r="K29" s="261"/>
      <c r="L29" s="39"/>
      <c r="M29" s="279"/>
    </row>
    <row r="30" spans="1:13" ht="12.75" customHeight="1" x14ac:dyDescent="0.2">
      <c r="A30" s="6"/>
      <c r="B30" s="27" t="s">
        <v>56</v>
      </c>
      <c r="C30" s="28">
        <v>550.07299999999998</v>
      </c>
      <c r="D30" s="28">
        <v>579.55799999999999</v>
      </c>
      <c r="E30" s="28">
        <v>563.79100000000005</v>
      </c>
      <c r="F30" s="28">
        <v>502.47800000000001</v>
      </c>
      <c r="G30" s="252">
        <v>530.30999999999995</v>
      </c>
      <c r="H30" s="28">
        <v>535.04899999999998</v>
      </c>
      <c r="I30" s="28">
        <v>498.80500000000001</v>
      </c>
      <c r="J30" s="28">
        <v>416.89400000000001</v>
      </c>
      <c r="K30" s="252">
        <v>422.1</v>
      </c>
      <c r="L30" s="28">
        <v>403.91300000000001</v>
      </c>
      <c r="M30" s="272">
        <v>437</v>
      </c>
    </row>
    <row r="31" spans="1:13" ht="12.75" customHeight="1" x14ac:dyDescent="0.2">
      <c r="A31" s="6"/>
      <c r="B31" s="27" t="s">
        <v>57</v>
      </c>
      <c r="C31" s="28">
        <v>1043.539</v>
      </c>
      <c r="D31" s="28">
        <v>1045.4079999999999</v>
      </c>
      <c r="E31" s="28">
        <v>1181.867</v>
      </c>
      <c r="F31" s="28">
        <v>1144.741</v>
      </c>
      <c r="G31" s="252">
        <v>1085.491</v>
      </c>
      <c r="H31" s="28">
        <v>1037.191</v>
      </c>
      <c r="I31" s="28">
        <v>1046.952</v>
      </c>
      <c r="J31" s="28">
        <v>1196.4749999999999</v>
      </c>
      <c r="K31" s="252">
        <v>1154.502</v>
      </c>
      <c r="L31" s="28">
        <v>471.14600000000002</v>
      </c>
      <c r="M31" s="272">
        <v>469</v>
      </c>
    </row>
    <row r="32" spans="1:13" ht="12.75" customHeight="1" x14ac:dyDescent="0.2">
      <c r="A32" s="6"/>
      <c r="B32" s="21" t="s">
        <v>58</v>
      </c>
      <c r="C32" s="29">
        <v>4586.9669999999996</v>
      </c>
      <c r="D32" s="29">
        <v>5657.21</v>
      </c>
      <c r="E32" s="29">
        <v>5669.6859999999997</v>
      </c>
      <c r="F32" s="29">
        <v>4629.9520000000002</v>
      </c>
      <c r="G32" s="253">
        <v>4142.0339999999997</v>
      </c>
      <c r="H32" s="29">
        <v>4905.848</v>
      </c>
      <c r="I32" s="29">
        <v>4905.6379999999999</v>
      </c>
      <c r="J32" s="29">
        <v>4872.0940000000001</v>
      </c>
      <c r="K32" s="253">
        <v>4876.1220000000003</v>
      </c>
      <c r="L32" s="29">
        <v>3022.3380000000002</v>
      </c>
      <c r="M32" s="273">
        <v>3016</v>
      </c>
    </row>
    <row r="33" spans="1:13" ht="12.75" customHeight="1" x14ac:dyDescent="0.2">
      <c r="A33" s="6"/>
      <c r="B33" s="21" t="s">
        <v>59</v>
      </c>
      <c r="C33" s="29">
        <v>1244.472</v>
      </c>
      <c r="D33" s="29">
        <v>1873.557</v>
      </c>
      <c r="E33" s="29">
        <v>1809.0889999999999</v>
      </c>
      <c r="F33" s="29">
        <v>1754.546</v>
      </c>
      <c r="G33" s="253">
        <v>1941.462</v>
      </c>
      <c r="H33" s="29">
        <v>1977.1369999999999</v>
      </c>
      <c r="I33" s="29">
        <v>1893.7080000000001</v>
      </c>
      <c r="J33" s="29">
        <v>1868.4580000000001</v>
      </c>
      <c r="K33" s="253">
        <v>1880.8489999999999</v>
      </c>
      <c r="L33" s="29">
        <v>777.85799999999995</v>
      </c>
      <c r="M33" s="273">
        <v>763</v>
      </c>
    </row>
    <row r="34" spans="1:13" ht="12.75" customHeight="1" x14ac:dyDescent="0.2">
      <c r="A34" s="6"/>
      <c r="B34" s="21" t="s">
        <v>60</v>
      </c>
      <c r="C34" s="29">
        <v>510.65100000000007</v>
      </c>
      <c r="D34" s="29">
        <v>567.14500000000021</v>
      </c>
      <c r="E34" s="29">
        <v>544.40999999999985</v>
      </c>
      <c r="F34" s="29">
        <v>587.99500000000012</v>
      </c>
      <c r="G34" s="253">
        <v>609.98100000000022</v>
      </c>
      <c r="H34" s="29">
        <v>435.79200000000014</v>
      </c>
      <c r="I34" s="29">
        <v>426.78499999999985</v>
      </c>
      <c r="J34" s="29">
        <v>282.27799999999979</v>
      </c>
      <c r="K34" s="253">
        <v>380.68799999999987</v>
      </c>
      <c r="L34" s="29">
        <v>255.73099999999999</v>
      </c>
      <c r="M34" s="273">
        <v>262</v>
      </c>
    </row>
    <row r="35" spans="1:13" ht="12.75" customHeight="1" x14ac:dyDescent="0.2">
      <c r="A35" s="6"/>
      <c r="B35" s="30" t="s">
        <v>61</v>
      </c>
      <c r="C35" s="31">
        <v>7935.7019999999993</v>
      </c>
      <c r="D35" s="31">
        <v>9722.8780000000006</v>
      </c>
      <c r="E35" s="31">
        <v>9768.8429999999989</v>
      </c>
      <c r="F35" s="31">
        <v>8619.7120000000014</v>
      </c>
      <c r="G35" s="254">
        <v>8309.2779999999984</v>
      </c>
      <c r="H35" s="31">
        <v>8891.0169999999998</v>
      </c>
      <c r="I35" s="31">
        <v>8771.8880000000008</v>
      </c>
      <c r="J35" s="31">
        <v>8636.1990000000005</v>
      </c>
      <c r="K35" s="254">
        <v>8714.2610000000004</v>
      </c>
      <c r="L35" s="31">
        <v>4930.9859999999999</v>
      </c>
      <c r="M35" s="274">
        <v>4948</v>
      </c>
    </row>
    <row r="36" spans="1:13" ht="12.75" customHeight="1" x14ac:dyDescent="0.2">
      <c r="A36" s="6"/>
      <c r="B36" s="32"/>
      <c r="C36" s="28"/>
      <c r="D36" s="28"/>
      <c r="E36" s="28"/>
      <c r="F36" s="28"/>
      <c r="G36" s="252"/>
      <c r="H36" s="28"/>
      <c r="I36" s="28"/>
      <c r="J36" s="28"/>
      <c r="K36" s="252"/>
      <c r="L36" s="28"/>
      <c r="M36" s="272"/>
    </row>
    <row r="37" spans="1:13" ht="12.75" customHeight="1" x14ac:dyDescent="0.2">
      <c r="A37" s="6"/>
      <c r="B37" s="21" t="s">
        <v>62</v>
      </c>
      <c r="C37" s="29">
        <v>3271.373</v>
      </c>
      <c r="D37" s="29">
        <v>1673.8320000000001</v>
      </c>
      <c r="E37" s="29">
        <v>1675.7080000000001</v>
      </c>
      <c r="F37" s="29">
        <v>1724.2919999999999</v>
      </c>
      <c r="G37" s="253">
        <v>2005.2139999999999</v>
      </c>
      <c r="H37" s="29">
        <v>1233.45</v>
      </c>
      <c r="I37" s="29">
        <v>1229.319</v>
      </c>
      <c r="J37" s="29">
        <v>779.78899999999999</v>
      </c>
      <c r="K37" s="253">
        <v>283.71699999999998</v>
      </c>
      <c r="L37" s="29">
        <v>0</v>
      </c>
      <c r="M37" s="273">
        <v>0</v>
      </c>
    </row>
    <row r="38" spans="1:13" ht="12.75" customHeight="1" x14ac:dyDescent="0.2">
      <c r="A38" s="6"/>
      <c r="B38" s="21" t="s">
        <v>63</v>
      </c>
      <c r="C38" s="29">
        <v>141.21100000000001</v>
      </c>
      <c r="D38" s="29">
        <v>105.48699999999999</v>
      </c>
      <c r="E38" s="29">
        <v>168.59299999999999</v>
      </c>
      <c r="F38" s="29">
        <v>231.821</v>
      </c>
      <c r="G38" s="253">
        <v>151.37899999999999</v>
      </c>
      <c r="H38" s="29">
        <v>120.69199999999999</v>
      </c>
      <c r="I38" s="29">
        <v>108.099</v>
      </c>
      <c r="J38" s="29">
        <v>245.607</v>
      </c>
      <c r="K38" s="253">
        <v>164.30199999999999</v>
      </c>
      <c r="L38" s="29">
        <v>149.256</v>
      </c>
      <c r="M38" s="273">
        <v>152</v>
      </c>
    </row>
    <row r="39" spans="1:13" ht="12.75" customHeight="1" x14ac:dyDescent="0.2">
      <c r="A39" s="6"/>
      <c r="B39" s="21" t="s">
        <v>64</v>
      </c>
      <c r="C39" s="29">
        <v>326.78199999999998</v>
      </c>
      <c r="D39" s="29">
        <v>305.80900000000003</v>
      </c>
      <c r="E39" s="29">
        <v>301.03699999999998</v>
      </c>
      <c r="F39" s="29">
        <v>325.46699999999998</v>
      </c>
      <c r="G39" s="253">
        <v>343.18</v>
      </c>
      <c r="H39" s="29">
        <v>334.23700000000002</v>
      </c>
      <c r="I39" s="29">
        <v>351.392</v>
      </c>
      <c r="J39" s="29">
        <v>368.36900000000003</v>
      </c>
      <c r="K39" s="253">
        <v>383.81900000000002</v>
      </c>
      <c r="L39" s="29">
        <v>165.227</v>
      </c>
      <c r="M39" s="273">
        <v>162</v>
      </c>
    </row>
    <row r="40" spans="1:13" ht="12.75" customHeight="1" x14ac:dyDescent="0.2">
      <c r="A40" s="6"/>
      <c r="B40" s="21" t="s">
        <v>65</v>
      </c>
      <c r="C40" s="29">
        <v>618.01199999999994</v>
      </c>
      <c r="D40" s="29">
        <v>627.91600000000005</v>
      </c>
      <c r="E40" s="29">
        <v>611.07100000000003</v>
      </c>
      <c r="F40" s="29">
        <v>574.11400000000003</v>
      </c>
      <c r="G40" s="253">
        <v>688.58</v>
      </c>
      <c r="H40" s="29">
        <v>651.43200000000002</v>
      </c>
      <c r="I40" s="29">
        <v>620.16300000000001</v>
      </c>
      <c r="J40" s="29">
        <v>631.86</v>
      </c>
      <c r="K40" s="253">
        <v>674.77700000000004</v>
      </c>
      <c r="L40" s="29">
        <v>193.71199999999999</v>
      </c>
      <c r="M40" s="273">
        <v>188</v>
      </c>
    </row>
    <row r="41" spans="1:13" ht="12.75" customHeight="1" x14ac:dyDescent="0.2">
      <c r="A41" s="6"/>
      <c r="B41" s="21" t="s">
        <v>66</v>
      </c>
      <c r="C41" s="29">
        <v>2796.6109999999999</v>
      </c>
      <c r="D41" s="29">
        <v>2961.1759999999999</v>
      </c>
      <c r="E41" s="29">
        <v>3013.8710000000001</v>
      </c>
      <c r="F41" s="29">
        <v>3567.2710000000002</v>
      </c>
      <c r="G41" s="253">
        <v>3381.03</v>
      </c>
      <c r="H41" s="29">
        <v>3539.39</v>
      </c>
      <c r="I41" s="29">
        <v>3191.2629999999999</v>
      </c>
      <c r="J41" s="29">
        <v>3149.2259999999997</v>
      </c>
      <c r="K41" s="253">
        <v>3171.0539999999996</v>
      </c>
      <c r="L41" s="29">
        <v>3013.3</v>
      </c>
      <c r="M41" s="273">
        <v>2245</v>
      </c>
    </row>
    <row r="42" spans="1:13" ht="12.75" customHeight="1" x14ac:dyDescent="0.2">
      <c r="A42" s="6"/>
      <c r="B42" s="33" t="s">
        <v>67</v>
      </c>
      <c r="C42" s="34">
        <v>0</v>
      </c>
      <c r="D42" s="34">
        <v>0</v>
      </c>
      <c r="E42" s="34">
        <v>0</v>
      </c>
      <c r="F42" s="34">
        <v>0</v>
      </c>
      <c r="G42" s="258">
        <v>0</v>
      </c>
      <c r="H42" s="34">
        <v>0</v>
      </c>
      <c r="I42" s="34">
        <v>20.523</v>
      </c>
      <c r="J42" s="34">
        <v>0</v>
      </c>
      <c r="K42" s="258">
        <v>0</v>
      </c>
      <c r="L42" s="34">
        <v>0</v>
      </c>
      <c r="M42" s="275">
        <v>0</v>
      </c>
    </row>
    <row r="43" spans="1:13" ht="12.75" customHeight="1" x14ac:dyDescent="0.2">
      <c r="A43" s="6"/>
      <c r="B43" s="30" t="s">
        <v>68</v>
      </c>
      <c r="C43" s="17">
        <v>7153.9889999999996</v>
      </c>
      <c r="D43" s="17">
        <v>5674.22</v>
      </c>
      <c r="E43" s="17">
        <v>5770.2800000000007</v>
      </c>
      <c r="F43" s="17">
        <v>6422.9650000000001</v>
      </c>
      <c r="G43" s="208">
        <v>6569.3829999999998</v>
      </c>
      <c r="H43" s="17">
        <v>5879.201</v>
      </c>
      <c r="I43" s="17">
        <v>5520.759</v>
      </c>
      <c r="J43" s="17">
        <v>5174.8509999999997</v>
      </c>
      <c r="K43" s="208">
        <v>4677.6689999999999</v>
      </c>
      <c r="L43" s="17">
        <v>3521.4950000000003</v>
      </c>
      <c r="M43" s="18">
        <v>2748</v>
      </c>
    </row>
    <row r="44" spans="1:13" ht="12.75" customHeight="1" x14ac:dyDescent="0.2">
      <c r="A44" s="6"/>
      <c r="B44" s="35"/>
      <c r="C44" s="36"/>
      <c r="D44" s="36"/>
      <c r="E44" s="36"/>
      <c r="F44" s="36"/>
      <c r="G44" s="260"/>
      <c r="H44" s="36"/>
      <c r="I44" s="36"/>
      <c r="J44" s="36"/>
      <c r="K44" s="260"/>
      <c r="L44" s="36"/>
      <c r="M44" s="277"/>
    </row>
    <row r="45" spans="1:13" ht="12.75" customHeight="1" x14ac:dyDescent="0.2">
      <c r="A45" s="6"/>
      <c r="B45" s="30" t="s">
        <v>69</v>
      </c>
      <c r="C45" s="31">
        <f>C28+C35+C43</f>
        <v>50246.154000000002</v>
      </c>
      <c r="D45" s="31">
        <f>D43+D35+D28</f>
        <v>46421.097999999998</v>
      </c>
      <c r="E45" s="31">
        <v>44188.706000000006</v>
      </c>
      <c r="F45" s="31">
        <f>F43+F35+F28</f>
        <v>43708.465000000004</v>
      </c>
      <c r="G45" s="254">
        <f>G43+G35+G28</f>
        <v>46569.773999999998</v>
      </c>
      <c r="H45" s="31">
        <v>44246.697</v>
      </c>
      <c r="I45" s="31">
        <v>56660.690999999992</v>
      </c>
      <c r="J45" s="31">
        <v>58413.698999999993</v>
      </c>
      <c r="K45" s="254">
        <v>58367.439999999995</v>
      </c>
      <c r="L45" s="31">
        <v>38881.383999999998</v>
      </c>
      <c r="M45" s="274">
        <v>41241</v>
      </c>
    </row>
    <row r="46" spans="1:13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51" customHeight="1" x14ac:dyDescent="0.2">
      <c r="A47" s="6"/>
      <c r="B47" s="266" t="s">
        <v>131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2.75" customHeight="1" x14ac:dyDescent="0.2">
      <c r="A48" s="6"/>
      <c r="B48" s="6"/>
      <c r="C48" s="264"/>
      <c r="D48" s="264"/>
      <c r="E48" s="264"/>
      <c r="F48" s="264"/>
      <c r="G48" s="40"/>
      <c r="H48" s="40"/>
      <c r="I48" s="40"/>
      <c r="J48" s="40"/>
      <c r="K48" s="40"/>
      <c r="L48" s="40"/>
      <c r="M48" s="40"/>
    </row>
    <row r="49" spans="1:13" ht="12.75" customHeight="1" x14ac:dyDescent="0.2">
      <c r="A49" s="6"/>
      <c r="B49" s="6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5.75" customHeight="1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5.75" customHeight="1" x14ac:dyDescent="0.2"/>
    <row r="102" spans="1:13" ht="15.75" customHeight="1" x14ac:dyDescent="0.2"/>
    <row r="103" spans="1:13" ht="15.75" customHeight="1" x14ac:dyDescent="0.2"/>
    <row r="104" spans="1:13" ht="15.75" customHeight="1" x14ac:dyDescent="0.2"/>
    <row r="105" spans="1:13" ht="15.75" customHeight="1" x14ac:dyDescent="0.2"/>
    <row r="106" spans="1:13" ht="15.75" customHeight="1" x14ac:dyDescent="0.2"/>
    <row r="107" spans="1:13" ht="15.75" customHeight="1" x14ac:dyDescent="0.2"/>
    <row r="108" spans="1:13" ht="15.75" customHeight="1" x14ac:dyDescent="0.2"/>
    <row r="109" spans="1:13" ht="15.75" customHeight="1" x14ac:dyDescent="0.2"/>
    <row r="110" spans="1:13" ht="15.75" customHeight="1" x14ac:dyDescent="0.2"/>
    <row r="111" spans="1:13" ht="15.75" customHeight="1" x14ac:dyDescent="0.2"/>
    <row r="112" spans="1:1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O912"/>
  <sheetViews>
    <sheetView showGridLines="0" workbookViewId="0"/>
  </sheetViews>
  <sheetFormatPr baseColWidth="10" defaultColWidth="14.42578125" defaultRowHeight="15" customHeight="1" x14ac:dyDescent="0.2"/>
  <cols>
    <col min="1" max="1" width="2.7109375" style="4" customWidth="1"/>
    <col min="2" max="2" width="65.28515625" style="4" customWidth="1"/>
    <col min="3" max="13" width="12.28515625" style="4" customWidth="1"/>
    <col min="14" max="16384" width="14.42578125" style="4"/>
  </cols>
  <sheetData>
    <row r="1" spans="1:13" ht="12.75" customHeight="1" x14ac:dyDescent="0.2">
      <c r="A1" s="5"/>
      <c r="B1" s="5" t="s">
        <v>0</v>
      </c>
      <c r="C1" s="6"/>
      <c r="D1" s="6"/>
      <c r="E1" s="6"/>
      <c r="F1" s="6"/>
      <c r="G1" s="5"/>
      <c r="H1" s="5"/>
      <c r="I1" s="5"/>
      <c r="J1" s="5"/>
      <c r="K1" s="6"/>
      <c r="L1" s="6"/>
      <c r="M1" s="5"/>
    </row>
    <row r="2" spans="1:13" ht="12.75" customHeight="1" x14ac:dyDescent="0.2">
      <c r="A2" s="5"/>
      <c r="B2" s="5"/>
    </row>
    <row r="3" spans="1:13" ht="13.5" customHeight="1" x14ac:dyDescent="0.25">
      <c r="A3" s="5"/>
      <c r="B3" s="22" t="s">
        <v>5</v>
      </c>
      <c r="C3" s="42" t="s">
        <v>35</v>
      </c>
      <c r="D3" s="42" t="s">
        <v>36</v>
      </c>
      <c r="E3" s="42" t="s">
        <v>37</v>
      </c>
      <c r="F3" s="42" t="s">
        <v>38</v>
      </c>
      <c r="G3" s="247" t="s">
        <v>35</v>
      </c>
      <c r="H3" s="42" t="s">
        <v>36</v>
      </c>
      <c r="I3" s="42" t="s">
        <v>37</v>
      </c>
      <c r="J3" s="42" t="s">
        <v>38</v>
      </c>
      <c r="K3" s="247" t="s">
        <v>35</v>
      </c>
      <c r="L3" s="42" t="s">
        <v>36</v>
      </c>
      <c r="M3" s="42" t="s">
        <v>37</v>
      </c>
    </row>
    <row r="4" spans="1:13" ht="14.25" customHeight="1" x14ac:dyDescent="0.25">
      <c r="A4" s="5"/>
      <c r="B4" s="24" t="s">
        <v>70</v>
      </c>
      <c r="C4" s="25">
        <v>2022</v>
      </c>
      <c r="D4" s="25">
        <v>2022</v>
      </c>
      <c r="E4" s="25">
        <v>2022</v>
      </c>
      <c r="F4" s="25">
        <v>2022</v>
      </c>
      <c r="G4" s="212">
        <v>2023</v>
      </c>
      <c r="H4" s="25">
        <v>2023</v>
      </c>
      <c r="I4" s="25">
        <v>2023</v>
      </c>
      <c r="J4" s="25">
        <v>2023</v>
      </c>
      <c r="K4" s="212">
        <v>2024</v>
      </c>
      <c r="L4" s="25">
        <v>2024</v>
      </c>
      <c r="M4" s="25">
        <v>2024</v>
      </c>
    </row>
    <row r="5" spans="1:13" ht="12.75" customHeight="1" x14ac:dyDescent="0.2">
      <c r="A5" s="6"/>
      <c r="B5" s="26"/>
      <c r="C5" s="144" t="s">
        <v>132</v>
      </c>
      <c r="D5" s="144" t="s">
        <v>132</v>
      </c>
      <c r="E5" s="144" t="s">
        <v>132</v>
      </c>
      <c r="F5" s="144" t="s">
        <v>132</v>
      </c>
      <c r="G5" s="271" t="s">
        <v>132</v>
      </c>
      <c r="H5" s="144" t="s">
        <v>132</v>
      </c>
      <c r="I5" s="144" t="s">
        <v>132</v>
      </c>
      <c r="J5" s="144" t="s">
        <v>132</v>
      </c>
      <c r="K5" s="271" t="s">
        <v>132</v>
      </c>
      <c r="L5" s="144"/>
      <c r="M5" s="144"/>
    </row>
    <row r="6" spans="1:13" ht="12.75" customHeight="1" x14ac:dyDescent="0.2">
      <c r="A6" s="6"/>
      <c r="B6" s="26"/>
      <c r="C6" s="146"/>
      <c r="D6" s="6"/>
      <c r="E6" s="6"/>
      <c r="F6" s="6"/>
      <c r="G6" s="213"/>
      <c r="H6" s="6"/>
      <c r="I6" s="6"/>
      <c r="J6" s="6"/>
      <c r="K6" s="213"/>
      <c r="L6" s="6"/>
      <c r="M6" s="6"/>
    </row>
    <row r="7" spans="1:13" ht="12.75" customHeight="1" x14ac:dyDescent="0.2">
      <c r="A7" s="6"/>
      <c r="B7" s="27" t="s">
        <v>71</v>
      </c>
      <c r="C7" s="28">
        <f>-13391.02+13546+47.676</f>
        <v>202.65599999999955</v>
      </c>
      <c r="D7" s="28">
        <f>-19740.897+20022+11.636</f>
        <v>292.73899999999918</v>
      </c>
      <c r="E7" s="28">
        <f>-22802.77+23288+36.095</f>
        <v>521.32499999999959</v>
      </c>
      <c r="F7" s="28">
        <f>-22243.893+22357+3.384</f>
        <v>116.49099999999997</v>
      </c>
      <c r="G7" s="252">
        <f>353.467</f>
        <v>353.46699999999998</v>
      </c>
      <c r="H7" s="28">
        <v>355.613</v>
      </c>
      <c r="I7" s="28">
        <v>1850.894</v>
      </c>
      <c r="J7" s="28">
        <v>2003.4</v>
      </c>
      <c r="K7" s="252">
        <v>-70.484999999999999</v>
      </c>
      <c r="L7" s="28">
        <v>115.62</v>
      </c>
      <c r="M7" s="272">
        <v>5256.6559999999999</v>
      </c>
    </row>
    <row r="8" spans="1:13" ht="12.75" customHeight="1" x14ac:dyDescent="0.2">
      <c r="A8" s="6"/>
      <c r="B8" s="27" t="s">
        <v>72</v>
      </c>
      <c r="C8" s="28">
        <f>-13546-47.676</f>
        <v>-13593.675999999999</v>
      </c>
      <c r="D8" s="28">
        <f>-20022-11.636</f>
        <v>-20033.635999999999</v>
      </c>
      <c r="E8" s="28">
        <f>-23288-36.095</f>
        <v>-23324.095000000001</v>
      </c>
      <c r="F8" s="28">
        <f>-22357-3.384</f>
        <v>-22360.383999999998</v>
      </c>
      <c r="G8" s="252">
        <v>1825.597</v>
      </c>
      <c r="H8" s="28">
        <v>-44.991999999999997</v>
      </c>
      <c r="I8" s="28">
        <v>13013.052</v>
      </c>
      <c r="J8" s="28">
        <f>15188.092-28.118</f>
        <v>15159.974</v>
      </c>
      <c r="K8" s="252">
        <f>-1113.055-11.694</f>
        <v>-1124.749</v>
      </c>
      <c r="L8" s="28">
        <v>5477.835</v>
      </c>
      <c r="M8" s="272">
        <v>5546.94</v>
      </c>
    </row>
    <row r="9" spans="1:13" ht="12.75" customHeight="1" x14ac:dyDescent="0.2">
      <c r="A9" s="6"/>
      <c r="B9" s="43" t="s">
        <v>127</v>
      </c>
      <c r="C9" s="29">
        <v>13795.544</v>
      </c>
      <c r="D9" s="29">
        <v>20642.992999999999</v>
      </c>
      <c r="E9" s="29">
        <v>24079.472000000002</v>
      </c>
      <c r="F9" s="29">
        <v>23970.989000000001</v>
      </c>
      <c r="G9" s="253">
        <v>-6958.692</v>
      </c>
      <c r="H9" s="29">
        <v>-5876.6909999999998</v>
      </c>
      <c r="I9" s="28">
        <v>-18578.616000000002</v>
      </c>
      <c r="J9" s="28">
        <v>-20401.441999999999</v>
      </c>
      <c r="K9" s="252">
        <v>454.24700000000001</v>
      </c>
      <c r="L9" s="29">
        <v>712.77200000000005</v>
      </c>
      <c r="M9" s="273">
        <v>995.16499999999996</v>
      </c>
    </row>
    <row r="10" spans="1:13" ht="12.75" customHeight="1" x14ac:dyDescent="0.2">
      <c r="A10" s="6"/>
      <c r="B10" s="43" t="s">
        <v>146</v>
      </c>
      <c r="C10" s="29">
        <v>55.23</v>
      </c>
      <c r="D10" s="29">
        <v>120.197</v>
      </c>
      <c r="E10" s="29">
        <v>190.83500000000001</v>
      </c>
      <c r="F10" s="29">
        <v>267.27300000000002</v>
      </c>
      <c r="G10" s="253">
        <v>68.185000000000002</v>
      </c>
      <c r="H10" s="29">
        <v>155.97399999999999</v>
      </c>
      <c r="I10" s="28">
        <v>252.97800000000001</v>
      </c>
      <c r="J10" s="28">
        <v>357.85300000000001</v>
      </c>
      <c r="K10" s="252">
        <v>95.346000000000004</v>
      </c>
      <c r="L10" s="29">
        <v>129.36500000000001</v>
      </c>
      <c r="M10" s="273">
        <v>95.921999999999997</v>
      </c>
    </row>
    <row r="11" spans="1:13" ht="12.75" customHeight="1" x14ac:dyDescent="0.2">
      <c r="A11" s="6"/>
      <c r="B11" s="43" t="s">
        <v>73</v>
      </c>
      <c r="C11" s="29">
        <v>-46.850999999999999</v>
      </c>
      <c r="D11" s="29">
        <v>-44.982999999999997</v>
      </c>
      <c r="E11" s="29">
        <v>-33.445999999999998</v>
      </c>
      <c r="F11" s="29">
        <v>-22.388999999999999</v>
      </c>
      <c r="G11" s="253">
        <v>-59.255000000000003</v>
      </c>
      <c r="H11" s="29">
        <v>-107.551</v>
      </c>
      <c r="I11" s="28">
        <v>-97.787000000000006</v>
      </c>
      <c r="J11" s="28">
        <v>-88.034999999999997</v>
      </c>
      <c r="K11" s="252">
        <v>-50.326000000000001</v>
      </c>
      <c r="L11" s="29">
        <v>-78.097999999999999</v>
      </c>
      <c r="M11" s="273">
        <v>-83.22</v>
      </c>
    </row>
    <row r="12" spans="1:13" ht="12.75" customHeight="1" x14ac:dyDescent="0.2">
      <c r="A12" s="6"/>
      <c r="B12" s="43" t="s">
        <v>100</v>
      </c>
      <c r="C12" s="29">
        <v>52.893000000000001</v>
      </c>
      <c r="D12" s="29">
        <v>41.396000000000001</v>
      </c>
      <c r="E12" s="29">
        <v>211.71299999999999</v>
      </c>
      <c r="F12" s="29">
        <v>481.66399999999999</v>
      </c>
      <c r="G12" s="253">
        <v>5295.1530000000002</v>
      </c>
      <c r="H12" s="29">
        <v>6384.6809999999996</v>
      </c>
      <c r="I12" s="28">
        <v>6339.7870000000003</v>
      </c>
      <c r="J12" s="28">
        <v>6328.4780000000001</v>
      </c>
      <c r="K12" s="252">
        <v>944.072</v>
      </c>
      <c r="L12" s="29">
        <v>962.77800000000002</v>
      </c>
      <c r="M12" s="273">
        <v>975.45299999999997</v>
      </c>
    </row>
    <row r="13" spans="1:13" ht="12.75" customHeight="1" x14ac:dyDescent="0.2">
      <c r="A13" s="6"/>
      <c r="B13" s="43" t="s">
        <v>101</v>
      </c>
      <c r="C13" s="29">
        <v>0</v>
      </c>
      <c r="D13" s="29">
        <v>55.451000000000001</v>
      </c>
      <c r="E13" s="29">
        <v>55.451000000000001</v>
      </c>
      <c r="F13" s="29">
        <v>56.055</v>
      </c>
      <c r="G13" s="253">
        <v>0</v>
      </c>
      <c r="H13" s="29">
        <v>24.888999999999999</v>
      </c>
      <c r="I13" s="28">
        <v>24.888999999999999</v>
      </c>
      <c r="J13" s="28">
        <v>24.888999999999999</v>
      </c>
      <c r="K13" s="252">
        <v>0</v>
      </c>
      <c r="L13" s="29">
        <v>0</v>
      </c>
      <c r="M13" s="273">
        <v>0</v>
      </c>
    </row>
    <row r="14" spans="1:13" ht="12.75" customHeight="1" x14ac:dyDescent="0.2">
      <c r="A14" s="6"/>
      <c r="B14" s="43" t="s">
        <v>134</v>
      </c>
      <c r="C14" s="29">
        <v>2.4590000000000001</v>
      </c>
      <c r="D14" s="29">
        <v>4.6520000000000001</v>
      </c>
      <c r="E14" s="29">
        <v>8.0030000000000001</v>
      </c>
      <c r="F14" s="29">
        <v>24.178999999999998</v>
      </c>
      <c r="G14" s="253">
        <v>31.28</v>
      </c>
      <c r="H14" s="29">
        <v>60.756999999999998</v>
      </c>
      <c r="I14" s="28">
        <v>86.635999999999996</v>
      </c>
      <c r="J14" s="28">
        <v>104.91</v>
      </c>
      <c r="K14" s="252">
        <v>14.247</v>
      </c>
      <c r="L14" s="29">
        <v>75.156999999999996</v>
      </c>
      <c r="M14" s="273">
        <v>163.93</v>
      </c>
    </row>
    <row r="15" spans="1:13" ht="12.75" customHeight="1" x14ac:dyDescent="0.2">
      <c r="A15" s="6"/>
      <c r="B15" s="43" t="s">
        <v>135</v>
      </c>
      <c r="C15" s="29">
        <v>-45.976999999999997</v>
      </c>
      <c r="D15" s="29">
        <v>-130.36199999999999</v>
      </c>
      <c r="E15" s="29">
        <v>-184.08500000000001</v>
      </c>
      <c r="F15" s="29">
        <v>-266.178</v>
      </c>
      <c r="G15" s="253">
        <v>-85.38</v>
      </c>
      <c r="H15" s="29">
        <v>-193.55199999999999</v>
      </c>
      <c r="I15" s="28">
        <v>-298.41300000000001</v>
      </c>
      <c r="J15" s="28">
        <v>-424.99900000000002</v>
      </c>
      <c r="K15" s="252">
        <v>-99.427000000000007</v>
      </c>
      <c r="L15" s="29">
        <v>-201.44800000000001</v>
      </c>
      <c r="M15" s="273">
        <v>-253.38300000000001</v>
      </c>
    </row>
    <row r="16" spans="1:13" ht="12.75" customHeight="1" x14ac:dyDescent="0.2">
      <c r="A16" s="6"/>
      <c r="B16" s="43" t="s">
        <v>74</v>
      </c>
      <c r="C16" s="29">
        <v>-80.772000000000006</v>
      </c>
      <c r="D16" s="29">
        <v>-189.72399999999999</v>
      </c>
      <c r="E16" s="29">
        <v>-206.42500000000001</v>
      </c>
      <c r="F16" s="29">
        <v>-260.42</v>
      </c>
      <c r="G16" s="253">
        <v>-104.14</v>
      </c>
      <c r="H16" s="29">
        <v>-215.715</v>
      </c>
      <c r="I16" s="28">
        <v>-273.08499999999998</v>
      </c>
      <c r="J16" s="28">
        <v>-327.08</v>
      </c>
      <c r="K16" s="252">
        <v>-120.557</v>
      </c>
      <c r="L16" s="29">
        <v>-232.96700000000001</v>
      </c>
      <c r="M16" s="273">
        <v>-281.48500000000001</v>
      </c>
    </row>
    <row r="17" spans="1:15" ht="12.75" customHeight="1" x14ac:dyDescent="0.2">
      <c r="A17" s="6"/>
      <c r="B17" s="44" t="s">
        <v>133</v>
      </c>
      <c r="C17" s="29">
        <v>-63.789000000000001</v>
      </c>
      <c r="D17" s="29">
        <v>-36.755000000000003</v>
      </c>
      <c r="E17" s="29">
        <v>-29.594000000000001</v>
      </c>
      <c r="F17" s="29">
        <v>-232.70099999999999</v>
      </c>
      <c r="G17" s="253">
        <v>-263.39800000000002</v>
      </c>
      <c r="H17" s="29">
        <v>2.5270000000000001</v>
      </c>
      <c r="I17" s="28">
        <v>-1184.1389999999999</v>
      </c>
      <c r="J17" s="28">
        <f>-1117.313-27-1.1+28.118</f>
        <v>-1117.2950000000001</v>
      </c>
      <c r="K17" s="252">
        <f>90.496-1.688-12+11.694</f>
        <v>88.501999999999995</v>
      </c>
      <c r="L17" s="29">
        <v>-6513.3469999999998</v>
      </c>
      <c r="M17" s="273">
        <v>-11402.511</v>
      </c>
    </row>
    <row r="18" spans="1:15" ht="12.75" customHeight="1" x14ac:dyDescent="0.2">
      <c r="A18" s="6"/>
      <c r="B18" s="44" t="s">
        <v>136</v>
      </c>
      <c r="C18" s="29">
        <v>-140.82999999999998</v>
      </c>
      <c r="D18" s="29">
        <v>-186.81299999999999</v>
      </c>
      <c r="E18" s="29">
        <v>-319.49400000000003</v>
      </c>
      <c r="F18" s="29">
        <f>-90.263</f>
        <v>-90.263000000000005</v>
      </c>
      <c r="G18" s="253">
        <v>112.655</v>
      </c>
      <c r="H18" s="29">
        <v>112.12</v>
      </c>
      <c r="I18" s="28">
        <v>49.579000000000001</v>
      </c>
      <c r="J18" s="28">
        <v>87.355999999999995</v>
      </c>
      <c r="K18" s="252">
        <v>-23.277999999999999</v>
      </c>
      <c r="L18" s="29">
        <v>-107.098</v>
      </c>
      <c r="M18" s="273">
        <v>51.279000000000003</v>
      </c>
    </row>
    <row r="19" spans="1:15" ht="12.75" customHeight="1" x14ac:dyDescent="0.2">
      <c r="A19" s="6"/>
      <c r="B19" s="30" t="s">
        <v>75</v>
      </c>
      <c r="C19" s="31">
        <v>136.887</v>
      </c>
      <c r="D19" s="31">
        <v>535.15499999999997</v>
      </c>
      <c r="E19" s="31">
        <v>969.66</v>
      </c>
      <c r="F19" s="31">
        <v>1684.3150000000001</v>
      </c>
      <c r="G19" s="254">
        <v>215.47199999999989</v>
      </c>
      <c r="H19" s="31">
        <v>658.05899999999997</v>
      </c>
      <c r="I19" s="263">
        <v>1185.7739999999999</v>
      </c>
      <c r="J19" s="268">
        <v>1707.992</v>
      </c>
      <c r="K19" s="283">
        <v>107.89800000000002</v>
      </c>
      <c r="L19" s="31">
        <v>340.56700000000001</v>
      </c>
      <c r="M19" s="274">
        <v>1064.7449999999999</v>
      </c>
    </row>
    <row r="20" spans="1:15" ht="12.75" customHeight="1" x14ac:dyDescent="0.2">
      <c r="A20" s="6"/>
      <c r="B20" s="45" t="s">
        <v>76</v>
      </c>
      <c r="C20" s="46"/>
      <c r="D20" s="46"/>
      <c r="E20" s="46"/>
      <c r="F20" s="46"/>
      <c r="G20" s="255">
        <v>236.87</v>
      </c>
      <c r="H20" s="46">
        <v>590.82799999999997</v>
      </c>
      <c r="I20" s="359">
        <v>1104.817</v>
      </c>
      <c r="J20" s="359">
        <v>1363.0440000000001</v>
      </c>
      <c r="K20" s="255">
        <v>99.820999999999998</v>
      </c>
      <c r="L20" s="46">
        <v>279.52199999999999</v>
      </c>
      <c r="M20" s="280">
        <v>1003.699</v>
      </c>
    </row>
    <row r="21" spans="1:15" ht="12.75" customHeight="1" x14ac:dyDescent="0.2">
      <c r="A21" s="6"/>
      <c r="B21" s="45" t="s">
        <v>77</v>
      </c>
      <c r="C21" s="359"/>
      <c r="D21" s="359"/>
      <c r="E21" s="359"/>
      <c r="F21" s="359"/>
      <c r="G21" s="361">
        <v>-21.398</v>
      </c>
      <c r="H21" s="359">
        <v>67.231999999999999</v>
      </c>
      <c r="I21" s="359">
        <v>80.957999999999998</v>
      </c>
      <c r="J21" s="359">
        <v>344.947</v>
      </c>
      <c r="K21" s="361">
        <v>8.0779999999999994</v>
      </c>
      <c r="L21" s="359">
        <v>61.045000000000002</v>
      </c>
      <c r="M21" s="281">
        <v>61.045999999999999</v>
      </c>
    </row>
    <row r="22" spans="1:15" ht="12.75" customHeight="1" x14ac:dyDescent="0.2">
      <c r="A22" s="6"/>
      <c r="B22" s="32"/>
      <c r="C22" s="29"/>
      <c r="D22" s="29"/>
      <c r="E22" s="29"/>
      <c r="F22" s="29"/>
      <c r="G22" s="253"/>
      <c r="H22" s="29"/>
      <c r="I22" s="29"/>
      <c r="J22" s="29"/>
      <c r="K22" s="253"/>
      <c r="L22" s="29"/>
      <c r="M22" s="273"/>
    </row>
    <row r="23" spans="1:15" s="48" customFormat="1" ht="12.75" customHeight="1" x14ac:dyDescent="0.2">
      <c r="A23" s="47"/>
      <c r="B23" s="360" t="s">
        <v>78</v>
      </c>
      <c r="C23" s="37">
        <v>-744.37400000000002</v>
      </c>
      <c r="D23" s="37">
        <v>-1103.2850000000001</v>
      </c>
      <c r="E23" s="37">
        <v>-1377.412</v>
      </c>
      <c r="F23" s="37">
        <v>2615.7330000000002</v>
      </c>
      <c r="G23" s="256">
        <v>-216.34800000000001</v>
      </c>
      <c r="H23" s="37">
        <v>-725.69200000000001</v>
      </c>
      <c r="I23" s="37">
        <v>-1001.71</v>
      </c>
      <c r="J23" s="37">
        <v>-699.71299999999997</v>
      </c>
      <c r="K23" s="256">
        <v>-498.99099999999999</v>
      </c>
      <c r="L23" s="37">
        <v>27740.735000000001</v>
      </c>
      <c r="M23" s="278">
        <v>27473.905999999999</v>
      </c>
      <c r="N23" s="4"/>
      <c r="O23" s="4"/>
    </row>
    <row r="24" spans="1:15" ht="12.75" customHeight="1" x14ac:dyDescent="0.2">
      <c r="A24" s="6"/>
      <c r="B24" s="45" t="s">
        <v>76</v>
      </c>
      <c r="C24" s="46"/>
      <c r="D24" s="46"/>
      <c r="E24" s="46"/>
      <c r="F24" s="46"/>
      <c r="G24" s="255">
        <v>-139.08199999999999</v>
      </c>
      <c r="H24" s="46">
        <v>-525.947</v>
      </c>
      <c r="I24" s="46">
        <v>-717.94899999999996</v>
      </c>
      <c r="J24" s="46">
        <v>87.435000000000002</v>
      </c>
      <c r="K24" s="255">
        <v>-427.661</v>
      </c>
      <c r="L24" s="46">
        <v>-588.76</v>
      </c>
      <c r="M24" s="280">
        <v>-787.32299999999998</v>
      </c>
    </row>
    <row r="25" spans="1:15" ht="12.75" customHeight="1" x14ac:dyDescent="0.2">
      <c r="A25" s="6"/>
      <c r="B25" s="45" t="s">
        <v>77</v>
      </c>
      <c r="C25" s="46"/>
      <c r="D25" s="46"/>
      <c r="E25" s="46"/>
      <c r="F25" s="46"/>
      <c r="G25" s="255">
        <v>-77.248999999999995</v>
      </c>
      <c r="H25" s="46">
        <v>-199.745</v>
      </c>
      <c r="I25" s="46">
        <v>-283.76100000000002</v>
      </c>
      <c r="J25" s="46">
        <v>-787.14800000000002</v>
      </c>
      <c r="K25" s="255">
        <v>-71.33</v>
      </c>
      <c r="L25" s="46">
        <v>28329.494999999999</v>
      </c>
      <c r="M25" s="280">
        <v>28261.228999999999</v>
      </c>
    </row>
    <row r="26" spans="1:15" ht="12.75" customHeight="1" x14ac:dyDescent="0.2">
      <c r="A26" s="6"/>
      <c r="B26" s="44"/>
      <c r="C26" s="29"/>
      <c r="D26" s="29"/>
      <c r="E26" s="29"/>
      <c r="F26" s="29"/>
      <c r="G26" s="253"/>
      <c r="H26" s="29"/>
      <c r="I26" s="29"/>
      <c r="J26" s="29"/>
      <c r="K26" s="253"/>
      <c r="L26" s="29"/>
      <c r="M26" s="273"/>
    </row>
    <row r="27" spans="1:15" s="48" customFormat="1" ht="12.75" customHeight="1" x14ac:dyDescent="0.2">
      <c r="A27" s="47"/>
      <c r="B27" s="360" t="s">
        <v>79</v>
      </c>
      <c r="C27" s="37">
        <v>846.71799999999996</v>
      </c>
      <c r="D27" s="37">
        <v>-249.26300000000001</v>
      </c>
      <c r="E27" s="37">
        <v>-416.92700000000002</v>
      </c>
      <c r="F27" s="37">
        <v>-1671.9839999999999</v>
      </c>
      <c r="G27" s="256">
        <v>-1062.193</v>
      </c>
      <c r="H27" s="37">
        <v>-2192.0639999999999</v>
      </c>
      <c r="I27" s="37">
        <v>-2823.9450000000002</v>
      </c>
      <c r="J27" s="37">
        <v>-3474.3539999999998</v>
      </c>
      <c r="K27" s="256">
        <v>-627.18099999999993</v>
      </c>
      <c r="L27" s="37">
        <v>-20428.324000000001</v>
      </c>
      <c r="M27" s="278">
        <v>-23415.359</v>
      </c>
      <c r="N27" s="4"/>
      <c r="O27" s="4"/>
    </row>
    <row r="28" spans="1:15" ht="12.75" customHeight="1" x14ac:dyDescent="0.2">
      <c r="A28" s="6"/>
      <c r="B28" s="45" t="s">
        <v>76</v>
      </c>
      <c r="C28" s="46"/>
      <c r="D28" s="46"/>
      <c r="E28" s="46"/>
      <c r="F28" s="46"/>
      <c r="G28" s="255">
        <v>-1008.85</v>
      </c>
      <c r="H28" s="46">
        <v>-2089.1309999999999</v>
      </c>
      <c r="I28" s="46">
        <v>-2660.5880000000002</v>
      </c>
      <c r="J28" s="46">
        <v>-3259.1439999999998</v>
      </c>
      <c r="K28" s="255">
        <v>-571.77599999999995</v>
      </c>
      <c r="L28" s="46">
        <v>-20307.914000000001</v>
      </c>
      <c r="M28" s="280">
        <v>-23294.949000000001</v>
      </c>
    </row>
    <row r="29" spans="1:15" ht="12.75" customHeight="1" x14ac:dyDescent="0.2">
      <c r="A29" s="6"/>
      <c r="B29" s="45" t="s">
        <v>77</v>
      </c>
      <c r="C29" s="46"/>
      <c r="D29" s="46"/>
      <c r="E29" s="46"/>
      <c r="F29" s="46"/>
      <c r="G29" s="255">
        <v>-53.343000000000004</v>
      </c>
      <c r="H29" s="46">
        <v>-102.93300000000001</v>
      </c>
      <c r="I29" s="46">
        <v>-163.357</v>
      </c>
      <c r="J29" s="46">
        <v>-215.209</v>
      </c>
      <c r="K29" s="255">
        <v>-55.405000000000001</v>
      </c>
      <c r="L29" s="46">
        <v>-120.41</v>
      </c>
      <c r="M29" s="280">
        <v>-120.41</v>
      </c>
    </row>
    <row r="30" spans="1:15" ht="12.75" customHeight="1" x14ac:dyDescent="0.2">
      <c r="A30" s="6"/>
      <c r="B30" s="44"/>
      <c r="C30" s="29"/>
      <c r="D30" s="29"/>
      <c r="E30" s="29"/>
      <c r="F30" s="29"/>
      <c r="G30" s="253"/>
      <c r="H30" s="29"/>
      <c r="I30" s="29"/>
      <c r="J30" s="29"/>
      <c r="K30" s="253"/>
      <c r="L30" s="29"/>
      <c r="M30" s="273"/>
    </row>
    <row r="31" spans="1:15" ht="12.75" customHeight="1" x14ac:dyDescent="0.2">
      <c r="A31" s="6"/>
      <c r="B31" s="44" t="s">
        <v>80</v>
      </c>
      <c r="C31" s="49">
        <v>-10.510999999999999</v>
      </c>
      <c r="D31" s="49">
        <v>2.6949999999999998</v>
      </c>
      <c r="E31" s="49">
        <v>3.718</v>
      </c>
      <c r="F31" s="49">
        <v>1.74</v>
      </c>
      <c r="G31" s="257">
        <v>8.1059999999999999</v>
      </c>
      <c r="H31" s="49">
        <v>8.5879999999999992</v>
      </c>
      <c r="I31" s="49">
        <v>6.06</v>
      </c>
      <c r="J31" s="49">
        <v>8</v>
      </c>
      <c r="K31" s="257">
        <v>1.292</v>
      </c>
      <c r="L31" s="49">
        <v>0</v>
      </c>
      <c r="M31" s="282">
        <v>3.4009999999999998</v>
      </c>
    </row>
    <row r="32" spans="1:15" ht="12.75" customHeight="1" x14ac:dyDescent="0.2">
      <c r="A32" s="6"/>
      <c r="B32" s="30" t="s">
        <v>81</v>
      </c>
      <c r="C32" s="31">
        <v>228.79900000000001</v>
      </c>
      <c r="D32" s="31">
        <v>-814.69799999999998</v>
      </c>
      <c r="E32" s="31">
        <v>-820.96</v>
      </c>
      <c r="F32" s="31">
        <v>2629.8040000000001</v>
      </c>
      <c r="G32" s="254">
        <v>-1054.9630000000002</v>
      </c>
      <c r="H32" s="31">
        <v>-2251.1089999999999</v>
      </c>
      <c r="I32" s="31">
        <v>-2633.82</v>
      </c>
      <c r="J32" s="31">
        <v>-2458.3319999999999</v>
      </c>
      <c r="K32" s="254">
        <v>-1016.9819999999999</v>
      </c>
      <c r="L32" s="31">
        <v>7652.6379999999999</v>
      </c>
      <c r="M32" s="274">
        <v>5126.6930000000002</v>
      </c>
    </row>
    <row r="33" spans="1:13" ht="12.75" customHeight="1" x14ac:dyDescent="0.2">
      <c r="A33" s="6"/>
      <c r="B33" s="32"/>
      <c r="C33" s="28"/>
      <c r="D33" s="28"/>
      <c r="E33" s="28"/>
      <c r="F33" s="28"/>
      <c r="G33" s="252"/>
      <c r="H33" s="28"/>
      <c r="I33" s="28"/>
      <c r="J33" s="28"/>
      <c r="K33" s="252"/>
      <c r="L33" s="28"/>
      <c r="M33" s="272"/>
    </row>
    <row r="34" spans="1:13" ht="12.75" customHeight="1" x14ac:dyDescent="0.2">
      <c r="A34" s="6"/>
      <c r="B34" s="50" t="s">
        <v>82</v>
      </c>
      <c r="C34" s="29">
        <v>1108.019</v>
      </c>
      <c r="D34" s="29">
        <v>1108.019</v>
      </c>
      <c r="E34" s="29">
        <v>1108.019</v>
      </c>
      <c r="F34" s="29">
        <v>1108.019</v>
      </c>
      <c r="G34" s="253">
        <v>3737.8229999999999</v>
      </c>
      <c r="H34" s="29">
        <v>3737.8229999999999</v>
      </c>
      <c r="I34" s="29">
        <v>3737.8229999999999</v>
      </c>
      <c r="J34" s="29">
        <v>3737.8229999999999</v>
      </c>
      <c r="K34" s="253">
        <v>1279.491</v>
      </c>
      <c r="L34" s="29">
        <v>1279.491</v>
      </c>
      <c r="M34" s="273">
        <v>1279.491</v>
      </c>
    </row>
    <row r="35" spans="1:13" ht="12.75" customHeight="1" x14ac:dyDescent="0.2">
      <c r="A35" s="6"/>
      <c r="B35" s="30" t="s">
        <v>83</v>
      </c>
      <c r="C35" s="31">
        <v>1336.818</v>
      </c>
      <c r="D35" s="31">
        <v>293.32100000000003</v>
      </c>
      <c r="E35" s="31">
        <v>287.05900000000003</v>
      </c>
      <c r="F35" s="31">
        <v>3737.8240000000001</v>
      </c>
      <c r="G35" s="254">
        <v>2682.8599999999997</v>
      </c>
      <c r="H35" s="31">
        <v>1486.7139999999999</v>
      </c>
      <c r="I35" s="31">
        <v>1104.0029999999999</v>
      </c>
      <c r="J35" s="31">
        <v>1279.491</v>
      </c>
      <c r="K35" s="254">
        <v>262.50900000000013</v>
      </c>
      <c r="L35" s="31">
        <v>8932.1290000000008</v>
      </c>
      <c r="M35" s="274">
        <v>6406.1840000000002</v>
      </c>
    </row>
    <row r="36" spans="1:13" ht="12.75" customHeight="1" x14ac:dyDescent="0.2">
      <c r="A36" s="6"/>
      <c r="B36" s="45" t="s">
        <v>84</v>
      </c>
      <c r="C36" s="46">
        <v>0</v>
      </c>
      <c r="D36" s="46">
        <v>0</v>
      </c>
      <c r="E36" s="46">
        <v>0</v>
      </c>
      <c r="F36" s="46">
        <v>0</v>
      </c>
      <c r="G36" s="255">
        <v>0</v>
      </c>
      <c r="H36" s="46">
        <v>0</v>
      </c>
      <c r="I36" s="46">
        <v>4.2149999999999999</v>
      </c>
      <c r="J36" s="46">
        <v>0</v>
      </c>
      <c r="K36" s="255">
        <v>0</v>
      </c>
      <c r="L36" s="46">
        <v>0</v>
      </c>
      <c r="M36" s="280">
        <v>0</v>
      </c>
    </row>
    <row r="37" spans="1:13" ht="12.75" customHeight="1" x14ac:dyDescent="0.2">
      <c r="A37" s="6"/>
      <c r="B37" s="45" t="s">
        <v>85</v>
      </c>
      <c r="C37" s="46">
        <v>1336.818</v>
      </c>
      <c r="D37" s="46">
        <v>293.32100000000003</v>
      </c>
      <c r="E37" s="46">
        <v>287.05900000000003</v>
      </c>
      <c r="F37" s="46">
        <v>3737.8240000000001</v>
      </c>
      <c r="G37" s="255">
        <v>2682.877</v>
      </c>
      <c r="H37" s="46">
        <v>1486.7139999999999</v>
      </c>
      <c r="I37" s="46">
        <v>1099.788</v>
      </c>
      <c r="J37" s="46">
        <v>1279.491</v>
      </c>
      <c r="K37" s="255">
        <v>262.51</v>
      </c>
      <c r="L37" s="46">
        <v>8932.1290000000008</v>
      </c>
      <c r="M37" s="280">
        <v>6406.1840000000002</v>
      </c>
    </row>
    <row r="38" spans="1:13" ht="12.75" customHeight="1" x14ac:dyDescent="0.2">
      <c r="A38" s="6"/>
      <c r="B38" s="4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2.75" customHeight="1" x14ac:dyDescent="0.2">
      <c r="A39" s="6"/>
      <c r="B39" s="6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ht="12.75" x14ac:dyDescent="0.2">
      <c r="A40" s="6"/>
      <c r="B40" s="5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ht="12.75" x14ac:dyDescent="0.2">
      <c r="A41" s="6"/>
      <c r="B41" s="5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3" ht="12.75" customHeight="1" x14ac:dyDescent="0.2">
      <c r="A42" s="6"/>
      <c r="B42" s="6"/>
      <c r="C42" s="52"/>
      <c r="D42" s="52"/>
      <c r="E42" s="52"/>
      <c r="F42" s="52"/>
      <c r="G42" s="362"/>
      <c r="H42" s="362"/>
      <c r="I42" s="362"/>
      <c r="J42" s="362"/>
      <c r="K42" s="362"/>
      <c r="L42" s="52"/>
      <c r="M42" s="52"/>
    </row>
    <row r="43" spans="1:13" ht="12.75" customHeight="1" x14ac:dyDescent="0.2">
      <c r="A43" s="6"/>
      <c r="B43" s="6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ht="15.75" customHeight="1" x14ac:dyDescent="0.2"/>
    <row r="142" spans="1:13" ht="15.75" customHeight="1" x14ac:dyDescent="0.2"/>
    <row r="143" spans="1:13" ht="15.75" customHeight="1" x14ac:dyDescent="0.2"/>
    <row r="144" spans="1:13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B958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2" width="12.28515625" style="4" customWidth="1"/>
    <col min="13" max="13" width="43.42578125" style="4" customWidth="1"/>
    <col min="14" max="17" width="12.28515625" style="4" customWidth="1"/>
    <col min="18" max="28" width="11.42578125" style="4" customWidth="1"/>
    <col min="29" max="16384" width="14.42578125" style="4"/>
  </cols>
  <sheetData>
    <row r="1" spans="1:28" ht="12.75" customHeight="1" x14ac:dyDescent="0.2">
      <c r="A1" s="53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2.75" customHeight="1" x14ac:dyDescent="0.2">
      <c r="A2" s="11"/>
      <c r="B2" s="55" t="s">
        <v>1</v>
      </c>
      <c r="C2" s="55" t="s">
        <v>2</v>
      </c>
      <c r="D2" s="55" t="s">
        <v>3</v>
      </c>
      <c r="E2" s="55" t="s">
        <v>4</v>
      </c>
      <c r="F2" s="216" t="s">
        <v>1</v>
      </c>
      <c r="G2" s="55" t="s">
        <v>2</v>
      </c>
      <c r="H2" s="55" t="s">
        <v>3</v>
      </c>
      <c r="I2" s="55" t="s">
        <v>4</v>
      </c>
      <c r="J2" s="216" t="s">
        <v>1</v>
      </c>
      <c r="K2" s="55" t="s">
        <v>2</v>
      </c>
      <c r="L2" s="55" t="s">
        <v>3</v>
      </c>
      <c r="M2" s="56"/>
      <c r="N2" s="8" t="s">
        <v>125</v>
      </c>
      <c r="O2" s="8" t="s">
        <v>125</v>
      </c>
      <c r="P2" s="227" t="s">
        <v>6</v>
      </c>
      <c r="Q2" s="57" t="s">
        <v>6</v>
      </c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 x14ac:dyDescent="0.2">
      <c r="A3" s="116"/>
      <c r="B3" s="58">
        <v>2022</v>
      </c>
      <c r="C3" s="58">
        <v>2022</v>
      </c>
      <c r="D3" s="58">
        <v>2022</v>
      </c>
      <c r="E3" s="58">
        <v>2022</v>
      </c>
      <c r="F3" s="217">
        <v>2023</v>
      </c>
      <c r="G3" s="58">
        <v>2023</v>
      </c>
      <c r="H3" s="58">
        <v>2023</v>
      </c>
      <c r="I3" s="58">
        <v>2023</v>
      </c>
      <c r="J3" s="217">
        <v>2024</v>
      </c>
      <c r="K3" s="58">
        <v>2024</v>
      </c>
      <c r="L3" s="58">
        <v>2024</v>
      </c>
      <c r="M3" s="112" t="s">
        <v>143</v>
      </c>
      <c r="N3" s="134">
        <v>2024</v>
      </c>
      <c r="O3" s="134">
        <v>2023</v>
      </c>
      <c r="P3" s="228">
        <v>2023</v>
      </c>
      <c r="Q3" s="59">
        <v>2022</v>
      </c>
      <c r="R3" s="60"/>
      <c r="S3" s="53"/>
      <c r="T3" s="53"/>
      <c r="U3" s="60"/>
      <c r="V3" s="60"/>
      <c r="W3" s="60"/>
      <c r="X3" s="60"/>
      <c r="Y3" s="60"/>
      <c r="Z3" s="60"/>
      <c r="AA3" s="60"/>
      <c r="AB3" s="60"/>
    </row>
    <row r="4" spans="1:28" ht="12.75" customHeight="1" x14ac:dyDescent="0.2">
      <c r="A4" s="53"/>
      <c r="B4" s="118" t="s">
        <v>132</v>
      </c>
      <c r="C4" s="118" t="s">
        <v>132</v>
      </c>
      <c r="D4" s="118" t="s">
        <v>132</v>
      </c>
      <c r="E4" s="270" t="s">
        <v>132</v>
      </c>
      <c r="F4" s="118" t="s">
        <v>132</v>
      </c>
      <c r="G4" s="118" t="s">
        <v>132</v>
      </c>
      <c r="H4" s="118" t="s">
        <v>132</v>
      </c>
      <c r="I4" s="270" t="s">
        <v>132</v>
      </c>
      <c r="J4" s="118" t="s">
        <v>132</v>
      </c>
      <c r="K4" s="61"/>
      <c r="L4" s="61"/>
      <c r="M4" s="54"/>
      <c r="N4" s="61"/>
      <c r="O4" s="270" t="s">
        <v>132</v>
      </c>
      <c r="P4" s="118" t="s">
        <v>132</v>
      </c>
      <c r="Q4" s="118" t="s">
        <v>132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ht="12.75" customHeight="1" x14ac:dyDescent="0.2">
      <c r="A5" s="53"/>
      <c r="B5" s="188"/>
      <c r="C5" s="63"/>
      <c r="D5" s="63"/>
      <c r="E5" s="63"/>
      <c r="F5" s="63"/>
      <c r="G5" s="63"/>
      <c r="H5" s="63"/>
      <c r="I5" s="63"/>
      <c r="J5" s="63"/>
      <c r="K5" s="63"/>
      <c r="L5" s="63"/>
      <c r="M5" s="54"/>
      <c r="N5" s="62"/>
      <c r="O5" s="62"/>
      <c r="P5" s="231"/>
      <c r="Q5" s="62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ht="12.75" customHeight="1" x14ac:dyDescent="0.2">
      <c r="A6" s="64"/>
      <c r="B6" s="187"/>
      <c r="C6" s="65"/>
      <c r="D6" s="65"/>
      <c r="E6" s="65"/>
      <c r="F6" s="215"/>
      <c r="G6" s="65"/>
      <c r="H6" s="65"/>
      <c r="I6" s="65"/>
      <c r="J6" s="215"/>
      <c r="K6" s="65"/>
      <c r="L6" s="65"/>
      <c r="M6" s="66" t="s">
        <v>12</v>
      </c>
      <c r="N6" s="65"/>
      <c r="O6" s="65"/>
      <c r="P6" s="230"/>
      <c r="Q6" s="65"/>
      <c r="R6" s="64"/>
      <c r="S6" s="53"/>
      <c r="T6" s="53"/>
      <c r="U6" s="64"/>
      <c r="V6" s="64"/>
      <c r="W6" s="64"/>
      <c r="X6" s="64"/>
      <c r="Y6" s="64"/>
      <c r="Z6" s="64"/>
      <c r="AA6" s="64"/>
      <c r="AB6" s="64"/>
    </row>
    <row r="7" spans="1:28" ht="12.75" customHeight="1" x14ac:dyDescent="0.2">
      <c r="A7" s="67"/>
      <c r="B7" s="330">
        <v>1170.616</v>
      </c>
      <c r="C7" s="330">
        <v>1274.1179999999999</v>
      </c>
      <c r="D7" s="330">
        <v>1208.9939999999999</v>
      </c>
      <c r="E7" s="330">
        <v>1202.6030000000001</v>
      </c>
      <c r="F7" s="331">
        <v>1277.75</v>
      </c>
      <c r="G7" s="330">
        <v>1440.432</v>
      </c>
      <c r="H7" s="330">
        <v>1361.4949999999999</v>
      </c>
      <c r="I7" s="330">
        <v>1326.9690000000001</v>
      </c>
      <c r="J7" s="331">
        <v>1376.8810000000001</v>
      </c>
      <c r="K7" s="330">
        <v>1531.559</v>
      </c>
      <c r="L7" s="284">
        <v>1466.117</v>
      </c>
      <c r="M7" s="68" t="s">
        <v>86</v>
      </c>
      <c r="N7" s="69">
        <v>4374.5569999999998</v>
      </c>
      <c r="O7" s="69">
        <v>4079.6769999999997</v>
      </c>
      <c r="P7" s="326">
        <v>5406.6459999999997</v>
      </c>
      <c r="Q7" s="69">
        <v>4856.3310000000001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12.75" customHeight="1" x14ac:dyDescent="0.2">
      <c r="A8" s="67"/>
      <c r="B8" s="330">
        <v>477.447</v>
      </c>
      <c r="C8" s="330">
        <v>413.48599999999999</v>
      </c>
      <c r="D8" s="330">
        <v>425.30399999999997</v>
      </c>
      <c r="E8" s="330">
        <v>506.20299999999997</v>
      </c>
      <c r="F8" s="331">
        <v>470.87400000000002</v>
      </c>
      <c r="G8" s="330">
        <v>428.17899999999997</v>
      </c>
      <c r="H8" s="330">
        <v>410.28500000000003</v>
      </c>
      <c r="I8" s="330">
        <v>443.25200000000001</v>
      </c>
      <c r="J8" s="331">
        <v>430.09899999999999</v>
      </c>
      <c r="K8" s="330">
        <v>469.01900000000001</v>
      </c>
      <c r="L8" s="284">
        <v>599.36099999999999</v>
      </c>
      <c r="M8" s="68" t="s">
        <v>119</v>
      </c>
      <c r="N8" s="69">
        <v>1498.4789999999998</v>
      </c>
      <c r="O8" s="69">
        <v>1309.338</v>
      </c>
      <c r="P8" s="326">
        <v>1752.59</v>
      </c>
      <c r="Q8" s="69">
        <v>1822.44</v>
      </c>
      <c r="R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12.75" customHeight="1" x14ac:dyDescent="0.2">
      <c r="A9" s="67"/>
      <c r="B9" s="330">
        <v>450.68</v>
      </c>
      <c r="C9" s="330">
        <v>488.4</v>
      </c>
      <c r="D9" s="330">
        <v>541.36699999999996</v>
      </c>
      <c r="E9" s="330">
        <v>567.98699999999997</v>
      </c>
      <c r="F9" s="331">
        <v>515.54600000000005</v>
      </c>
      <c r="G9" s="330">
        <v>522.98900000000003</v>
      </c>
      <c r="H9" s="330">
        <v>530.74199999999996</v>
      </c>
      <c r="I9" s="330">
        <v>537.47500000000002</v>
      </c>
      <c r="J9" s="331">
        <v>457.8</v>
      </c>
      <c r="K9" s="330">
        <v>453.47899999999998</v>
      </c>
      <c r="L9" s="284">
        <v>495.74299999999999</v>
      </c>
      <c r="M9" s="68" t="s">
        <v>120</v>
      </c>
      <c r="N9" s="69">
        <v>1407.0219999999999</v>
      </c>
      <c r="O9" s="69">
        <v>1569.277</v>
      </c>
      <c r="P9" s="326">
        <v>2106.752</v>
      </c>
      <c r="Q9" s="69">
        <v>2048.4339999999997</v>
      </c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ht="12.75" customHeight="1" x14ac:dyDescent="0.2">
      <c r="A10" s="67"/>
      <c r="B10" s="330">
        <v>181.58199999999999</v>
      </c>
      <c r="C10" s="330">
        <v>192.50399999999999</v>
      </c>
      <c r="D10" s="330">
        <v>187.346</v>
      </c>
      <c r="E10" s="330">
        <v>192.45099999999999</v>
      </c>
      <c r="F10" s="331">
        <v>215.505</v>
      </c>
      <c r="G10" s="330">
        <v>231.423</v>
      </c>
      <c r="H10" s="330">
        <v>218.23099999999999</v>
      </c>
      <c r="I10" s="330">
        <v>231.40199999999999</v>
      </c>
      <c r="J10" s="331">
        <v>242.27199999999999</v>
      </c>
      <c r="K10" s="330">
        <v>271</v>
      </c>
      <c r="L10" s="284">
        <v>251.791</v>
      </c>
      <c r="M10" s="68" t="s">
        <v>87</v>
      </c>
      <c r="N10" s="69">
        <v>765.06299999999987</v>
      </c>
      <c r="O10" s="69">
        <v>665.15899999999999</v>
      </c>
      <c r="P10" s="326">
        <v>896.56099999999992</v>
      </c>
      <c r="Q10" s="69">
        <v>753.88300000000004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spans="1:28" ht="12.75" customHeight="1" x14ac:dyDescent="0.2">
      <c r="A11" s="67"/>
      <c r="B11" s="330">
        <v>-104.748</v>
      </c>
      <c r="C11" s="330">
        <v>-118.749</v>
      </c>
      <c r="D11" s="330">
        <v>-124.488</v>
      </c>
      <c r="E11" s="330">
        <v>-159.42599999999999</v>
      </c>
      <c r="F11" s="331">
        <v>-157.91499999999999</v>
      </c>
      <c r="G11" s="330">
        <v>-167.25299999999999</v>
      </c>
      <c r="H11" s="330">
        <v>-161.74700000000001</v>
      </c>
      <c r="I11" s="330">
        <v>-178.72800000000001</v>
      </c>
      <c r="J11" s="331">
        <v>-186.27600000000001</v>
      </c>
      <c r="K11" s="330">
        <v>-200</v>
      </c>
      <c r="L11" s="284">
        <v>-205.95100000000002</v>
      </c>
      <c r="M11" s="68" t="s">
        <v>88</v>
      </c>
      <c r="N11" s="136">
        <v>-592.22700000000009</v>
      </c>
      <c r="O11" s="69">
        <v>-486.91500000000002</v>
      </c>
      <c r="P11" s="327">
        <v>-665.64300000000003</v>
      </c>
      <c r="Q11" s="69">
        <v>-507.411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</row>
    <row r="12" spans="1:28" ht="12.75" customHeight="1" x14ac:dyDescent="0.2">
      <c r="A12" s="67"/>
      <c r="B12" s="332">
        <v>2175.5769999999998</v>
      </c>
      <c r="C12" s="332">
        <v>2249.759</v>
      </c>
      <c r="D12" s="332">
        <v>2238.5230000000001</v>
      </c>
      <c r="E12" s="332">
        <v>2309.8180000000002</v>
      </c>
      <c r="F12" s="333">
        <v>2321.7600000000002</v>
      </c>
      <c r="G12" s="332">
        <v>2455.77</v>
      </c>
      <c r="H12" s="332">
        <v>2359.0059999999999</v>
      </c>
      <c r="I12" s="332">
        <v>2360.37</v>
      </c>
      <c r="J12" s="333">
        <v>2320.7760000000003</v>
      </c>
      <c r="K12" s="332">
        <v>2524.8000000000002</v>
      </c>
      <c r="L12" s="285">
        <v>2607.0610000000001</v>
      </c>
      <c r="M12" s="70" t="s">
        <v>144</v>
      </c>
      <c r="N12" s="71">
        <v>7452.8940000000002</v>
      </c>
      <c r="O12" s="71">
        <v>7136.5360000000001</v>
      </c>
      <c r="P12" s="328">
        <v>9496.905999999999</v>
      </c>
      <c r="Q12" s="71">
        <v>8973.6769999999997</v>
      </c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spans="1:28" ht="12.75" customHeight="1" x14ac:dyDescent="0.2">
      <c r="A13" s="67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72"/>
      <c r="O13" s="72"/>
      <c r="P13" s="229"/>
      <c r="Q13" s="72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spans="1:28" ht="12.75" customHeight="1" x14ac:dyDescent="0.2">
      <c r="A14" s="67"/>
      <c r="B14" s="74"/>
      <c r="C14" s="74"/>
      <c r="D14" s="74"/>
      <c r="E14" s="74"/>
      <c r="F14" s="214"/>
      <c r="G14" s="74"/>
      <c r="H14" s="74"/>
      <c r="I14" s="74"/>
      <c r="J14" s="214"/>
      <c r="K14" s="74"/>
      <c r="L14" s="364"/>
      <c r="M14" s="66" t="s">
        <v>89</v>
      </c>
      <c r="N14" s="74"/>
      <c r="O14" s="74"/>
      <c r="P14" s="214"/>
      <c r="Q14" s="7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pans="1:28" ht="12.75" customHeight="1" x14ac:dyDescent="0.2">
      <c r="A15" s="67"/>
      <c r="B15" s="69">
        <v>443.25200000000001</v>
      </c>
      <c r="C15" s="69">
        <v>548.86500000000001</v>
      </c>
      <c r="D15" s="69">
        <v>485.61500000000001</v>
      </c>
      <c r="E15" s="69">
        <v>430.18</v>
      </c>
      <c r="F15" s="326">
        <v>420.00700000000001</v>
      </c>
      <c r="G15" s="69">
        <v>525.88900000000001</v>
      </c>
      <c r="H15" s="69">
        <v>503.63299999999998</v>
      </c>
      <c r="I15" s="69">
        <v>418.24599999999998</v>
      </c>
      <c r="J15" s="326">
        <v>411.27199999999999</v>
      </c>
      <c r="K15" s="69">
        <v>567.54700000000003</v>
      </c>
      <c r="L15" s="286">
        <v>565.32799999999997</v>
      </c>
      <c r="M15" s="68" t="s">
        <v>86</v>
      </c>
      <c r="N15" s="69">
        <v>1544.1469999999999</v>
      </c>
      <c r="O15" s="69">
        <v>1449.529</v>
      </c>
      <c r="P15" s="326">
        <v>1867.7750000000001</v>
      </c>
      <c r="Q15" s="69">
        <v>1907.912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 spans="1:28" ht="12.75" customHeight="1" x14ac:dyDescent="0.2">
      <c r="A16" s="67"/>
      <c r="B16" s="69">
        <v>-12.94</v>
      </c>
      <c r="C16" s="69">
        <v>-28.010999999999999</v>
      </c>
      <c r="D16" s="69">
        <v>-13.019</v>
      </c>
      <c r="E16" s="69">
        <v>3.5710000000000002</v>
      </c>
      <c r="F16" s="326">
        <v>-2.9350000000000001</v>
      </c>
      <c r="G16" s="69">
        <v>-4.1539999999999999</v>
      </c>
      <c r="H16" s="69">
        <v>0.89900000000000002</v>
      </c>
      <c r="I16" s="69">
        <v>20.010999999999999</v>
      </c>
      <c r="J16" s="326">
        <v>1.385</v>
      </c>
      <c r="K16" s="69">
        <v>11.845000000000001</v>
      </c>
      <c r="L16" s="286">
        <v>34.604999999999997</v>
      </c>
      <c r="M16" s="68" t="s">
        <v>119</v>
      </c>
      <c r="N16" s="69">
        <v>47.834999999999994</v>
      </c>
      <c r="O16" s="69">
        <v>-6.19</v>
      </c>
      <c r="P16" s="326">
        <v>13.820999999999998</v>
      </c>
      <c r="Q16" s="69">
        <v>-50.399000000000001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spans="1:28" ht="12.75" customHeight="1" x14ac:dyDescent="0.2">
      <c r="A17" s="67"/>
      <c r="B17" s="69">
        <v>25.567</v>
      </c>
      <c r="C17" s="69">
        <v>33.442999999999998</v>
      </c>
      <c r="D17" s="69">
        <v>103.63200000000001</v>
      </c>
      <c r="E17" s="69">
        <v>103.071</v>
      </c>
      <c r="F17" s="326">
        <v>52.360999999999997</v>
      </c>
      <c r="G17" s="69">
        <v>66.552999999999997</v>
      </c>
      <c r="H17" s="69">
        <v>92.807000000000002</v>
      </c>
      <c r="I17" s="69">
        <v>76.001000000000005</v>
      </c>
      <c r="J17" s="326">
        <v>39.615000000000002</v>
      </c>
      <c r="K17" s="69">
        <v>52.765999999999998</v>
      </c>
      <c r="L17" s="286">
        <v>108.976</v>
      </c>
      <c r="M17" s="68" t="s">
        <v>120</v>
      </c>
      <c r="N17" s="69">
        <v>201.357</v>
      </c>
      <c r="O17" s="69">
        <v>211.721</v>
      </c>
      <c r="P17" s="326">
        <v>287.72199999999998</v>
      </c>
      <c r="Q17" s="69">
        <v>265.71299999999997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</row>
    <row r="18" spans="1:28" ht="12.75" customHeight="1" x14ac:dyDescent="0.2">
      <c r="A18" s="67"/>
      <c r="B18" s="69">
        <v>-58.944000000000003</v>
      </c>
      <c r="C18" s="69">
        <v>-107.035</v>
      </c>
      <c r="D18" s="69">
        <v>-23.693000000000001</v>
      </c>
      <c r="E18" s="69">
        <v>-71.373000000000005</v>
      </c>
      <c r="F18" s="326">
        <v>-47.16</v>
      </c>
      <c r="G18" s="69">
        <v>-50.298000000000002</v>
      </c>
      <c r="H18" s="69">
        <v>-23.422000000000001</v>
      </c>
      <c r="I18" s="69">
        <v>-94.355000000000004</v>
      </c>
      <c r="J18" s="326">
        <v>-58.737000000000002</v>
      </c>
      <c r="K18" s="69">
        <v>-86.311999999999998</v>
      </c>
      <c r="L18" s="286">
        <v>-38.758000000000003</v>
      </c>
      <c r="M18" s="68" t="s">
        <v>87</v>
      </c>
      <c r="N18" s="69">
        <v>-183.80700000000002</v>
      </c>
      <c r="O18" s="69">
        <v>-120.88</v>
      </c>
      <c r="P18" s="326">
        <v>-215.23500000000001</v>
      </c>
      <c r="Q18" s="69">
        <v>-261.04500000000002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pans="1:28" ht="12.75" customHeight="1" x14ac:dyDescent="0.2">
      <c r="A19" s="67"/>
      <c r="B19" s="75">
        <v>396.935</v>
      </c>
      <c r="C19" s="75">
        <v>447.26200000000006</v>
      </c>
      <c r="D19" s="75">
        <v>552.53500000000008</v>
      </c>
      <c r="E19" s="75">
        <v>465.44900000000001</v>
      </c>
      <c r="F19" s="329">
        <v>422.27300000000002</v>
      </c>
      <c r="G19" s="75">
        <v>537.99</v>
      </c>
      <c r="H19" s="75">
        <v>573.91699999999992</v>
      </c>
      <c r="I19" s="75">
        <v>419.90300000000002</v>
      </c>
      <c r="J19" s="329">
        <v>393.53499999999997</v>
      </c>
      <c r="K19" s="75">
        <v>545.846</v>
      </c>
      <c r="L19" s="287">
        <v>670.15099999999995</v>
      </c>
      <c r="M19" s="76" t="s">
        <v>144</v>
      </c>
      <c r="N19" s="75">
        <v>1609.5319999999999</v>
      </c>
      <c r="O19" s="75">
        <v>1534.1799999999998</v>
      </c>
      <c r="P19" s="329">
        <v>1954.0829999999999</v>
      </c>
      <c r="Q19" s="75">
        <v>1862.1810000000003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ht="12.75" customHeight="1" x14ac:dyDescent="0.2">
      <c r="A20" s="6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56"/>
      <c r="N20" s="77"/>
      <c r="O20" s="77"/>
      <c r="P20" s="77"/>
      <c r="Q20" s="77"/>
      <c r="R20" s="67"/>
      <c r="S20" s="67"/>
      <c r="T20" s="53"/>
      <c r="U20" s="67"/>
      <c r="V20" s="67"/>
      <c r="W20" s="67"/>
      <c r="X20" s="67"/>
      <c r="Y20" s="67"/>
      <c r="Z20" s="67"/>
      <c r="AA20" s="67"/>
      <c r="AB20" s="67"/>
    </row>
    <row r="21" spans="1:28" ht="12.7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73"/>
      <c r="N21" s="67"/>
      <c r="O21" s="67"/>
      <c r="P21" s="67"/>
      <c r="Q21" s="67"/>
      <c r="R21" s="67"/>
      <c r="S21" s="67"/>
      <c r="T21" s="53"/>
      <c r="U21" s="67"/>
      <c r="V21" s="67"/>
      <c r="W21" s="67"/>
      <c r="X21" s="67"/>
      <c r="Y21" s="67"/>
      <c r="Z21" s="67"/>
      <c r="AA21" s="67"/>
      <c r="AB21" s="67"/>
    </row>
    <row r="22" spans="1:28" ht="12.7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73"/>
      <c r="N22" s="67"/>
      <c r="O22" s="67"/>
      <c r="P22" s="67"/>
      <c r="Q22" s="67"/>
      <c r="R22" s="67"/>
      <c r="S22" s="67"/>
      <c r="T22" s="53"/>
      <c r="U22" s="67"/>
      <c r="V22" s="67"/>
      <c r="W22" s="67"/>
      <c r="X22" s="67"/>
      <c r="Y22" s="67"/>
      <c r="Z22" s="67"/>
      <c r="AA22" s="67"/>
      <c r="AB22" s="67"/>
    </row>
    <row r="23" spans="1:28" ht="12.7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73"/>
      <c r="N23" s="67"/>
      <c r="O23" s="67"/>
      <c r="P23" s="67"/>
      <c r="Q23" s="67"/>
      <c r="R23" s="67"/>
      <c r="S23" s="67"/>
      <c r="T23" s="53"/>
      <c r="U23" s="67"/>
      <c r="V23" s="67"/>
      <c r="W23" s="67"/>
      <c r="X23" s="67"/>
      <c r="Y23" s="67"/>
      <c r="Z23" s="67"/>
      <c r="AA23" s="67"/>
      <c r="AB23" s="67"/>
    </row>
    <row r="24" spans="1:28" ht="12.7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73"/>
      <c r="N24" s="67"/>
      <c r="O24" s="67"/>
      <c r="P24" s="67"/>
      <c r="Q24" s="67"/>
      <c r="R24" s="67"/>
      <c r="S24" s="67"/>
      <c r="T24" s="53"/>
      <c r="U24" s="67"/>
      <c r="V24" s="67"/>
      <c r="W24" s="67"/>
      <c r="X24" s="67"/>
      <c r="Y24" s="67"/>
      <c r="Z24" s="67"/>
      <c r="AA24" s="67"/>
      <c r="AB24" s="67"/>
    </row>
    <row r="25" spans="1:28" ht="12.7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73"/>
      <c r="N25" s="67"/>
      <c r="O25" s="67"/>
      <c r="P25" s="67"/>
      <c r="Q25" s="67"/>
      <c r="R25" s="67"/>
      <c r="S25" s="67"/>
      <c r="T25" s="53"/>
      <c r="U25" s="67"/>
      <c r="V25" s="67"/>
      <c r="W25" s="67"/>
      <c r="X25" s="67"/>
      <c r="Y25" s="67"/>
      <c r="Z25" s="67"/>
      <c r="AA25" s="67"/>
      <c r="AB25" s="67"/>
    </row>
    <row r="26" spans="1:28" ht="12.7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73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8" ht="12.7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73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1:28" ht="12.7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73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 ht="12.7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73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1:28" ht="12.7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73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 ht="12.7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73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 ht="12.7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73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12.7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73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1:28" ht="12.7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73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</row>
    <row r="35" spans="1:28" ht="12.7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3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</row>
    <row r="36" spans="1:28" ht="12.7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73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</row>
    <row r="37" spans="1:28" ht="12.7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73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</row>
    <row r="38" spans="1:28" ht="12.7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73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</row>
    <row r="39" spans="1:28" ht="12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73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</row>
    <row r="40" spans="1:28" ht="12.7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73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</row>
    <row r="41" spans="1:28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73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</row>
    <row r="42" spans="1:28" ht="12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73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12.7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73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</row>
    <row r="44" spans="1:28" ht="12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73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</row>
    <row r="45" spans="1:28" ht="15.75" customHeight="1" x14ac:dyDescent="0.2">
      <c r="M45" s="78"/>
    </row>
    <row r="46" spans="1:28" ht="15.75" customHeight="1" x14ac:dyDescent="0.2">
      <c r="M46" s="78"/>
    </row>
    <row r="47" spans="1:28" ht="15.75" customHeight="1" x14ac:dyDescent="0.2">
      <c r="M47" s="78"/>
    </row>
    <row r="48" spans="1:28" ht="15.75" customHeight="1" x14ac:dyDescent="0.2">
      <c r="M48" s="78"/>
    </row>
    <row r="49" spans="13:13" ht="15.75" customHeight="1" x14ac:dyDescent="0.2">
      <c r="M49" s="78"/>
    </row>
    <row r="50" spans="13:13" ht="15.75" customHeight="1" x14ac:dyDescent="0.2">
      <c r="M50" s="78"/>
    </row>
    <row r="51" spans="13:13" ht="15.75" customHeight="1" x14ac:dyDescent="0.2">
      <c r="M51" s="78"/>
    </row>
    <row r="52" spans="13:13" ht="15.75" customHeight="1" x14ac:dyDescent="0.2">
      <c r="M52" s="78"/>
    </row>
    <row r="53" spans="13:13" ht="15.75" customHeight="1" x14ac:dyDescent="0.2">
      <c r="M53" s="78"/>
    </row>
    <row r="54" spans="13:13" ht="15.75" customHeight="1" x14ac:dyDescent="0.2">
      <c r="M54" s="78"/>
    </row>
    <row r="55" spans="13:13" ht="15.75" customHeight="1" x14ac:dyDescent="0.2">
      <c r="M55" s="78"/>
    </row>
    <row r="56" spans="13:13" ht="15.75" customHeight="1" x14ac:dyDescent="0.2">
      <c r="M56" s="78"/>
    </row>
    <row r="57" spans="13:13" ht="15.75" customHeight="1" x14ac:dyDescent="0.2">
      <c r="M57" s="78"/>
    </row>
    <row r="58" spans="13:13" ht="15.75" customHeight="1" x14ac:dyDescent="0.2">
      <c r="M58" s="78"/>
    </row>
    <row r="59" spans="13:13" ht="15.75" customHeight="1" x14ac:dyDescent="0.2">
      <c r="M59" s="78"/>
    </row>
    <row r="60" spans="13:13" ht="15.75" customHeight="1" x14ac:dyDescent="0.2">
      <c r="M60" s="78"/>
    </row>
    <row r="61" spans="13:13" ht="15.75" customHeight="1" x14ac:dyDescent="0.2">
      <c r="M61" s="78"/>
    </row>
    <row r="62" spans="13:13" ht="15.75" customHeight="1" x14ac:dyDescent="0.2">
      <c r="M62" s="78"/>
    </row>
    <row r="63" spans="13:13" ht="15.75" customHeight="1" x14ac:dyDescent="0.2">
      <c r="M63" s="78"/>
    </row>
    <row r="64" spans="13:13" ht="15.75" customHeight="1" x14ac:dyDescent="0.2">
      <c r="M64" s="78"/>
    </row>
    <row r="65" spans="13:13" ht="15.75" customHeight="1" x14ac:dyDescent="0.2">
      <c r="M65" s="78"/>
    </row>
    <row r="66" spans="13:13" ht="15.75" customHeight="1" x14ac:dyDescent="0.2">
      <c r="M66" s="78"/>
    </row>
    <row r="67" spans="13:13" ht="15.75" customHeight="1" x14ac:dyDescent="0.2">
      <c r="M67" s="78"/>
    </row>
    <row r="68" spans="13:13" ht="15.75" customHeight="1" x14ac:dyDescent="0.2">
      <c r="M68" s="78"/>
    </row>
    <row r="69" spans="13:13" ht="15.75" customHeight="1" x14ac:dyDescent="0.2">
      <c r="M69" s="78"/>
    </row>
    <row r="70" spans="13:13" ht="15.75" customHeight="1" x14ac:dyDescent="0.2">
      <c r="M70" s="78"/>
    </row>
    <row r="71" spans="13:13" ht="15.75" customHeight="1" x14ac:dyDescent="0.2">
      <c r="M71" s="78"/>
    </row>
    <row r="72" spans="13:13" ht="15.75" customHeight="1" x14ac:dyDescent="0.2">
      <c r="M72" s="78"/>
    </row>
    <row r="73" spans="13:13" ht="15.75" customHeight="1" x14ac:dyDescent="0.2">
      <c r="M73" s="78"/>
    </row>
    <row r="74" spans="13:13" ht="15.75" customHeight="1" x14ac:dyDescent="0.2">
      <c r="M74" s="78"/>
    </row>
    <row r="75" spans="13:13" ht="15.75" customHeight="1" x14ac:dyDescent="0.2">
      <c r="M75" s="78"/>
    </row>
    <row r="76" spans="13:13" ht="15.75" customHeight="1" x14ac:dyDescent="0.2">
      <c r="M76" s="78"/>
    </row>
    <row r="77" spans="13:13" ht="15.75" customHeight="1" x14ac:dyDescent="0.2">
      <c r="M77" s="78"/>
    </row>
    <row r="78" spans="13:13" ht="15.75" customHeight="1" x14ac:dyDescent="0.2">
      <c r="M78" s="78"/>
    </row>
    <row r="79" spans="13:13" ht="15.75" customHeight="1" x14ac:dyDescent="0.2">
      <c r="M79" s="78"/>
    </row>
    <row r="80" spans="13:13" ht="15.75" customHeight="1" x14ac:dyDescent="0.2">
      <c r="M80" s="78"/>
    </row>
    <row r="81" spans="13:13" ht="15.75" customHeight="1" x14ac:dyDescent="0.2">
      <c r="M81" s="78"/>
    </row>
    <row r="82" spans="13:13" ht="15.75" customHeight="1" x14ac:dyDescent="0.2">
      <c r="M82" s="78"/>
    </row>
    <row r="83" spans="13:13" ht="15.75" customHeight="1" x14ac:dyDescent="0.2">
      <c r="M83" s="78"/>
    </row>
    <row r="84" spans="13:13" ht="15.75" customHeight="1" x14ac:dyDescent="0.2">
      <c r="M84" s="78"/>
    </row>
    <row r="85" spans="13:13" ht="15.75" customHeight="1" x14ac:dyDescent="0.2">
      <c r="M85" s="78"/>
    </row>
    <row r="86" spans="13:13" ht="15.75" customHeight="1" x14ac:dyDescent="0.2">
      <c r="M86" s="78"/>
    </row>
    <row r="87" spans="13:13" ht="15.75" customHeight="1" x14ac:dyDescent="0.2">
      <c r="M87" s="78"/>
    </row>
    <row r="88" spans="13:13" ht="15.75" customHeight="1" x14ac:dyDescent="0.2">
      <c r="M88" s="78"/>
    </row>
    <row r="89" spans="13:13" ht="15.75" customHeight="1" x14ac:dyDescent="0.2">
      <c r="M89" s="78"/>
    </row>
    <row r="90" spans="13:13" ht="15.75" customHeight="1" x14ac:dyDescent="0.2">
      <c r="M90" s="78"/>
    </row>
    <row r="91" spans="13:13" ht="15.75" customHeight="1" x14ac:dyDescent="0.2">
      <c r="M91" s="78"/>
    </row>
    <row r="92" spans="13:13" ht="15.75" customHeight="1" x14ac:dyDescent="0.2">
      <c r="M92" s="78"/>
    </row>
    <row r="93" spans="13:13" ht="15.75" customHeight="1" x14ac:dyDescent="0.2">
      <c r="M93" s="78"/>
    </row>
    <row r="94" spans="13:13" ht="15.75" customHeight="1" x14ac:dyDescent="0.2">
      <c r="M94" s="78"/>
    </row>
    <row r="95" spans="13:13" ht="15.75" customHeight="1" x14ac:dyDescent="0.2">
      <c r="M95" s="78"/>
    </row>
    <row r="96" spans="13:13" ht="15.75" customHeight="1" x14ac:dyDescent="0.2">
      <c r="M96" s="78"/>
    </row>
    <row r="97" spans="13:13" ht="15.75" customHeight="1" x14ac:dyDescent="0.2">
      <c r="M97" s="78"/>
    </row>
    <row r="98" spans="13:13" ht="15.75" customHeight="1" x14ac:dyDescent="0.2">
      <c r="M98" s="78"/>
    </row>
    <row r="99" spans="13:13" ht="15.75" customHeight="1" x14ac:dyDescent="0.2">
      <c r="M99" s="78"/>
    </row>
    <row r="100" spans="13:13" ht="15.75" customHeight="1" x14ac:dyDescent="0.2">
      <c r="M100" s="78"/>
    </row>
    <row r="101" spans="13:13" ht="15.75" customHeight="1" x14ac:dyDescent="0.2">
      <c r="M101" s="78"/>
    </row>
    <row r="102" spans="13:13" ht="15.75" customHeight="1" x14ac:dyDescent="0.2">
      <c r="M102" s="78"/>
    </row>
    <row r="103" spans="13:13" ht="15.75" customHeight="1" x14ac:dyDescent="0.2">
      <c r="M103" s="78"/>
    </row>
    <row r="104" spans="13:13" ht="15.75" customHeight="1" x14ac:dyDescent="0.2">
      <c r="M104" s="78"/>
    </row>
    <row r="105" spans="13:13" ht="15.75" customHeight="1" x14ac:dyDescent="0.2">
      <c r="M105" s="78"/>
    </row>
    <row r="106" spans="13:13" ht="15.75" customHeight="1" x14ac:dyDescent="0.2">
      <c r="M106" s="78"/>
    </row>
    <row r="107" spans="13:13" ht="15.75" customHeight="1" x14ac:dyDescent="0.2">
      <c r="M107" s="78"/>
    </row>
    <row r="108" spans="13:13" ht="15.75" customHeight="1" x14ac:dyDescent="0.2">
      <c r="M108" s="78"/>
    </row>
    <row r="109" spans="13:13" ht="15.75" customHeight="1" x14ac:dyDescent="0.2">
      <c r="M109" s="78"/>
    </row>
    <row r="110" spans="13:13" ht="15.75" customHeight="1" x14ac:dyDescent="0.2">
      <c r="M110" s="78"/>
    </row>
    <row r="111" spans="13:13" ht="15.75" customHeight="1" x14ac:dyDescent="0.2">
      <c r="M111" s="78"/>
    </row>
    <row r="112" spans="13:13" ht="15.75" customHeight="1" x14ac:dyDescent="0.2">
      <c r="M112" s="78"/>
    </row>
    <row r="113" spans="13:13" ht="15.75" customHeight="1" x14ac:dyDescent="0.2">
      <c r="M113" s="78"/>
    </row>
    <row r="114" spans="13:13" ht="15.75" customHeight="1" x14ac:dyDescent="0.2">
      <c r="M114" s="78"/>
    </row>
    <row r="115" spans="13:13" ht="15.75" customHeight="1" x14ac:dyDescent="0.2">
      <c r="M115" s="78"/>
    </row>
    <row r="116" spans="13:13" ht="15.75" customHeight="1" x14ac:dyDescent="0.2">
      <c r="M116" s="78"/>
    </row>
    <row r="117" spans="13:13" ht="15.75" customHeight="1" x14ac:dyDescent="0.2">
      <c r="M117" s="78"/>
    </row>
    <row r="118" spans="13:13" ht="15.75" customHeight="1" x14ac:dyDescent="0.2">
      <c r="M118" s="78"/>
    </row>
    <row r="119" spans="13:13" ht="15.75" customHeight="1" x14ac:dyDescent="0.2">
      <c r="M119" s="78"/>
    </row>
    <row r="120" spans="13:13" ht="15.75" customHeight="1" x14ac:dyDescent="0.2">
      <c r="M120" s="78"/>
    </row>
    <row r="121" spans="13:13" ht="15.75" customHeight="1" x14ac:dyDescent="0.2">
      <c r="M121" s="78"/>
    </row>
    <row r="122" spans="13:13" ht="15.75" customHeight="1" x14ac:dyDescent="0.2">
      <c r="M122" s="78"/>
    </row>
    <row r="123" spans="13:13" ht="15.75" customHeight="1" x14ac:dyDescent="0.2">
      <c r="M123" s="78"/>
    </row>
    <row r="124" spans="13:13" ht="15.75" customHeight="1" x14ac:dyDescent="0.2">
      <c r="M124" s="78"/>
    </row>
    <row r="125" spans="13:13" ht="15.75" customHeight="1" x14ac:dyDescent="0.2">
      <c r="M125" s="78"/>
    </row>
    <row r="126" spans="13:13" ht="15.75" customHeight="1" x14ac:dyDescent="0.2">
      <c r="M126" s="78"/>
    </row>
    <row r="127" spans="13:13" ht="15.75" customHeight="1" x14ac:dyDescent="0.2">
      <c r="M127" s="78"/>
    </row>
    <row r="128" spans="13:13" ht="15.75" customHeight="1" x14ac:dyDescent="0.2">
      <c r="M128" s="78"/>
    </row>
    <row r="129" spans="13:13" ht="15.75" customHeight="1" x14ac:dyDescent="0.2">
      <c r="M129" s="78"/>
    </row>
    <row r="130" spans="13:13" ht="15.75" customHeight="1" x14ac:dyDescent="0.2">
      <c r="M130" s="78"/>
    </row>
    <row r="131" spans="13:13" ht="15.75" customHeight="1" x14ac:dyDescent="0.2">
      <c r="M131" s="78"/>
    </row>
    <row r="132" spans="13:13" ht="15.75" customHeight="1" x14ac:dyDescent="0.2">
      <c r="M132" s="78"/>
    </row>
    <row r="133" spans="13:13" ht="15.75" customHeight="1" x14ac:dyDescent="0.2">
      <c r="M133" s="78"/>
    </row>
    <row r="134" spans="13:13" ht="15.75" customHeight="1" x14ac:dyDescent="0.2">
      <c r="M134" s="78"/>
    </row>
    <row r="135" spans="13:13" ht="15.75" customHeight="1" x14ac:dyDescent="0.2">
      <c r="M135" s="78"/>
    </row>
    <row r="136" spans="13:13" ht="15.75" customHeight="1" x14ac:dyDescent="0.2">
      <c r="M136" s="78"/>
    </row>
    <row r="137" spans="13:13" ht="15.75" customHeight="1" x14ac:dyDescent="0.2">
      <c r="M137" s="78"/>
    </row>
    <row r="138" spans="13:13" ht="15.75" customHeight="1" x14ac:dyDescent="0.2">
      <c r="M138" s="78"/>
    </row>
    <row r="139" spans="13:13" ht="15.75" customHeight="1" x14ac:dyDescent="0.2">
      <c r="M139" s="78"/>
    </row>
    <row r="140" spans="13:13" ht="15.75" customHeight="1" x14ac:dyDescent="0.2">
      <c r="M140" s="78"/>
    </row>
    <row r="141" spans="13:13" ht="15.75" customHeight="1" x14ac:dyDescent="0.2">
      <c r="M141" s="78"/>
    </row>
    <row r="142" spans="13:13" ht="15.75" customHeight="1" x14ac:dyDescent="0.2">
      <c r="M142" s="78"/>
    </row>
    <row r="143" spans="13:13" ht="15.75" customHeight="1" x14ac:dyDescent="0.2">
      <c r="M143" s="78"/>
    </row>
    <row r="144" spans="13:13" ht="15.75" customHeight="1" x14ac:dyDescent="0.2">
      <c r="M144" s="78"/>
    </row>
    <row r="145" spans="13:13" ht="15.75" customHeight="1" x14ac:dyDescent="0.2">
      <c r="M145" s="78"/>
    </row>
    <row r="146" spans="13:13" ht="15.75" customHeight="1" x14ac:dyDescent="0.2">
      <c r="M146" s="78"/>
    </row>
    <row r="147" spans="13:13" ht="15.75" customHeight="1" x14ac:dyDescent="0.2">
      <c r="M147" s="78"/>
    </row>
    <row r="148" spans="13:13" ht="15.75" customHeight="1" x14ac:dyDescent="0.2">
      <c r="M148" s="78"/>
    </row>
    <row r="149" spans="13:13" ht="15.75" customHeight="1" x14ac:dyDescent="0.2">
      <c r="M149" s="78"/>
    </row>
    <row r="150" spans="13:13" ht="15.75" customHeight="1" x14ac:dyDescent="0.2">
      <c r="M150" s="78"/>
    </row>
    <row r="151" spans="13:13" ht="15.75" customHeight="1" x14ac:dyDescent="0.2">
      <c r="M151" s="78"/>
    </row>
    <row r="152" spans="13:13" ht="15.75" customHeight="1" x14ac:dyDescent="0.2">
      <c r="M152" s="78"/>
    </row>
    <row r="153" spans="13:13" ht="15.75" customHeight="1" x14ac:dyDescent="0.2">
      <c r="M153" s="78"/>
    </row>
    <row r="154" spans="13:13" ht="15.75" customHeight="1" x14ac:dyDescent="0.2">
      <c r="M154" s="78"/>
    </row>
    <row r="155" spans="13:13" ht="15.75" customHeight="1" x14ac:dyDescent="0.2">
      <c r="M155" s="78"/>
    </row>
    <row r="156" spans="13:13" ht="15.75" customHeight="1" x14ac:dyDescent="0.2">
      <c r="M156" s="78"/>
    </row>
    <row r="157" spans="13:13" ht="15.75" customHeight="1" x14ac:dyDescent="0.2">
      <c r="M157" s="78"/>
    </row>
    <row r="158" spans="13:13" ht="15.75" customHeight="1" x14ac:dyDescent="0.2">
      <c r="M158" s="78"/>
    </row>
    <row r="159" spans="13:13" ht="15.75" customHeight="1" x14ac:dyDescent="0.2">
      <c r="M159" s="78"/>
    </row>
    <row r="160" spans="13:13" ht="15.75" customHeight="1" x14ac:dyDescent="0.2">
      <c r="M160" s="78"/>
    </row>
    <row r="161" spans="13:13" ht="15.75" customHeight="1" x14ac:dyDescent="0.2">
      <c r="M161" s="78"/>
    </row>
    <row r="162" spans="13:13" ht="15.75" customHeight="1" x14ac:dyDescent="0.2">
      <c r="M162" s="78"/>
    </row>
    <row r="163" spans="13:13" ht="15.75" customHeight="1" x14ac:dyDescent="0.2">
      <c r="M163" s="78"/>
    </row>
    <row r="164" spans="13:13" ht="15.75" customHeight="1" x14ac:dyDescent="0.2">
      <c r="M164" s="78"/>
    </row>
    <row r="165" spans="13:13" ht="15.75" customHeight="1" x14ac:dyDescent="0.2">
      <c r="M165" s="78"/>
    </row>
    <row r="166" spans="13:13" ht="15.75" customHeight="1" x14ac:dyDescent="0.2">
      <c r="M166" s="78"/>
    </row>
    <row r="167" spans="13:13" ht="15.75" customHeight="1" x14ac:dyDescent="0.2">
      <c r="M167" s="78"/>
    </row>
    <row r="168" spans="13:13" ht="15.75" customHeight="1" x14ac:dyDescent="0.2">
      <c r="M168" s="78"/>
    </row>
    <row r="169" spans="13:13" ht="15.75" customHeight="1" x14ac:dyDescent="0.2">
      <c r="M169" s="78"/>
    </row>
    <row r="170" spans="13:13" ht="15.75" customHeight="1" x14ac:dyDescent="0.2">
      <c r="M170" s="78"/>
    </row>
    <row r="171" spans="13:13" ht="15.75" customHeight="1" x14ac:dyDescent="0.2">
      <c r="M171" s="78"/>
    </row>
    <row r="172" spans="13:13" ht="15.75" customHeight="1" x14ac:dyDescent="0.2">
      <c r="M172" s="78"/>
    </row>
    <row r="173" spans="13:13" ht="15.75" customHeight="1" x14ac:dyDescent="0.2">
      <c r="M173" s="78"/>
    </row>
    <row r="174" spans="13:13" ht="15.75" customHeight="1" x14ac:dyDescent="0.2">
      <c r="M174" s="78"/>
    </row>
    <row r="175" spans="13:13" ht="15.75" customHeight="1" x14ac:dyDescent="0.2">
      <c r="M175" s="78"/>
    </row>
    <row r="176" spans="13:13" ht="15.75" customHeight="1" x14ac:dyDescent="0.2">
      <c r="M176" s="78"/>
    </row>
    <row r="177" spans="13:13" ht="15.75" customHeight="1" x14ac:dyDescent="0.2">
      <c r="M177" s="78"/>
    </row>
    <row r="178" spans="13:13" ht="15.75" customHeight="1" x14ac:dyDescent="0.2">
      <c r="M178" s="78"/>
    </row>
    <row r="179" spans="13:13" ht="15.75" customHeight="1" x14ac:dyDescent="0.2">
      <c r="M179" s="78"/>
    </row>
    <row r="180" spans="13:13" ht="15.75" customHeight="1" x14ac:dyDescent="0.2">
      <c r="M180" s="78"/>
    </row>
    <row r="181" spans="13:13" ht="15.75" customHeight="1" x14ac:dyDescent="0.2">
      <c r="M181" s="78"/>
    </row>
    <row r="182" spans="13:13" ht="15.75" customHeight="1" x14ac:dyDescent="0.2">
      <c r="M182" s="78"/>
    </row>
    <row r="183" spans="13:13" ht="15.75" customHeight="1" x14ac:dyDescent="0.2">
      <c r="M183" s="78"/>
    </row>
    <row r="184" spans="13:13" ht="15.75" customHeight="1" x14ac:dyDescent="0.2">
      <c r="M184" s="78"/>
    </row>
    <row r="185" spans="13:13" ht="15.75" customHeight="1" x14ac:dyDescent="0.2">
      <c r="M185" s="78"/>
    </row>
    <row r="186" spans="13:13" ht="15.75" customHeight="1" x14ac:dyDescent="0.2">
      <c r="M186" s="78"/>
    </row>
    <row r="187" spans="13:13" ht="15.75" customHeight="1" x14ac:dyDescent="0.2">
      <c r="M187" s="78"/>
    </row>
    <row r="188" spans="13:13" ht="15.75" customHeight="1" x14ac:dyDescent="0.2">
      <c r="M188" s="78"/>
    </row>
    <row r="189" spans="13:13" ht="15.75" customHeight="1" x14ac:dyDescent="0.2">
      <c r="M189" s="78"/>
    </row>
    <row r="190" spans="13:13" ht="15.75" customHeight="1" x14ac:dyDescent="0.2">
      <c r="M190" s="78"/>
    </row>
    <row r="191" spans="13:13" ht="15.75" customHeight="1" x14ac:dyDescent="0.2">
      <c r="M191" s="78"/>
    </row>
    <row r="192" spans="13:13" ht="15.75" customHeight="1" x14ac:dyDescent="0.2">
      <c r="M192" s="78"/>
    </row>
    <row r="193" spans="13:13" ht="15.75" customHeight="1" x14ac:dyDescent="0.2">
      <c r="M193" s="78"/>
    </row>
    <row r="194" spans="13:13" ht="15.75" customHeight="1" x14ac:dyDescent="0.2">
      <c r="M194" s="78"/>
    </row>
    <row r="195" spans="13:13" ht="15.75" customHeight="1" x14ac:dyDescent="0.2">
      <c r="M195" s="78"/>
    </row>
    <row r="196" spans="13:13" ht="15.75" customHeight="1" x14ac:dyDescent="0.2">
      <c r="M196" s="78"/>
    </row>
    <row r="197" spans="13:13" ht="15.75" customHeight="1" x14ac:dyDescent="0.2">
      <c r="M197" s="78"/>
    </row>
    <row r="198" spans="13:13" ht="15.75" customHeight="1" x14ac:dyDescent="0.2">
      <c r="M198" s="78"/>
    </row>
    <row r="199" spans="13:13" ht="15.75" customHeight="1" x14ac:dyDescent="0.2">
      <c r="M199" s="78"/>
    </row>
    <row r="200" spans="13:13" ht="15.75" customHeight="1" x14ac:dyDescent="0.2">
      <c r="M200" s="78"/>
    </row>
    <row r="201" spans="13:13" ht="15.75" customHeight="1" x14ac:dyDescent="0.2">
      <c r="M201" s="78"/>
    </row>
    <row r="202" spans="13:13" ht="15.75" customHeight="1" x14ac:dyDescent="0.2">
      <c r="M202" s="78"/>
    </row>
    <row r="203" spans="13:13" ht="15.75" customHeight="1" x14ac:dyDescent="0.2">
      <c r="M203" s="78"/>
    </row>
    <row r="204" spans="13:13" ht="15.75" customHeight="1" x14ac:dyDescent="0.2">
      <c r="M204" s="78"/>
    </row>
    <row r="205" spans="13:13" ht="15.75" customHeight="1" x14ac:dyDescent="0.2">
      <c r="M205" s="78"/>
    </row>
    <row r="206" spans="13:13" ht="15.75" customHeight="1" x14ac:dyDescent="0.2">
      <c r="M206" s="78"/>
    </row>
    <row r="207" spans="13:13" ht="15.75" customHeight="1" x14ac:dyDescent="0.2">
      <c r="M207" s="78"/>
    </row>
    <row r="208" spans="13:13" ht="15.75" customHeight="1" x14ac:dyDescent="0.2">
      <c r="M208" s="78"/>
    </row>
    <row r="209" spans="13:13" ht="15.75" customHeight="1" x14ac:dyDescent="0.2">
      <c r="M209" s="78"/>
    </row>
    <row r="210" spans="13:13" ht="15.75" customHeight="1" x14ac:dyDescent="0.2">
      <c r="M210" s="78"/>
    </row>
    <row r="211" spans="13:13" ht="15.75" customHeight="1" x14ac:dyDescent="0.2">
      <c r="M211" s="78"/>
    </row>
    <row r="212" spans="13:13" ht="15.75" customHeight="1" x14ac:dyDescent="0.2">
      <c r="M212" s="78"/>
    </row>
    <row r="213" spans="13:13" ht="15.75" customHeight="1" x14ac:dyDescent="0.2">
      <c r="M213" s="78"/>
    </row>
    <row r="214" spans="13:13" ht="15.75" customHeight="1" x14ac:dyDescent="0.2">
      <c r="M214" s="78"/>
    </row>
    <row r="215" spans="13:13" ht="15.75" customHeight="1" x14ac:dyDescent="0.2">
      <c r="M215" s="78"/>
    </row>
    <row r="216" spans="13:13" ht="15.75" customHeight="1" x14ac:dyDescent="0.2">
      <c r="M216" s="78"/>
    </row>
    <row r="217" spans="13:13" ht="15.75" customHeight="1" x14ac:dyDescent="0.2">
      <c r="M217" s="78"/>
    </row>
    <row r="218" spans="13:13" ht="15.75" customHeight="1" x14ac:dyDescent="0.2">
      <c r="M218" s="78"/>
    </row>
    <row r="219" spans="13:13" ht="15.75" customHeight="1" x14ac:dyDescent="0.2">
      <c r="M219" s="78"/>
    </row>
    <row r="220" spans="13:13" ht="15.75" customHeight="1" x14ac:dyDescent="0.2">
      <c r="M220" s="78"/>
    </row>
    <row r="221" spans="13:13" ht="15.75" customHeight="1" x14ac:dyDescent="0.2">
      <c r="M221" s="78"/>
    </row>
    <row r="222" spans="13:13" ht="15.75" customHeight="1" x14ac:dyDescent="0.2">
      <c r="M222" s="78"/>
    </row>
    <row r="223" spans="13:13" ht="15.75" customHeight="1" x14ac:dyDescent="0.2">
      <c r="M223" s="78"/>
    </row>
    <row r="224" spans="13:13" ht="15.75" customHeight="1" x14ac:dyDescent="0.2">
      <c r="M224" s="78"/>
    </row>
    <row r="225" spans="13:13" ht="15.75" customHeight="1" x14ac:dyDescent="0.2">
      <c r="M225" s="78"/>
    </row>
    <row r="226" spans="13:13" ht="15.75" customHeight="1" x14ac:dyDescent="0.2">
      <c r="M226" s="78"/>
    </row>
    <row r="227" spans="13:13" ht="15.75" customHeight="1" x14ac:dyDescent="0.2">
      <c r="M227" s="78"/>
    </row>
    <row r="228" spans="13:13" ht="15.75" customHeight="1" x14ac:dyDescent="0.2">
      <c r="M228" s="78"/>
    </row>
    <row r="229" spans="13:13" ht="15.75" customHeight="1" x14ac:dyDescent="0.2">
      <c r="M229" s="78"/>
    </row>
    <row r="230" spans="13:13" ht="15.75" customHeight="1" x14ac:dyDescent="0.2">
      <c r="M230" s="78"/>
    </row>
    <row r="231" spans="13:13" ht="15.75" customHeight="1" x14ac:dyDescent="0.2">
      <c r="M231" s="78"/>
    </row>
    <row r="232" spans="13:13" ht="15.75" customHeight="1" x14ac:dyDescent="0.2">
      <c r="M232" s="78"/>
    </row>
    <row r="233" spans="13:13" ht="15.75" customHeight="1" x14ac:dyDescent="0.2">
      <c r="M233" s="78"/>
    </row>
    <row r="234" spans="13:13" ht="15.75" customHeight="1" x14ac:dyDescent="0.2">
      <c r="M234" s="78"/>
    </row>
    <row r="235" spans="13:13" ht="15.75" customHeight="1" x14ac:dyDescent="0.2">
      <c r="M235" s="78"/>
    </row>
    <row r="236" spans="13:13" ht="15.75" customHeight="1" x14ac:dyDescent="0.2">
      <c r="M236" s="78"/>
    </row>
    <row r="237" spans="13:13" ht="15.75" customHeight="1" x14ac:dyDescent="0.2">
      <c r="M237" s="78"/>
    </row>
    <row r="238" spans="13:13" ht="15.75" customHeight="1" x14ac:dyDescent="0.2">
      <c r="M238" s="78"/>
    </row>
    <row r="239" spans="13:13" ht="15.75" customHeight="1" x14ac:dyDescent="0.2">
      <c r="M239" s="78"/>
    </row>
    <row r="240" spans="13:13" ht="15.75" customHeight="1" x14ac:dyDescent="0.2">
      <c r="M240" s="78"/>
    </row>
    <row r="241" spans="13:13" ht="15.75" customHeight="1" x14ac:dyDescent="0.2">
      <c r="M241" s="78"/>
    </row>
    <row r="242" spans="13:13" ht="15.75" customHeight="1" x14ac:dyDescent="0.2">
      <c r="M242" s="78"/>
    </row>
    <row r="243" spans="13:13" ht="15.75" customHeight="1" x14ac:dyDescent="0.2">
      <c r="M243" s="78"/>
    </row>
    <row r="244" spans="13:13" ht="15.75" customHeight="1" x14ac:dyDescent="0.2">
      <c r="M244" s="78"/>
    </row>
    <row r="245" spans="13:13" ht="15.75" customHeight="1" x14ac:dyDescent="0.2">
      <c r="M245" s="78"/>
    </row>
    <row r="246" spans="13:13" ht="15.75" customHeight="1" x14ac:dyDescent="0.2">
      <c r="M246" s="78"/>
    </row>
    <row r="247" spans="13:13" ht="15.75" customHeight="1" x14ac:dyDescent="0.2">
      <c r="M247" s="78"/>
    </row>
    <row r="248" spans="13:13" ht="15.75" customHeight="1" x14ac:dyDescent="0.2">
      <c r="M248" s="78"/>
    </row>
    <row r="249" spans="13:13" ht="15.75" customHeight="1" x14ac:dyDescent="0.2">
      <c r="M249" s="78"/>
    </row>
    <row r="250" spans="13:13" ht="15.75" customHeight="1" x14ac:dyDescent="0.2">
      <c r="M250" s="78"/>
    </row>
    <row r="251" spans="13:13" ht="15.75" customHeight="1" x14ac:dyDescent="0.2">
      <c r="M251" s="78"/>
    </row>
    <row r="252" spans="13:13" ht="15.75" customHeight="1" x14ac:dyDescent="0.2">
      <c r="M252" s="78"/>
    </row>
    <row r="253" spans="13:13" ht="15.75" customHeight="1" x14ac:dyDescent="0.2">
      <c r="M253" s="78"/>
    </row>
    <row r="254" spans="13:13" ht="15.75" customHeight="1" x14ac:dyDescent="0.2">
      <c r="M254" s="78"/>
    </row>
    <row r="255" spans="13:13" ht="15.75" customHeight="1" x14ac:dyDescent="0.2">
      <c r="M255" s="78"/>
    </row>
    <row r="256" spans="13:13" ht="15.75" customHeight="1" x14ac:dyDescent="0.2">
      <c r="M256" s="78"/>
    </row>
    <row r="257" spans="13:13" ht="15.75" customHeight="1" x14ac:dyDescent="0.2">
      <c r="M257" s="78"/>
    </row>
    <row r="258" spans="13:13" ht="15.75" customHeight="1" x14ac:dyDescent="0.2">
      <c r="M258" s="78"/>
    </row>
    <row r="259" spans="13:13" ht="15.75" customHeight="1" x14ac:dyDescent="0.2">
      <c r="M259" s="78"/>
    </row>
    <row r="260" spans="13:13" ht="15.75" customHeight="1" x14ac:dyDescent="0.2">
      <c r="M260" s="78"/>
    </row>
    <row r="261" spans="13:13" ht="15.75" customHeight="1" x14ac:dyDescent="0.2">
      <c r="M261" s="78"/>
    </row>
    <row r="262" spans="13:13" ht="15.75" customHeight="1" x14ac:dyDescent="0.2">
      <c r="M262" s="78"/>
    </row>
    <row r="263" spans="13:13" ht="15.75" customHeight="1" x14ac:dyDescent="0.2">
      <c r="M263" s="78"/>
    </row>
    <row r="264" spans="13:13" ht="15.75" customHeight="1" x14ac:dyDescent="0.2">
      <c r="M264" s="78"/>
    </row>
    <row r="265" spans="13:13" ht="15.75" customHeight="1" x14ac:dyDescent="0.2">
      <c r="M265" s="78"/>
    </row>
    <row r="266" spans="13:13" ht="15.75" customHeight="1" x14ac:dyDescent="0.2">
      <c r="M266" s="78"/>
    </row>
    <row r="267" spans="13:13" ht="15.75" customHeight="1" x14ac:dyDescent="0.2">
      <c r="M267" s="78"/>
    </row>
    <row r="268" spans="13:13" ht="15.75" customHeight="1" x14ac:dyDescent="0.2">
      <c r="M268" s="78"/>
    </row>
    <row r="269" spans="13:13" ht="15.75" customHeight="1" x14ac:dyDescent="0.2">
      <c r="M269" s="78"/>
    </row>
    <row r="270" spans="13:13" ht="15.75" customHeight="1" x14ac:dyDescent="0.2">
      <c r="M270" s="78"/>
    </row>
    <row r="271" spans="13:13" ht="15.75" customHeight="1" x14ac:dyDescent="0.2">
      <c r="M271" s="78"/>
    </row>
    <row r="272" spans="13:13" ht="15.75" customHeight="1" x14ac:dyDescent="0.2">
      <c r="M272" s="78"/>
    </row>
    <row r="273" spans="13:13" ht="15.75" customHeight="1" x14ac:dyDescent="0.2">
      <c r="M273" s="78"/>
    </row>
    <row r="274" spans="13:13" ht="15.75" customHeight="1" x14ac:dyDescent="0.2">
      <c r="M274" s="78"/>
    </row>
    <row r="275" spans="13:13" ht="15.75" customHeight="1" x14ac:dyDescent="0.2">
      <c r="M275" s="78"/>
    </row>
    <row r="276" spans="13:13" ht="15.75" customHeight="1" x14ac:dyDescent="0.2">
      <c r="M276" s="78"/>
    </row>
    <row r="277" spans="13:13" ht="15.75" customHeight="1" x14ac:dyDescent="0.2">
      <c r="M277" s="78"/>
    </row>
    <row r="278" spans="13:13" ht="15.75" customHeight="1" x14ac:dyDescent="0.2">
      <c r="M278" s="78"/>
    </row>
    <row r="279" spans="13:13" ht="15.75" customHeight="1" x14ac:dyDescent="0.2">
      <c r="M279" s="78"/>
    </row>
    <row r="280" spans="13:13" ht="15.75" customHeight="1" x14ac:dyDescent="0.2">
      <c r="M280" s="78"/>
    </row>
    <row r="281" spans="13:13" ht="15.75" customHeight="1" x14ac:dyDescent="0.2">
      <c r="M281" s="78"/>
    </row>
    <row r="282" spans="13:13" ht="15.75" customHeight="1" x14ac:dyDescent="0.2">
      <c r="M282" s="78"/>
    </row>
    <row r="283" spans="13:13" ht="15.75" customHeight="1" x14ac:dyDescent="0.2">
      <c r="M283" s="78"/>
    </row>
    <row r="284" spans="13:13" ht="15.75" customHeight="1" x14ac:dyDescent="0.2">
      <c r="M284" s="78"/>
    </row>
    <row r="285" spans="13:13" ht="15.75" customHeight="1" x14ac:dyDescent="0.2">
      <c r="M285" s="78"/>
    </row>
    <row r="286" spans="13:13" ht="15.75" customHeight="1" x14ac:dyDescent="0.2">
      <c r="M286" s="78"/>
    </row>
    <row r="287" spans="13:13" ht="15.75" customHeight="1" x14ac:dyDescent="0.2">
      <c r="M287" s="78"/>
    </row>
    <row r="288" spans="13:13" ht="15.75" customHeight="1" x14ac:dyDescent="0.2">
      <c r="M288" s="78"/>
    </row>
    <row r="289" spans="13:13" ht="15.75" customHeight="1" x14ac:dyDescent="0.2">
      <c r="M289" s="78"/>
    </row>
    <row r="290" spans="13:13" ht="15.75" customHeight="1" x14ac:dyDescent="0.2">
      <c r="M290" s="78"/>
    </row>
    <row r="291" spans="13:13" ht="15.75" customHeight="1" x14ac:dyDescent="0.2">
      <c r="M291" s="78"/>
    </row>
    <row r="292" spans="13:13" ht="15.75" customHeight="1" x14ac:dyDescent="0.2">
      <c r="M292" s="78"/>
    </row>
    <row r="293" spans="13:13" ht="15.75" customHeight="1" x14ac:dyDescent="0.2">
      <c r="M293" s="78"/>
    </row>
    <row r="294" spans="13:13" ht="15.75" customHeight="1" x14ac:dyDescent="0.2">
      <c r="M294" s="78"/>
    </row>
    <row r="295" spans="13:13" ht="15.75" customHeight="1" x14ac:dyDescent="0.2">
      <c r="M295" s="78"/>
    </row>
    <row r="296" spans="13:13" ht="15.75" customHeight="1" x14ac:dyDescent="0.2">
      <c r="M296" s="78"/>
    </row>
    <row r="297" spans="13:13" ht="15.75" customHeight="1" x14ac:dyDescent="0.2">
      <c r="M297" s="78"/>
    </row>
    <row r="298" spans="13:13" ht="15.75" customHeight="1" x14ac:dyDescent="0.2">
      <c r="M298" s="78"/>
    </row>
    <row r="299" spans="13:13" ht="15.75" customHeight="1" x14ac:dyDescent="0.2">
      <c r="M299" s="78"/>
    </row>
    <row r="300" spans="13:13" ht="15.75" customHeight="1" x14ac:dyDescent="0.2">
      <c r="M300" s="78"/>
    </row>
    <row r="301" spans="13:13" ht="15.75" customHeight="1" x14ac:dyDescent="0.2">
      <c r="M301" s="78"/>
    </row>
    <row r="302" spans="13:13" ht="15.75" customHeight="1" x14ac:dyDescent="0.2">
      <c r="M302" s="78"/>
    </row>
    <row r="303" spans="13:13" ht="15.75" customHeight="1" x14ac:dyDescent="0.2">
      <c r="M303" s="78"/>
    </row>
    <row r="304" spans="13:13" ht="15.75" customHeight="1" x14ac:dyDescent="0.2">
      <c r="M304" s="78"/>
    </row>
    <row r="305" spans="13:13" ht="15.75" customHeight="1" x14ac:dyDescent="0.2">
      <c r="M305" s="78"/>
    </row>
    <row r="306" spans="13:13" ht="15.75" customHeight="1" x14ac:dyDescent="0.2">
      <c r="M306" s="78"/>
    </row>
    <row r="307" spans="13:13" ht="15.75" customHeight="1" x14ac:dyDescent="0.2">
      <c r="M307" s="78"/>
    </row>
    <row r="308" spans="13:13" ht="15.75" customHeight="1" x14ac:dyDescent="0.2">
      <c r="M308" s="78"/>
    </row>
    <row r="309" spans="13:13" ht="15.75" customHeight="1" x14ac:dyDescent="0.2">
      <c r="M309" s="78"/>
    </row>
    <row r="310" spans="13:13" ht="15.75" customHeight="1" x14ac:dyDescent="0.2">
      <c r="M310" s="78"/>
    </row>
    <row r="311" spans="13:13" ht="15.75" customHeight="1" x14ac:dyDescent="0.2">
      <c r="M311" s="78"/>
    </row>
    <row r="312" spans="13:13" ht="15.75" customHeight="1" x14ac:dyDescent="0.2">
      <c r="M312" s="78"/>
    </row>
    <row r="313" spans="13:13" ht="15.75" customHeight="1" x14ac:dyDescent="0.2">
      <c r="M313" s="78"/>
    </row>
    <row r="314" spans="13:13" ht="15.75" customHeight="1" x14ac:dyDescent="0.2">
      <c r="M314" s="78"/>
    </row>
    <row r="315" spans="13:13" ht="15.75" customHeight="1" x14ac:dyDescent="0.2">
      <c r="M315" s="78"/>
    </row>
    <row r="316" spans="13:13" ht="15.75" customHeight="1" x14ac:dyDescent="0.2">
      <c r="M316" s="78"/>
    </row>
    <row r="317" spans="13:13" ht="15.75" customHeight="1" x14ac:dyDescent="0.2">
      <c r="M317" s="78"/>
    </row>
    <row r="318" spans="13:13" ht="15.75" customHeight="1" x14ac:dyDescent="0.2">
      <c r="M318" s="78"/>
    </row>
    <row r="319" spans="13:13" ht="15.75" customHeight="1" x14ac:dyDescent="0.2">
      <c r="M319" s="78"/>
    </row>
    <row r="320" spans="13:13" ht="15.75" customHeight="1" x14ac:dyDescent="0.2">
      <c r="M320" s="78"/>
    </row>
    <row r="321" spans="13:13" ht="15.75" customHeight="1" x14ac:dyDescent="0.2">
      <c r="M321" s="78"/>
    </row>
    <row r="322" spans="13:13" ht="15.75" customHeight="1" x14ac:dyDescent="0.2">
      <c r="M322" s="78"/>
    </row>
    <row r="323" spans="13:13" ht="15.75" customHeight="1" x14ac:dyDescent="0.2">
      <c r="M323" s="78"/>
    </row>
    <row r="324" spans="13:13" ht="15.75" customHeight="1" x14ac:dyDescent="0.2">
      <c r="M324" s="78"/>
    </row>
    <row r="325" spans="13:13" ht="15.75" customHeight="1" x14ac:dyDescent="0.2">
      <c r="M325" s="78"/>
    </row>
    <row r="326" spans="13:13" ht="15.75" customHeight="1" x14ac:dyDescent="0.2">
      <c r="M326" s="78"/>
    </row>
    <row r="327" spans="13:13" ht="15.75" customHeight="1" x14ac:dyDescent="0.2">
      <c r="M327" s="78"/>
    </row>
    <row r="328" spans="13:13" ht="15.75" customHeight="1" x14ac:dyDescent="0.2">
      <c r="M328" s="78"/>
    </row>
    <row r="329" spans="13:13" ht="15.75" customHeight="1" x14ac:dyDescent="0.2">
      <c r="M329" s="78"/>
    </row>
    <row r="330" spans="13:13" ht="15.75" customHeight="1" x14ac:dyDescent="0.2">
      <c r="M330" s="78"/>
    </row>
    <row r="331" spans="13:13" ht="15.75" customHeight="1" x14ac:dyDescent="0.2">
      <c r="M331" s="78"/>
    </row>
    <row r="332" spans="13:13" ht="15.75" customHeight="1" x14ac:dyDescent="0.2">
      <c r="M332" s="78"/>
    </row>
    <row r="333" spans="13:13" ht="15.75" customHeight="1" x14ac:dyDescent="0.2">
      <c r="M333" s="78"/>
    </row>
    <row r="334" spans="13:13" ht="15.75" customHeight="1" x14ac:dyDescent="0.2">
      <c r="M334" s="78"/>
    </row>
    <row r="335" spans="13:13" ht="15.75" customHeight="1" x14ac:dyDescent="0.2">
      <c r="M335" s="78"/>
    </row>
    <row r="336" spans="13:13" ht="15.75" customHeight="1" x14ac:dyDescent="0.2">
      <c r="M336" s="78"/>
    </row>
    <row r="337" spans="13:13" ht="15.75" customHeight="1" x14ac:dyDescent="0.2">
      <c r="M337" s="78"/>
    </row>
    <row r="338" spans="13:13" ht="15.75" customHeight="1" x14ac:dyDescent="0.2">
      <c r="M338" s="78"/>
    </row>
    <row r="339" spans="13:13" ht="15.75" customHeight="1" x14ac:dyDescent="0.2">
      <c r="M339" s="78"/>
    </row>
    <row r="340" spans="13:13" ht="15.75" customHeight="1" x14ac:dyDescent="0.2">
      <c r="M340" s="78"/>
    </row>
    <row r="341" spans="13:13" ht="15.75" customHeight="1" x14ac:dyDescent="0.2">
      <c r="M341" s="78"/>
    </row>
    <row r="342" spans="13:13" ht="15.75" customHeight="1" x14ac:dyDescent="0.2">
      <c r="M342" s="78"/>
    </row>
    <row r="343" spans="13:13" ht="15.75" customHeight="1" x14ac:dyDescent="0.2">
      <c r="M343" s="78"/>
    </row>
    <row r="344" spans="13:13" ht="15.75" customHeight="1" x14ac:dyDescent="0.2">
      <c r="M344" s="78"/>
    </row>
    <row r="345" spans="13:13" ht="15.75" customHeight="1" x14ac:dyDescent="0.2">
      <c r="M345" s="78"/>
    </row>
    <row r="346" spans="13:13" ht="15.75" customHeight="1" x14ac:dyDescent="0.2">
      <c r="M346" s="78"/>
    </row>
    <row r="347" spans="13:13" ht="15.75" customHeight="1" x14ac:dyDescent="0.2">
      <c r="M347" s="78"/>
    </row>
    <row r="348" spans="13:13" ht="15.75" customHeight="1" x14ac:dyDescent="0.2">
      <c r="M348" s="78"/>
    </row>
    <row r="349" spans="13:13" ht="15.75" customHeight="1" x14ac:dyDescent="0.2">
      <c r="M349" s="78"/>
    </row>
    <row r="350" spans="13:13" ht="15.75" customHeight="1" x14ac:dyDescent="0.2">
      <c r="M350" s="78"/>
    </row>
    <row r="351" spans="13:13" ht="15.75" customHeight="1" x14ac:dyDescent="0.2">
      <c r="M351" s="78"/>
    </row>
    <row r="352" spans="13:13" ht="15.75" customHeight="1" x14ac:dyDescent="0.2">
      <c r="M352" s="78"/>
    </row>
    <row r="353" spans="13:13" ht="15.75" customHeight="1" x14ac:dyDescent="0.2">
      <c r="M353" s="78"/>
    </row>
    <row r="354" spans="13:13" ht="15.75" customHeight="1" x14ac:dyDescent="0.2">
      <c r="M354" s="78"/>
    </row>
    <row r="355" spans="13:13" ht="15.75" customHeight="1" x14ac:dyDescent="0.2">
      <c r="M355" s="78"/>
    </row>
    <row r="356" spans="13:13" ht="15.75" customHeight="1" x14ac:dyDescent="0.2">
      <c r="M356" s="78"/>
    </row>
    <row r="357" spans="13:13" ht="15.75" customHeight="1" x14ac:dyDescent="0.2">
      <c r="M357" s="78"/>
    </row>
    <row r="358" spans="13:13" ht="15.75" customHeight="1" x14ac:dyDescent="0.2">
      <c r="M358" s="78"/>
    </row>
    <row r="359" spans="13:13" ht="15.75" customHeight="1" x14ac:dyDescent="0.2">
      <c r="M359" s="78"/>
    </row>
    <row r="360" spans="13:13" ht="15.75" customHeight="1" x14ac:dyDescent="0.2">
      <c r="M360" s="78"/>
    </row>
    <row r="361" spans="13:13" ht="15.75" customHeight="1" x14ac:dyDescent="0.2">
      <c r="M361" s="78"/>
    </row>
    <row r="362" spans="13:13" ht="15.75" customHeight="1" x14ac:dyDescent="0.2">
      <c r="M362" s="78"/>
    </row>
    <row r="363" spans="13:13" ht="15.75" customHeight="1" x14ac:dyDescent="0.2">
      <c r="M363" s="78"/>
    </row>
    <row r="364" spans="13:13" ht="15.75" customHeight="1" x14ac:dyDescent="0.2">
      <c r="M364" s="78"/>
    </row>
    <row r="365" spans="13:13" ht="15.75" customHeight="1" x14ac:dyDescent="0.2">
      <c r="M365" s="78"/>
    </row>
    <row r="366" spans="13:13" ht="15.75" customHeight="1" x14ac:dyDescent="0.2">
      <c r="M366" s="78"/>
    </row>
    <row r="367" spans="13:13" ht="15.75" customHeight="1" x14ac:dyDescent="0.2">
      <c r="M367" s="78"/>
    </row>
    <row r="368" spans="13:13" ht="15.75" customHeight="1" x14ac:dyDescent="0.2">
      <c r="M368" s="78"/>
    </row>
    <row r="369" spans="13:13" ht="15.75" customHeight="1" x14ac:dyDescent="0.2">
      <c r="M369" s="78"/>
    </row>
    <row r="370" spans="13:13" ht="15.75" customHeight="1" x14ac:dyDescent="0.2">
      <c r="M370" s="78"/>
    </row>
    <row r="371" spans="13:13" ht="15.75" customHeight="1" x14ac:dyDescent="0.2">
      <c r="M371" s="78"/>
    </row>
    <row r="372" spans="13:13" ht="15.75" customHeight="1" x14ac:dyDescent="0.2">
      <c r="M372" s="78"/>
    </row>
    <row r="373" spans="13:13" ht="15.75" customHeight="1" x14ac:dyDescent="0.2">
      <c r="M373" s="78"/>
    </row>
    <row r="374" spans="13:13" ht="15.75" customHeight="1" x14ac:dyDescent="0.2">
      <c r="M374" s="78"/>
    </row>
    <row r="375" spans="13:13" ht="15.75" customHeight="1" x14ac:dyDescent="0.2">
      <c r="M375" s="78"/>
    </row>
    <row r="376" spans="13:13" ht="15.75" customHeight="1" x14ac:dyDescent="0.2">
      <c r="M376" s="78"/>
    </row>
    <row r="377" spans="13:13" ht="15.75" customHeight="1" x14ac:dyDescent="0.2">
      <c r="M377" s="78"/>
    </row>
    <row r="378" spans="13:13" ht="15.75" customHeight="1" x14ac:dyDescent="0.2">
      <c r="M378" s="78"/>
    </row>
    <row r="379" spans="13:13" ht="15.75" customHeight="1" x14ac:dyDescent="0.2">
      <c r="M379" s="78"/>
    </row>
    <row r="380" spans="13:13" ht="15.75" customHeight="1" x14ac:dyDescent="0.2">
      <c r="M380" s="78"/>
    </row>
    <row r="381" spans="13:13" ht="15.75" customHeight="1" x14ac:dyDescent="0.2">
      <c r="M381" s="78"/>
    </row>
    <row r="382" spans="13:13" ht="15.75" customHeight="1" x14ac:dyDescent="0.2">
      <c r="M382" s="78"/>
    </row>
    <row r="383" spans="13:13" ht="15.75" customHeight="1" x14ac:dyDescent="0.2">
      <c r="M383" s="78"/>
    </row>
    <row r="384" spans="13:13" ht="15.75" customHeight="1" x14ac:dyDescent="0.2">
      <c r="M384" s="78"/>
    </row>
    <row r="385" spans="13:13" ht="15.75" customHeight="1" x14ac:dyDescent="0.2">
      <c r="M385" s="78"/>
    </row>
    <row r="386" spans="13:13" ht="15.75" customHeight="1" x14ac:dyDescent="0.2">
      <c r="M386" s="78"/>
    </row>
    <row r="387" spans="13:13" ht="15.75" customHeight="1" x14ac:dyDescent="0.2">
      <c r="M387" s="78"/>
    </row>
    <row r="388" spans="13:13" ht="15.75" customHeight="1" x14ac:dyDescent="0.2">
      <c r="M388" s="78"/>
    </row>
    <row r="389" spans="13:13" ht="15.75" customHeight="1" x14ac:dyDescent="0.2">
      <c r="M389" s="78"/>
    </row>
    <row r="390" spans="13:13" ht="15.75" customHeight="1" x14ac:dyDescent="0.2">
      <c r="M390" s="78"/>
    </row>
    <row r="391" spans="13:13" ht="15.75" customHeight="1" x14ac:dyDescent="0.2">
      <c r="M391" s="78"/>
    </row>
    <row r="392" spans="13:13" ht="15.75" customHeight="1" x14ac:dyDescent="0.2">
      <c r="M392" s="78"/>
    </row>
    <row r="393" spans="13:13" ht="15.75" customHeight="1" x14ac:dyDescent="0.2">
      <c r="M393" s="78"/>
    </row>
    <row r="394" spans="13:13" ht="15.75" customHeight="1" x14ac:dyDescent="0.2">
      <c r="M394" s="78"/>
    </row>
    <row r="395" spans="13:13" ht="15.75" customHeight="1" x14ac:dyDescent="0.2">
      <c r="M395" s="78"/>
    </row>
    <row r="396" spans="13:13" ht="15.75" customHeight="1" x14ac:dyDescent="0.2">
      <c r="M396" s="78"/>
    </row>
    <row r="397" spans="13:13" ht="15.75" customHeight="1" x14ac:dyDescent="0.2">
      <c r="M397" s="78"/>
    </row>
    <row r="398" spans="13:13" ht="15.75" customHeight="1" x14ac:dyDescent="0.2">
      <c r="M398" s="78"/>
    </row>
    <row r="399" spans="13:13" ht="15.75" customHeight="1" x14ac:dyDescent="0.2">
      <c r="M399" s="78"/>
    </row>
    <row r="400" spans="13:13" ht="15.75" customHeight="1" x14ac:dyDescent="0.2">
      <c r="M400" s="78"/>
    </row>
    <row r="401" spans="13:13" ht="15.75" customHeight="1" x14ac:dyDescent="0.2">
      <c r="M401" s="78"/>
    </row>
    <row r="402" spans="13:13" ht="15.75" customHeight="1" x14ac:dyDescent="0.2">
      <c r="M402" s="78"/>
    </row>
    <row r="403" spans="13:13" ht="15.75" customHeight="1" x14ac:dyDescent="0.2">
      <c r="M403" s="78"/>
    </row>
    <row r="404" spans="13:13" ht="15.75" customHeight="1" x14ac:dyDescent="0.2">
      <c r="M404" s="78"/>
    </row>
    <row r="405" spans="13:13" ht="15.75" customHeight="1" x14ac:dyDescent="0.2">
      <c r="M405" s="78"/>
    </row>
    <row r="406" spans="13:13" ht="15.75" customHeight="1" x14ac:dyDescent="0.2">
      <c r="M406" s="78"/>
    </row>
    <row r="407" spans="13:13" ht="15.75" customHeight="1" x14ac:dyDescent="0.2">
      <c r="M407" s="78"/>
    </row>
    <row r="408" spans="13:13" ht="15.75" customHeight="1" x14ac:dyDescent="0.2">
      <c r="M408" s="78"/>
    </row>
    <row r="409" spans="13:13" ht="15.75" customHeight="1" x14ac:dyDescent="0.2">
      <c r="M409" s="78"/>
    </row>
    <row r="410" spans="13:13" ht="15.75" customHeight="1" x14ac:dyDescent="0.2">
      <c r="M410" s="78"/>
    </row>
    <row r="411" spans="13:13" ht="15.75" customHeight="1" x14ac:dyDescent="0.2">
      <c r="M411" s="78"/>
    </row>
    <row r="412" spans="13:13" ht="15.75" customHeight="1" x14ac:dyDescent="0.2">
      <c r="M412" s="78"/>
    </row>
    <row r="413" spans="13:13" ht="15.75" customHeight="1" x14ac:dyDescent="0.2">
      <c r="M413" s="78"/>
    </row>
    <row r="414" spans="13:13" ht="15.75" customHeight="1" x14ac:dyDescent="0.2">
      <c r="M414" s="78"/>
    </row>
    <row r="415" spans="13:13" ht="15.75" customHeight="1" x14ac:dyDescent="0.2">
      <c r="M415" s="78"/>
    </row>
    <row r="416" spans="13:13" ht="15.75" customHeight="1" x14ac:dyDescent="0.2">
      <c r="M416" s="78"/>
    </row>
    <row r="417" spans="13:13" ht="15.75" customHeight="1" x14ac:dyDescent="0.2">
      <c r="M417" s="78"/>
    </row>
    <row r="418" spans="13:13" ht="15.75" customHeight="1" x14ac:dyDescent="0.2">
      <c r="M418" s="78"/>
    </row>
    <row r="419" spans="13:13" ht="15.75" customHeight="1" x14ac:dyDescent="0.2">
      <c r="M419" s="78"/>
    </row>
    <row r="420" spans="13:13" ht="15.75" customHeight="1" x14ac:dyDescent="0.2">
      <c r="M420" s="78"/>
    </row>
    <row r="421" spans="13:13" ht="15.75" customHeight="1" x14ac:dyDescent="0.2">
      <c r="M421" s="78"/>
    </row>
    <row r="422" spans="13:13" ht="15.75" customHeight="1" x14ac:dyDescent="0.2">
      <c r="M422" s="78"/>
    </row>
    <row r="423" spans="13:13" ht="15.75" customHeight="1" x14ac:dyDescent="0.2">
      <c r="M423" s="78"/>
    </row>
    <row r="424" spans="13:13" ht="15.75" customHeight="1" x14ac:dyDescent="0.2">
      <c r="M424" s="78"/>
    </row>
    <row r="425" spans="13:13" ht="15.75" customHeight="1" x14ac:dyDescent="0.2">
      <c r="M425" s="78"/>
    </row>
    <row r="426" spans="13:13" ht="15.75" customHeight="1" x14ac:dyDescent="0.2">
      <c r="M426" s="78"/>
    </row>
    <row r="427" spans="13:13" ht="15.75" customHeight="1" x14ac:dyDescent="0.2">
      <c r="M427" s="78"/>
    </row>
    <row r="428" spans="13:13" ht="15.75" customHeight="1" x14ac:dyDescent="0.2">
      <c r="M428" s="78"/>
    </row>
    <row r="429" spans="13:13" ht="15.75" customHeight="1" x14ac:dyDescent="0.2">
      <c r="M429" s="78"/>
    </row>
    <row r="430" spans="13:13" ht="15.75" customHeight="1" x14ac:dyDescent="0.2">
      <c r="M430" s="78"/>
    </row>
    <row r="431" spans="13:13" ht="15.75" customHeight="1" x14ac:dyDescent="0.2">
      <c r="M431" s="78"/>
    </row>
    <row r="432" spans="13:13" ht="15.75" customHeight="1" x14ac:dyDescent="0.2">
      <c r="M432" s="78"/>
    </row>
    <row r="433" spans="13:13" ht="15.75" customHeight="1" x14ac:dyDescent="0.2">
      <c r="M433" s="78"/>
    </row>
    <row r="434" spans="13:13" ht="15.75" customHeight="1" x14ac:dyDescent="0.2">
      <c r="M434" s="78"/>
    </row>
    <row r="435" spans="13:13" ht="15.75" customHeight="1" x14ac:dyDescent="0.2">
      <c r="M435" s="78"/>
    </row>
    <row r="436" spans="13:13" ht="15.75" customHeight="1" x14ac:dyDescent="0.2">
      <c r="M436" s="78"/>
    </row>
    <row r="437" spans="13:13" ht="15.75" customHeight="1" x14ac:dyDescent="0.2">
      <c r="M437" s="78"/>
    </row>
    <row r="438" spans="13:13" ht="15.75" customHeight="1" x14ac:dyDescent="0.2">
      <c r="M438" s="78"/>
    </row>
    <row r="439" spans="13:13" ht="15.75" customHeight="1" x14ac:dyDescent="0.2">
      <c r="M439" s="78"/>
    </row>
    <row r="440" spans="13:13" ht="15.75" customHeight="1" x14ac:dyDescent="0.2">
      <c r="M440" s="78"/>
    </row>
    <row r="441" spans="13:13" ht="15.75" customHeight="1" x14ac:dyDescent="0.2">
      <c r="M441" s="78"/>
    </row>
    <row r="442" spans="13:13" ht="15.75" customHeight="1" x14ac:dyDescent="0.2">
      <c r="M442" s="78"/>
    </row>
    <row r="443" spans="13:13" ht="15.75" customHeight="1" x14ac:dyDescent="0.2">
      <c r="M443" s="78"/>
    </row>
    <row r="444" spans="13:13" ht="15.75" customHeight="1" x14ac:dyDescent="0.2">
      <c r="M444" s="78"/>
    </row>
    <row r="445" spans="13:13" ht="15.75" customHeight="1" x14ac:dyDescent="0.2">
      <c r="M445" s="78"/>
    </row>
    <row r="446" spans="13:13" ht="15.75" customHeight="1" x14ac:dyDescent="0.2">
      <c r="M446" s="78"/>
    </row>
    <row r="447" spans="13:13" ht="15.75" customHeight="1" x14ac:dyDescent="0.2">
      <c r="M447" s="78"/>
    </row>
    <row r="448" spans="13:13" ht="15.75" customHeight="1" x14ac:dyDescent="0.2">
      <c r="M448" s="78"/>
    </row>
    <row r="449" spans="13:13" ht="15.75" customHeight="1" x14ac:dyDescent="0.2">
      <c r="M449" s="78"/>
    </row>
    <row r="450" spans="13:13" ht="15.75" customHeight="1" x14ac:dyDescent="0.2">
      <c r="M450" s="78"/>
    </row>
    <row r="451" spans="13:13" ht="15.75" customHeight="1" x14ac:dyDescent="0.2">
      <c r="M451" s="78"/>
    </row>
    <row r="452" spans="13:13" ht="15.75" customHeight="1" x14ac:dyDescent="0.2">
      <c r="M452" s="78"/>
    </row>
    <row r="453" spans="13:13" ht="15.75" customHeight="1" x14ac:dyDescent="0.2">
      <c r="M453" s="78"/>
    </row>
    <row r="454" spans="13:13" ht="15.75" customHeight="1" x14ac:dyDescent="0.2">
      <c r="M454" s="78"/>
    </row>
    <row r="455" spans="13:13" ht="15.75" customHeight="1" x14ac:dyDescent="0.2">
      <c r="M455" s="78"/>
    </row>
    <row r="456" spans="13:13" ht="15.75" customHeight="1" x14ac:dyDescent="0.2">
      <c r="M456" s="78"/>
    </row>
    <row r="457" spans="13:13" ht="15.75" customHeight="1" x14ac:dyDescent="0.2">
      <c r="M457" s="78"/>
    </row>
    <row r="458" spans="13:13" ht="15.75" customHeight="1" x14ac:dyDescent="0.2">
      <c r="M458" s="78"/>
    </row>
    <row r="459" spans="13:13" ht="15.75" customHeight="1" x14ac:dyDescent="0.2">
      <c r="M459" s="78"/>
    </row>
    <row r="460" spans="13:13" ht="15.75" customHeight="1" x14ac:dyDescent="0.2">
      <c r="M460" s="78"/>
    </row>
    <row r="461" spans="13:13" ht="15.75" customHeight="1" x14ac:dyDescent="0.2">
      <c r="M461" s="78"/>
    </row>
    <row r="462" spans="13:13" ht="15.75" customHeight="1" x14ac:dyDescent="0.2">
      <c r="M462" s="78"/>
    </row>
    <row r="463" spans="13:13" ht="15.75" customHeight="1" x14ac:dyDescent="0.2">
      <c r="M463" s="78"/>
    </row>
    <row r="464" spans="13:13" ht="15.75" customHeight="1" x14ac:dyDescent="0.2">
      <c r="M464" s="78"/>
    </row>
    <row r="465" spans="13:13" ht="15.75" customHeight="1" x14ac:dyDescent="0.2">
      <c r="M465" s="78"/>
    </row>
    <row r="466" spans="13:13" ht="15.75" customHeight="1" x14ac:dyDescent="0.2">
      <c r="M466" s="78"/>
    </row>
    <row r="467" spans="13:13" ht="15.75" customHeight="1" x14ac:dyDescent="0.2">
      <c r="M467" s="78"/>
    </row>
    <row r="468" spans="13:13" ht="15.75" customHeight="1" x14ac:dyDescent="0.2">
      <c r="M468" s="78"/>
    </row>
    <row r="469" spans="13:13" ht="15.75" customHeight="1" x14ac:dyDescent="0.2">
      <c r="M469" s="78"/>
    </row>
    <row r="470" spans="13:13" ht="15.75" customHeight="1" x14ac:dyDescent="0.2">
      <c r="M470" s="78"/>
    </row>
    <row r="471" spans="13:13" ht="15.75" customHeight="1" x14ac:dyDescent="0.2">
      <c r="M471" s="78"/>
    </row>
    <row r="472" spans="13:13" ht="15.75" customHeight="1" x14ac:dyDescent="0.2">
      <c r="M472" s="78"/>
    </row>
    <row r="473" spans="13:13" ht="15.75" customHeight="1" x14ac:dyDescent="0.2">
      <c r="M473" s="78"/>
    </row>
    <row r="474" spans="13:13" ht="15.75" customHeight="1" x14ac:dyDescent="0.2">
      <c r="M474" s="78"/>
    </row>
    <row r="475" spans="13:13" ht="15.75" customHeight="1" x14ac:dyDescent="0.2">
      <c r="M475" s="78"/>
    </row>
    <row r="476" spans="13:13" ht="15.75" customHeight="1" x14ac:dyDescent="0.2">
      <c r="M476" s="78"/>
    </row>
    <row r="477" spans="13:13" ht="15.75" customHeight="1" x14ac:dyDescent="0.2">
      <c r="M477" s="78"/>
    </row>
    <row r="478" spans="13:13" ht="15.75" customHeight="1" x14ac:dyDescent="0.2">
      <c r="M478" s="78"/>
    </row>
    <row r="479" spans="13:13" ht="15.75" customHeight="1" x14ac:dyDescent="0.2">
      <c r="M479" s="78"/>
    </row>
    <row r="480" spans="13:13" ht="15.75" customHeight="1" x14ac:dyDescent="0.2">
      <c r="M480" s="78"/>
    </row>
    <row r="481" spans="13:13" ht="15.75" customHeight="1" x14ac:dyDescent="0.2">
      <c r="M481" s="78"/>
    </row>
    <row r="482" spans="13:13" ht="15.75" customHeight="1" x14ac:dyDescent="0.2">
      <c r="M482" s="78"/>
    </row>
    <row r="483" spans="13:13" ht="15.75" customHeight="1" x14ac:dyDescent="0.2">
      <c r="M483" s="78"/>
    </row>
    <row r="484" spans="13:13" ht="15.75" customHeight="1" x14ac:dyDescent="0.2">
      <c r="M484" s="78"/>
    </row>
    <row r="485" spans="13:13" ht="15.75" customHeight="1" x14ac:dyDescent="0.2">
      <c r="M485" s="78"/>
    </row>
    <row r="486" spans="13:13" ht="15.75" customHeight="1" x14ac:dyDescent="0.2">
      <c r="M486" s="78"/>
    </row>
    <row r="487" spans="13:13" ht="15.75" customHeight="1" x14ac:dyDescent="0.2">
      <c r="M487" s="78"/>
    </row>
    <row r="488" spans="13:13" ht="15.75" customHeight="1" x14ac:dyDescent="0.2">
      <c r="M488" s="78"/>
    </row>
    <row r="489" spans="13:13" ht="15.75" customHeight="1" x14ac:dyDescent="0.2">
      <c r="M489" s="78"/>
    </row>
    <row r="490" spans="13:13" ht="15.75" customHeight="1" x14ac:dyDescent="0.2">
      <c r="M490" s="78"/>
    </row>
    <row r="491" spans="13:13" ht="15.75" customHeight="1" x14ac:dyDescent="0.2">
      <c r="M491" s="78"/>
    </row>
    <row r="492" spans="13:13" ht="15.75" customHeight="1" x14ac:dyDescent="0.2">
      <c r="M492" s="78"/>
    </row>
    <row r="493" spans="13:13" ht="15.75" customHeight="1" x14ac:dyDescent="0.2">
      <c r="M493" s="78"/>
    </row>
    <row r="494" spans="13:13" ht="15.75" customHeight="1" x14ac:dyDescent="0.2">
      <c r="M494" s="78"/>
    </row>
    <row r="495" spans="13:13" ht="15.75" customHeight="1" x14ac:dyDescent="0.2">
      <c r="M495" s="78"/>
    </row>
    <row r="496" spans="13:13" ht="15.75" customHeight="1" x14ac:dyDescent="0.2">
      <c r="M496" s="78"/>
    </row>
    <row r="497" spans="13:13" ht="15.75" customHeight="1" x14ac:dyDescent="0.2">
      <c r="M497" s="78"/>
    </row>
    <row r="498" spans="13:13" ht="15.75" customHeight="1" x14ac:dyDescent="0.2">
      <c r="M498" s="78"/>
    </row>
    <row r="499" spans="13:13" ht="15.75" customHeight="1" x14ac:dyDescent="0.2">
      <c r="M499" s="78"/>
    </row>
    <row r="500" spans="13:13" ht="15.75" customHeight="1" x14ac:dyDescent="0.2">
      <c r="M500" s="78"/>
    </row>
    <row r="501" spans="13:13" ht="15.75" customHeight="1" x14ac:dyDescent="0.2">
      <c r="M501" s="78"/>
    </row>
    <row r="502" spans="13:13" ht="15.75" customHeight="1" x14ac:dyDescent="0.2">
      <c r="M502" s="78"/>
    </row>
    <row r="503" spans="13:13" ht="15.75" customHeight="1" x14ac:dyDescent="0.2">
      <c r="M503" s="78"/>
    </row>
    <row r="504" spans="13:13" ht="15.75" customHeight="1" x14ac:dyDescent="0.2">
      <c r="M504" s="78"/>
    </row>
    <row r="505" spans="13:13" ht="15.75" customHeight="1" x14ac:dyDescent="0.2">
      <c r="M505" s="78"/>
    </row>
    <row r="506" spans="13:13" ht="15.75" customHeight="1" x14ac:dyDescent="0.2">
      <c r="M506" s="78"/>
    </row>
    <row r="507" spans="13:13" ht="15.75" customHeight="1" x14ac:dyDescent="0.2">
      <c r="M507" s="78"/>
    </row>
    <row r="508" spans="13:13" ht="15.75" customHeight="1" x14ac:dyDescent="0.2">
      <c r="M508" s="78"/>
    </row>
    <row r="509" spans="13:13" ht="15.75" customHeight="1" x14ac:dyDescent="0.2">
      <c r="M509" s="78"/>
    </row>
    <row r="510" spans="13:13" ht="15.75" customHeight="1" x14ac:dyDescent="0.2">
      <c r="M510" s="78"/>
    </row>
    <row r="511" spans="13:13" ht="15.75" customHeight="1" x14ac:dyDescent="0.2">
      <c r="M511" s="78"/>
    </row>
    <row r="512" spans="13:13" ht="15.75" customHeight="1" x14ac:dyDescent="0.2">
      <c r="M512" s="78"/>
    </row>
    <row r="513" spans="13:13" ht="15.75" customHeight="1" x14ac:dyDescent="0.2">
      <c r="M513" s="78"/>
    </row>
    <row r="514" spans="13:13" ht="15.75" customHeight="1" x14ac:dyDescent="0.2">
      <c r="M514" s="78"/>
    </row>
    <row r="515" spans="13:13" ht="15.75" customHeight="1" x14ac:dyDescent="0.2">
      <c r="M515" s="78"/>
    </row>
    <row r="516" spans="13:13" ht="15.75" customHeight="1" x14ac:dyDescent="0.2">
      <c r="M516" s="78"/>
    </row>
    <row r="517" spans="13:13" ht="15.75" customHeight="1" x14ac:dyDescent="0.2">
      <c r="M517" s="78"/>
    </row>
    <row r="518" spans="13:13" ht="15.75" customHeight="1" x14ac:dyDescent="0.2">
      <c r="M518" s="78"/>
    </row>
    <row r="519" spans="13:13" ht="15.75" customHeight="1" x14ac:dyDescent="0.2">
      <c r="M519" s="78"/>
    </row>
    <row r="520" spans="13:13" ht="15.75" customHeight="1" x14ac:dyDescent="0.2">
      <c r="M520" s="78"/>
    </row>
    <row r="521" spans="13:13" ht="15.75" customHeight="1" x14ac:dyDescent="0.2">
      <c r="M521" s="78"/>
    </row>
    <row r="522" spans="13:13" ht="15.75" customHeight="1" x14ac:dyDescent="0.2">
      <c r="M522" s="78"/>
    </row>
    <row r="523" spans="13:13" ht="15.75" customHeight="1" x14ac:dyDescent="0.2">
      <c r="M523" s="78"/>
    </row>
    <row r="524" spans="13:13" ht="15.75" customHeight="1" x14ac:dyDescent="0.2">
      <c r="M524" s="78"/>
    </row>
    <row r="525" spans="13:13" ht="15.75" customHeight="1" x14ac:dyDescent="0.2">
      <c r="M525" s="78"/>
    </row>
    <row r="526" spans="13:13" ht="15.75" customHeight="1" x14ac:dyDescent="0.2">
      <c r="M526" s="78"/>
    </row>
    <row r="527" spans="13:13" ht="15.75" customHeight="1" x14ac:dyDescent="0.2">
      <c r="M527" s="78"/>
    </row>
    <row r="528" spans="13:13" ht="15.75" customHeight="1" x14ac:dyDescent="0.2">
      <c r="M528" s="78"/>
    </row>
    <row r="529" spans="13:13" ht="15.75" customHeight="1" x14ac:dyDescent="0.2">
      <c r="M529" s="78"/>
    </row>
    <row r="530" spans="13:13" ht="15.75" customHeight="1" x14ac:dyDescent="0.2">
      <c r="M530" s="78"/>
    </row>
    <row r="531" spans="13:13" ht="15.75" customHeight="1" x14ac:dyDescent="0.2">
      <c r="M531" s="78"/>
    </row>
    <row r="532" spans="13:13" ht="15.75" customHeight="1" x14ac:dyDescent="0.2">
      <c r="M532" s="78"/>
    </row>
    <row r="533" spans="13:13" ht="15.75" customHeight="1" x14ac:dyDescent="0.2">
      <c r="M533" s="78"/>
    </row>
    <row r="534" spans="13:13" ht="15.75" customHeight="1" x14ac:dyDescent="0.2">
      <c r="M534" s="78"/>
    </row>
    <row r="535" spans="13:13" ht="15.75" customHeight="1" x14ac:dyDescent="0.2">
      <c r="M535" s="78"/>
    </row>
    <row r="536" spans="13:13" ht="15.75" customHeight="1" x14ac:dyDescent="0.2">
      <c r="M536" s="78"/>
    </row>
    <row r="537" spans="13:13" ht="15.75" customHeight="1" x14ac:dyDescent="0.2">
      <c r="M537" s="78"/>
    </row>
    <row r="538" spans="13:13" ht="15.75" customHeight="1" x14ac:dyDescent="0.2">
      <c r="M538" s="78"/>
    </row>
    <row r="539" spans="13:13" ht="15.75" customHeight="1" x14ac:dyDescent="0.2">
      <c r="M539" s="78"/>
    </row>
    <row r="540" spans="13:13" ht="15.75" customHeight="1" x14ac:dyDescent="0.2">
      <c r="M540" s="78"/>
    </row>
    <row r="541" spans="13:13" ht="15.75" customHeight="1" x14ac:dyDescent="0.2">
      <c r="M541" s="78"/>
    </row>
    <row r="542" spans="13:13" ht="15.75" customHeight="1" x14ac:dyDescent="0.2">
      <c r="M542" s="78"/>
    </row>
    <row r="543" spans="13:13" ht="15.75" customHeight="1" x14ac:dyDescent="0.2">
      <c r="M543" s="78"/>
    </row>
    <row r="544" spans="13:13" ht="15.75" customHeight="1" x14ac:dyDescent="0.2">
      <c r="M544" s="78"/>
    </row>
    <row r="545" spans="13:13" ht="15.75" customHeight="1" x14ac:dyDescent="0.2">
      <c r="M545" s="78"/>
    </row>
    <row r="546" spans="13:13" ht="15.75" customHeight="1" x14ac:dyDescent="0.2">
      <c r="M546" s="78"/>
    </row>
    <row r="547" spans="13:13" ht="15.75" customHeight="1" x14ac:dyDescent="0.2">
      <c r="M547" s="78"/>
    </row>
    <row r="548" spans="13:13" ht="15.75" customHeight="1" x14ac:dyDescent="0.2">
      <c r="M548" s="78"/>
    </row>
    <row r="549" spans="13:13" ht="15.75" customHeight="1" x14ac:dyDescent="0.2">
      <c r="M549" s="78"/>
    </row>
    <row r="550" spans="13:13" ht="15.75" customHeight="1" x14ac:dyDescent="0.2">
      <c r="M550" s="78"/>
    </row>
    <row r="551" spans="13:13" ht="15.75" customHeight="1" x14ac:dyDescent="0.2">
      <c r="M551" s="78"/>
    </row>
    <row r="552" spans="13:13" ht="15.75" customHeight="1" x14ac:dyDescent="0.2">
      <c r="M552" s="78"/>
    </row>
    <row r="553" spans="13:13" ht="15.75" customHeight="1" x14ac:dyDescent="0.2">
      <c r="M553" s="78"/>
    </row>
    <row r="554" spans="13:13" ht="15.75" customHeight="1" x14ac:dyDescent="0.2">
      <c r="M554" s="78"/>
    </row>
    <row r="555" spans="13:13" ht="15.75" customHeight="1" x14ac:dyDescent="0.2">
      <c r="M555" s="78"/>
    </row>
    <row r="556" spans="13:13" ht="15.75" customHeight="1" x14ac:dyDescent="0.2">
      <c r="M556" s="78"/>
    </row>
    <row r="557" spans="13:13" ht="15.75" customHeight="1" x14ac:dyDescent="0.2">
      <c r="M557" s="78"/>
    </row>
    <row r="558" spans="13:13" ht="15.75" customHeight="1" x14ac:dyDescent="0.2">
      <c r="M558" s="78"/>
    </row>
    <row r="559" spans="13:13" ht="15.75" customHeight="1" x14ac:dyDescent="0.2">
      <c r="M559" s="78"/>
    </row>
    <row r="560" spans="13:13" ht="15.75" customHeight="1" x14ac:dyDescent="0.2">
      <c r="M560" s="78"/>
    </row>
    <row r="561" spans="13:13" ht="15.75" customHeight="1" x14ac:dyDescent="0.2">
      <c r="M561" s="78"/>
    </row>
    <row r="562" spans="13:13" ht="15.75" customHeight="1" x14ac:dyDescent="0.2">
      <c r="M562" s="78"/>
    </row>
    <row r="563" spans="13:13" ht="15.75" customHeight="1" x14ac:dyDescent="0.2">
      <c r="M563" s="78"/>
    </row>
    <row r="564" spans="13:13" ht="15.75" customHeight="1" x14ac:dyDescent="0.2">
      <c r="M564" s="78"/>
    </row>
    <row r="565" spans="13:13" ht="15.75" customHeight="1" x14ac:dyDescent="0.2">
      <c r="M565" s="78"/>
    </row>
    <row r="566" spans="13:13" ht="15.75" customHeight="1" x14ac:dyDescent="0.2">
      <c r="M566" s="78"/>
    </row>
    <row r="567" spans="13:13" ht="15.75" customHeight="1" x14ac:dyDescent="0.2">
      <c r="M567" s="78"/>
    </row>
    <row r="568" spans="13:13" ht="15.75" customHeight="1" x14ac:dyDescent="0.2">
      <c r="M568" s="78"/>
    </row>
    <row r="569" spans="13:13" ht="15.75" customHeight="1" x14ac:dyDescent="0.2">
      <c r="M569" s="78"/>
    </row>
    <row r="570" spans="13:13" ht="15.75" customHeight="1" x14ac:dyDescent="0.2">
      <c r="M570" s="78"/>
    </row>
    <row r="571" spans="13:13" ht="15.75" customHeight="1" x14ac:dyDescent="0.2">
      <c r="M571" s="78"/>
    </row>
    <row r="572" spans="13:13" ht="15.75" customHeight="1" x14ac:dyDescent="0.2">
      <c r="M572" s="78"/>
    </row>
    <row r="573" spans="13:13" ht="15.75" customHeight="1" x14ac:dyDescent="0.2">
      <c r="M573" s="78"/>
    </row>
    <row r="574" spans="13:13" ht="15.75" customHeight="1" x14ac:dyDescent="0.2">
      <c r="M574" s="78"/>
    </row>
    <row r="575" spans="13:13" ht="15.75" customHeight="1" x14ac:dyDescent="0.2">
      <c r="M575" s="78"/>
    </row>
    <row r="576" spans="13:13" ht="15.75" customHeight="1" x14ac:dyDescent="0.2">
      <c r="M576" s="78"/>
    </row>
    <row r="577" spans="13:13" ht="15.75" customHeight="1" x14ac:dyDescent="0.2">
      <c r="M577" s="78"/>
    </row>
    <row r="578" spans="13:13" ht="15.75" customHeight="1" x14ac:dyDescent="0.2">
      <c r="M578" s="78"/>
    </row>
    <row r="579" spans="13:13" ht="15.75" customHeight="1" x14ac:dyDescent="0.2">
      <c r="M579" s="78"/>
    </row>
    <row r="580" spans="13:13" ht="15.75" customHeight="1" x14ac:dyDescent="0.2">
      <c r="M580" s="78"/>
    </row>
    <row r="581" spans="13:13" ht="15.75" customHeight="1" x14ac:dyDescent="0.2">
      <c r="M581" s="78"/>
    </row>
    <row r="582" spans="13:13" ht="15.75" customHeight="1" x14ac:dyDescent="0.2">
      <c r="M582" s="78"/>
    </row>
    <row r="583" spans="13:13" ht="15.75" customHeight="1" x14ac:dyDescent="0.2">
      <c r="M583" s="78"/>
    </row>
    <row r="584" spans="13:13" ht="15.75" customHeight="1" x14ac:dyDescent="0.2">
      <c r="M584" s="78"/>
    </row>
    <row r="585" spans="13:13" ht="15.75" customHeight="1" x14ac:dyDescent="0.2">
      <c r="M585" s="78"/>
    </row>
    <row r="586" spans="13:13" ht="15.75" customHeight="1" x14ac:dyDescent="0.2">
      <c r="M586" s="78"/>
    </row>
    <row r="587" spans="13:13" ht="15.75" customHeight="1" x14ac:dyDescent="0.2">
      <c r="M587" s="78"/>
    </row>
    <row r="588" spans="13:13" ht="15.75" customHeight="1" x14ac:dyDescent="0.2">
      <c r="M588" s="78"/>
    </row>
    <row r="589" spans="13:13" ht="15.75" customHeight="1" x14ac:dyDescent="0.2">
      <c r="M589" s="78"/>
    </row>
    <row r="590" spans="13:13" ht="15.75" customHeight="1" x14ac:dyDescent="0.2">
      <c r="M590" s="78"/>
    </row>
    <row r="591" spans="13:13" ht="15.75" customHeight="1" x14ac:dyDescent="0.2">
      <c r="M591" s="78"/>
    </row>
    <row r="592" spans="13:13" ht="15.75" customHeight="1" x14ac:dyDescent="0.2">
      <c r="M592" s="78"/>
    </row>
    <row r="593" spans="13:13" ht="15.75" customHeight="1" x14ac:dyDescent="0.2">
      <c r="M593" s="78"/>
    </row>
    <row r="594" spans="13:13" ht="15.75" customHeight="1" x14ac:dyDescent="0.2">
      <c r="M594" s="78"/>
    </row>
    <row r="595" spans="13:13" ht="15.75" customHeight="1" x14ac:dyDescent="0.2">
      <c r="M595" s="78"/>
    </row>
    <row r="596" spans="13:13" ht="15.75" customHeight="1" x14ac:dyDescent="0.2">
      <c r="M596" s="78"/>
    </row>
    <row r="597" spans="13:13" ht="15.75" customHeight="1" x14ac:dyDescent="0.2">
      <c r="M597" s="78"/>
    </row>
    <row r="598" spans="13:13" ht="15.75" customHeight="1" x14ac:dyDescent="0.2">
      <c r="M598" s="78"/>
    </row>
    <row r="599" spans="13:13" ht="15.75" customHeight="1" x14ac:dyDescent="0.2">
      <c r="M599" s="78"/>
    </row>
    <row r="600" spans="13:13" ht="15.75" customHeight="1" x14ac:dyDescent="0.2">
      <c r="M600" s="78"/>
    </row>
    <row r="601" spans="13:13" ht="15.75" customHeight="1" x14ac:dyDescent="0.2">
      <c r="M601" s="78"/>
    </row>
    <row r="602" spans="13:13" ht="15.75" customHeight="1" x14ac:dyDescent="0.2">
      <c r="M602" s="78"/>
    </row>
    <row r="603" spans="13:13" ht="15.75" customHeight="1" x14ac:dyDescent="0.2">
      <c r="M603" s="78"/>
    </row>
    <row r="604" spans="13:13" ht="15.75" customHeight="1" x14ac:dyDescent="0.2">
      <c r="M604" s="78"/>
    </row>
    <row r="605" spans="13:13" ht="15.75" customHeight="1" x14ac:dyDescent="0.2">
      <c r="M605" s="78"/>
    </row>
    <row r="606" spans="13:13" ht="15.75" customHeight="1" x14ac:dyDescent="0.2">
      <c r="M606" s="78"/>
    </row>
    <row r="607" spans="13:13" ht="15.75" customHeight="1" x14ac:dyDescent="0.2">
      <c r="M607" s="78"/>
    </row>
    <row r="608" spans="13:13" ht="15.75" customHeight="1" x14ac:dyDescent="0.2">
      <c r="M608" s="78"/>
    </row>
    <row r="609" spans="13:13" ht="15.75" customHeight="1" x14ac:dyDescent="0.2">
      <c r="M609" s="78"/>
    </row>
    <row r="610" spans="13:13" ht="15.75" customHeight="1" x14ac:dyDescent="0.2">
      <c r="M610" s="78"/>
    </row>
    <row r="611" spans="13:13" ht="15.75" customHeight="1" x14ac:dyDescent="0.2">
      <c r="M611" s="78"/>
    </row>
    <row r="612" spans="13:13" ht="15.75" customHeight="1" x14ac:dyDescent="0.2">
      <c r="M612" s="78"/>
    </row>
    <row r="613" spans="13:13" ht="15.75" customHeight="1" x14ac:dyDescent="0.2">
      <c r="M613" s="78"/>
    </row>
    <row r="614" spans="13:13" ht="15.75" customHeight="1" x14ac:dyDescent="0.2">
      <c r="M614" s="78"/>
    </row>
    <row r="615" spans="13:13" ht="15.75" customHeight="1" x14ac:dyDescent="0.2">
      <c r="M615" s="78"/>
    </row>
    <row r="616" spans="13:13" ht="15.75" customHeight="1" x14ac:dyDescent="0.2">
      <c r="M616" s="78"/>
    </row>
    <row r="617" spans="13:13" ht="15.75" customHeight="1" x14ac:dyDescent="0.2">
      <c r="M617" s="78"/>
    </row>
    <row r="618" spans="13:13" ht="15.75" customHeight="1" x14ac:dyDescent="0.2">
      <c r="M618" s="78"/>
    </row>
    <row r="619" spans="13:13" ht="15.75" customHeight="1" x14ac:dyDescent="0.2">
      <c r="M619" s="78"/>
    </row>
    <row r="620" spans="13:13" ht="15.75" customHeight="1" x14ac:dyDescent="0.2">
      <c r="M620" s="78"/>
    </row>
    <row r="621" spans="13:13" ht="15.75" customHeight="1" x14ac:dyDescent="0.2">
      <c r="M621" s="78"/>
    </row>
    <row r="622" spans="13:13" ht="15.75" customHeight="1" x14ac:dyDescent="0.2">
      <c r="M622" s="78"/>
    </row>
    <row r="623" spans="13:13" ht="15.75" customHeight="1" x14ac:dyDescent="0.2">
      <c r="M623" s="78"/>
    </row>
    <row r="624" spans="13:13" ht="15.75" customHeight="1" x14ac:dyDescent="0.2">
      <c r="M624" s="78"/>
    </row>
    <row r="625" spans="13:13" ht="15.75" customHeight="1" x14ac:dyDescent="0.2">
      <c r="M625" s="78"/>
    </row>
    <row r="626" spans="13:13" ht="15.75" customHeight="1" x14ac:dyDescent="0.2">
      <c r="M626" s="78"/>
    </row>
    <row r="627" spans="13:13" ht="15.75" customHeight="1" x14ac:dyDescent="0.2">
      <c r="M627" s="78"/>
    </row>
    <row r="628" spans="13:13" ht="15.75" customHeight="1" x14ac:dyDescent="0.2">
      <c r="M628" s="78"/>
    </row>
    <row r="629" spans="13:13" ht="15.75" customHeight="1" x14ac:dyDescent="0.2">
      <c r="M629" s="78"/>
    </row>
    <row r="630" spans="13:13" ht="15.75" customHeight="1" x14ac:dyDescent="0.2">
      <c r="M630" s="78"/>
    </row>
    <row r="631" spans="13:13" ht="15.75" customHeight="1" x14ac:dyDescent="0.2">
      <c r="M631" s="78"/>
    </row>
    <row r="632" spans="13:13" ht="15.75" customHeight="1" x14ac:dyDescent="0.2">
      <c r="M632" s="78"/>
    </row>
    <row r="633" spans="13:13" ht="15.75" customHeight="1" x14ac:dyDescent="0.2">
      <c r="M633" s="78"/>
    </row>
    <row r="634" spans="13:13" ht="15.75" customHeight="1" x14ac:dyDescent="0.2">
      <c r="M634" s="78"/>
    </row>
    <row r="635" spans="13:13" ht="15.75" customHeight="1" x14ac:dyDescent="0.2">
      <c r="M635" s="78"/>
    </row>
    <row r="636" spans="13:13" ht="15.75" customHeight="1" x14ac:dyDescent="0.2">
      <c r="M636" s="78"/>
    </row>
    <row r="637" spans="13:13" ht="15.75" customHeight="1" x14ac:dyDescent="0.2">
      <c r="M637" s="78"/>
    </row>
    <row r="638" spans="13:13" ht="15.75" customHeight="1" x14ac:dyDescent="0.2">
      <c r="M638" s="78"/>
    </row>
    <row r="639" spans="13:13" ht="15.75" customHeight="1" x14ac:dyDescent="0.2">
      <c r="M639" s="78"/>
    </row>
    <row r="640" spans="13:13" ht="15.75" customHeight="1" x14ac:dyDescent="0.2">
      <c r="M640" s="78"/>
    </row>
    <row r="641" spans="13:13" ht="15.75" customHeight="1" x14ac:dyDescent="0.2">
      <c r="M641" s="78"/>
    </row>
    <row r="642" spans="13:13" ht="15.75" customHeight="1" x14ac:dyDescent="0.2">
      <c r="M642" s="78"/>
    </row>
    <row r="643" spans="13:13" ht="15.75" customHeight="1" x14ac:dyDescent="0.2">
      <c r="M643" s="78"/>
    </row>
    <row r="644" spans="13:13" ht="15.75" customHeight="1" x14ac:dyDescent="0.2">
      <c r="M644" s="78"/>
    </row>
    <row r="645" spans="13:13" ht="15.75" customHeight="1" x14ac:dyDescent="0.2">
      <c r="M645" s="78"/>
    </row>
    <row r="646" spans="13:13" ht="15.75" customHeight="1" x14ac:dyDescent="0.2">
      <c r="M646" s="78"/>
    </row>
    <row r="647" spans="13:13" ht="15.75" customHeight="1" x14ac:dyDescent="0.2">
      <c r="M647" s="78"/>
    </row>
    <row r="648" spans="13:13" ht="15.75" customHeight="1" x14ac:dyDescent="0.2">
      <c r="M648" s="78"/>
    </row>
    <row r="649" spans="13:13" ht="15.75" customHeight="1" x14ac:dyDescent="0.2">
      <c r="M649" s="78"/>
    </row>
    <row r="650" spans="13:13" ht="15.75" customHeight="1" x14ac:dyDescent="0.2">
      <c r="M650" s="78"/>
    </row>
    <row r="651" spans="13:13" ht="15.75" customHeight="1" x14ac:dyDescent="0.2">
      <c r="M651" s="78"/>
    </row>
    <row r="652" spans="13:13" ht="15.75" customHeight="1" x14ac:dyDescent="0.2">
      <c r="M652" s="78"/>
    </row>
    <row r="653" spans="13:13" ht="15.75" customHeight="1" x14ac:dyDescent="0.2">
      <c r="M653" s="78"/>
    </row>
    <row r="654" spans="13:13" ht="15.75" customHeight="1" x14ac:dyDescent="0.2">
      <c r="M654" s="78"/>
    </row>
    <row r="655" spans="13:13" ht="15.75" customHeight="1" x14ac:dyDescent="0.2">
      <c r="M655" s="78"/>
    </row>
    <row r="656" spans="13:13" ht="15.75" customHeight="1" x14ac:dyDescent="0.2">
      <c r="M656" s="78"/>
    </row>
    <row r="657" spans="13:13" ht="15.75" customHeight="1" x14ac:dyDescent="0.2">
      <c r="M657" s="78"/>
    </row>
    <row r="658" spans="13:13" ht="15.75" customHeight="1" x14ac:dyDescent="0.2">
      <c r="M658" s="78"/>
    </row>
    <row r="659" spans="13:13" ht="15.75" customHeight="1" x14ac:dyDescent="0.2">
      <c r="M659" s="78"/>
    </row>
    <row r="660" spans="13:13" ht="15.75" customHeight="1" x14ac:dyDescent="0.2">
      <c r="M660" s="78"/>
    </row>
    <row r="661" spans="13:13" ht="15.75" customHeight="1" x14ac:dyDescent="0.2">
      <c r="M661" s="78"/>
    </row>
    <row r="662" spans="13:13" ht="15.75" customHeight="1" x14ac:dyDescent="0.2">
      <c r="M662" s="78"/>
    </row>
    <row r="663" spans="13:13" ht="15.75" customHeight="1" x14ac:dyDescent="0.2">
      <c r="M663" s="78"/>
    </row>
    <row r="664" spans="13:13" ht="15.75" customHeight="1" x14ac:dyDescent="0.2">
      <c r="M664" s="78"/>
    </row>
    <row r="665" spans="13:13" ht="15.75" customHeight="1" x14ac:dyDescent="0.2">
      <c r="M665" s="78"/>
    </row>
    <row r="666" spans="13:13" ht="15.75" customHeight="1" x14ac:dyDescent="0.2">
      <c r="M666" s="78"/>
    </row>
    <row r="667" spans="13:13" ht="15.75" customHeight="1" x14ac:dyDescent="0.2">
      <c r="M667" s="78"/>
    </row>
    <row r="668" spans="13:13" ht="15.75" customHeight="1" x14ac:dyDescent="0.2">
      <c r="M668" s="78"/>
    </row>
    <row r="669" spans="13:13" ht="15.75" customHeight="1" x14ac:dyDescent="0.2">
      <c r="M669" s="78"/>
    </row>
    <row r="670" spans="13:13" ht="15.75" customHeight="1" x14ac:dyDescent="0.2">
      <c r="M670" s="78"/>
    </row>
    <row r="671" spans="13:13" ht="15.75" customHeight="1" x14ac:dyDescent="0.2">
      <c r="M671" s="78"/>
    </row>
    <row r="672" spans="13:13" ht="15.75" customHeight="1" x14ac:dyDescent="0.2">
      <c r="M672" s="78"/>
    </row>
    <row r="673" spans="13:13" ht="15.75" customHeight="1" x14ac:dyDescent="0.2">
      <c r="M673" s="78"/>
    </row>
    <row r="674" spans="13:13" ht="15.75" customHeight="1" x14ac:dyDescent="0.2">
      <c r="M674" s="78"/>
    </row>
    <row r="675" spans="13:13" ht="15.75" customHeight="1" x14ac:dyDescent="0.2">
      <c r="M675" s="78"/>
    </row>
    <row r="676" spans="13:13" ht="15.75" customHeight="1" x14ac:dyDescent="0.2">
      <c r="M676" s="78"/>
    </row>
    <row r="677" spans="13:13" ht="15.75" customHeight="1" x14ac:dyDescent="0.2">
      <c r="M677" s="78"/>
    </row>
    <row r="678" spans="13:13" ht="15.75" customHeight="1" x14ac:dyDescent="0.2">
      <c r="M678" s="78"/>
    </row>
    <row r="679" spans="13:13" ht="15.75" customHeight="1" x14ac:dyDescent="0.2">
      <c r="M679" s="78"/>
    </row>
    <row r="680" spans="13:13" ht="15.75" customHeight="1" x14ac:dyDescent="0.2">
      <c r="M680" s="78"/>
    </row>
    <row r="681" spans="13:13" ht="15.75" customHeight="1" x14ac:dyDescent="0.2">
      <c r="M681" s="78"/>
    </row>
    <row r="682" spans="13:13" ht="15.75" customHeight="1" x14ac:dyDescent="0.2">
      <c r="M682" s="78"/>
    </row>
    <row r="683" spans="13:13" ht="15.75" customHeight="1" x14ac:dyDescent="0.2">
      <c r="M683" s="78"/>
    </row>
    <row r="684" spans="13:13" ht="15.75" customHeight="1" x14ac:dyDescent="0.2">
      <c r="M684" s="78"/>
    </row>
    <row r="685" spans="13:13" ht="15.75" customHeight="1" x14ac:dyDescent="0.2">
      <c r="M685" s="78"/>
    </row>
    <row r="686" spans="13:13" ht="15.75" customHeight="1" x14ac:dyDescent="0.2">
      <c r="M686" s="78"/>
    </row>
    <row r="687" spans="13:13" ht="15.75" customHeight="1" x14ac:dyDescent="0.2">
      <c r="M687" s="78"/>
    </row>
    <row r="688" spans="13:13" ht="15.75" customHeight="1" x14ac:dyDescent="0.2">
      <c r="M688" s="78"/>
    </row>
    <row r="689" spans="13:13" ht="15.75" customHeight="1" x14ac:dyDescent="0.2">
      <c r="M689" s="78"/>
    </row>
    <row r="690" spans="13:13" ht="15.75" customHeight="1" x14ac:dyDescent="0.2">
      <c r="M690" s="78"/>
    </row>
    <row r="691" spans="13:13" ht="15.75" customHeight="1" x14ac:dyDescent="0.2">
      <c r="M691" s="78"/>
    </row>
    <row r="692" spans="13:13" ht="15.75" customHeight="1" x14ac:dyDescent="0.2">
      <c r="M692" s="78"/>
    </row>
    <row r="693" spans="13:13" ht="15.75" customHeight="1" x14ac:dyDescent="0.2">
      <c r="M693" s="78"/>
    </row>
    <row r="694" spans="13:13" ht="15.75" customHeight="1" x14ac:dyDescent="0.2">
      <c r="M694" s="78"/>
    </row>
    <row r="695" spans="13:13" ht="15.75" customHeight="1" x14ac:dyDescent="0.2">
      <c r="M695" s="78"/>
    </row>
    <row r="696" spans="13:13" ht="15.75" customHeight="1" x14ac:dyDescent="0.2">
      <c r="M696" s="78"/>
    </row>
    <row r="697" spans="13:13" ht="15.75" customHeight="1" x14ac:dyDescent="0.2">
      <c r="M697" s="78"/>
    </row>
    <row r="698" spans="13:13" ht="15.75" customHeight="1" x14ac:dyDescent="0.2">
      <c r="M698" s="78"/>
    </row>
    <row r="699" spans="13:13" ht="15.75" customHeight="1" x14ac:dyDescent="0.2">
      <c r="M699" s="78"/>
    </row>
    <row r="700" spans="13:13" ht="15.75" customHeight="1" x14ac:dyDescent="0.2">
      <c r="M700" s="78"/>
    </row>
    <row r="701" spans="13:13" ht="15.75" customHeight="1" x14ac:dyDescent="0.2">
      <c r="M701" s="78"/>
    </row>
    <row r="702" spans="13:13" ht="15.75" customHeight="1" x14ac:dyDescent="0.2">
      <c r="M702" s="78"/>
    </row>
    <row r="703" spans="13:13" ht="15.75" customHeight="1" x14ac:dyDescent="0.2">
      <c r="M703" s="78"/>
    </row>
    <row r="704" spans="13:13" ht="15.75" customHeight="1" x14ac:dyDescent="0.2">
      <c r="M704" s="78"/>
    </row>
    <row r="705" spans="13:13" ht="15.75" customHeight="1" x14ac:dyDescent="0.2">
      <c r="M705" s="78"/>
    </row>
    <row r="706" spans="13:13" ht="15.75" customHeight="1" x14ac:dyDescent="0.2">
      <c r="M706" s="78"/>
    </row>
    <row r="707" spans="13:13" ht="15.75" customHeight="1" x14ac:dyDescent="0.2">
      <c r="M707" s="78"/>
    </row>
    <row r="708" spans="13:13" ht="15.75" customHeight="1" x14ac:dyDescent="0.2">
      <c r="M708" s="78"/>
    </row>
    <row r="709" spans="13:13" ht="15.75" customHeight="1" x14ac:dyDescent="0.2">
      <c r="M709" s="78"/>
    </row>
    <row r="710" spans="13:13" ht="15.75" customHeight="1" x14ac:dyDescent="0.2">
      <c r="M710" s="78"/>
    </row>
    <row r="711" spans="13:13" ht="15.75" customHeight="1" x14ac:dyDescent="0.2">
      <c r="M711" s="78"/>
    </row>
    <row r="712" spans="13:13" ht="15.75" customHeight="1" x14ac:dyDescent="0.2">
      <c r="M712" s="78"/>
    </row>
    <row r="713" spans="13:13" ht="15.75" customHeight="1" x14ac:dyDescent="0.2">
      <c r="M713" s="78"/>
    </row>
    <row r="714" spans="13:13" ht="15.75" customHeight="1" x14ac:dyDescent="0.2">
      <c r="M714" s="78"/>
    </row>
    <row r="715" spans="13:13" ht="15.75" customHeight="1" x14ac:dyDescent="0.2">
      <c r="M715" s="78"/>
    </row>
    <row r="716" spans="13:13" ht="15.75" customHeight="1" x14ac:dyDescent="0.2">
      <c r="M716" s="78"/>
    </row>
    <row r="717" spans="13:13" ht="15.75" customHeight="1" x14ac:dyDescent="0.2">
      <c r="M717" s="78"/>
    </row>
    <row r="718" spans="13:13" ht="15.75" customHeight="1" x14ac:dyDescent="0.2">
      <c r="M718" s="78"/>
    </row>
    <row r="719" spans="13:13" ht="15.75" customHeight="1" x14ac:dyDescent="0.2">
      <c r="M719" s="78"/>
    </row>
    <row r="720" spans="13:13" ht="15.75" customHeight="1" x14ac:dyDescent="0.2">
      <c r="M720" s="78"/>
    </row>
    <row r="721" spans="13:13" ht="15.75" customHeight="1" x14ac:dyDescent="0.2">
      <c r="M721" s="78"/>
    </row>
    <row r="722" spans="13:13" ht="15.75" customHeight="1" x14ac:dyDescent="0.2">
      <c r="M722" s="78"/>
    </row>
    <row r="723" spans="13:13" ht="15.75" customHeight="1" x14ac:dyDescent="0.2">
      <c r="M723" s="78"/>
    </row>
    <row r="724" spans="13:13" ht="15.75" customHeight="1" x14ac:dyDescent="0.2">
      <c r="M724" s="78"/>
    </row>
    <row r="725" spans="13:13" ht="15.75" customHeight="1" x14ac:dyDescent="0.2">
      <c r="M725" s="78"/>
    </row>
    <row r="726" spans="13:13" ht="15.75" customHeight="1" x14ac:dyDescent="0.2">
      <c r="M726" s="78"/>
    </row>
    <row r="727" spans="13:13" ht="15.75" customHeight="1" x14ac:dyDescent="0.2">
      <c r="M727" s="78"/>
    </row>
    <row r="728" spans="13:13" ht="15.75" customHeight="1" x14ac:dyDescent="0.2">
      <c r="M728" s="78"/>
    </row>
    <row r="729" spans="13:13" ht="15.75" customHeight="1" x14ac:dyDescent="0.2">
      <c r="M729" s="78"/>
    </row>
    <row r="730" spans="13:13" ht="15.75" customHeight="1" x14ac:dyDescent="0.2">
      <c r="M730" s="78"/>
    </row>
    <row r="731" spans="13:13" ht="15.75" customHeight="1" x14ac:dyDescent="0.2">
      <c r="M731" s="78"/>
    </row>
    <row r="732" spans="13:13" ht="15.75" customHeight="1" x14ac:dyDescent="0.2">
      <c r="M732" s="78"/>
    </row>
    <row r="733" spans="13:13" ht="15.75" customHeight="1" x14ac:dyDescent="0.2">
      <c r="M733" s="78"/>
    </row>
    <row r="734" spans="13:13" ht="15.75" customHeight="1" x14ac:dyDescent="0.2">
      <c r="M734" s="78"/>
    </row>
    <row r="735" spans="13:13" ht="15.75" customHeight="1" x14ac:dyDescent="0.2">
      <c r="M735" s="78"/>
    </row>
    <row r="736" spans="13:13" ht="15.75" customHeight="1" x14ac:dyDescent="0.2">
      <c r="M736" s="78"/>
    </row>
    <row r="737" spans="13:13" ht="15.75" customHeight="1" x14ac:dyDescent="0.2">
      <c r="M737" s="78"/>
    </row>
    <row r="738" spans="13:13" ht="15.75" customHeight="1" x14ac:dyDescent="0.2">
      <c r="M738" s="78"/>
    </row>
    <row r="739" spans="13:13" ht="15.75" customHeight="1" x14ac:dyDescent="0.2">
      <c r="M739" s="78"/>
    </row>
    <row r="740" spans="13:13" ht="15.75" customHeight="1" x14ac:dyDescent="0.2">
      <c r="M740" s="78"/>
    </row>
    <row r="741" spans="13:13" ht="15.75" customHeight="1" x14ac:dyDescent="0.2">
      <c r="M741" s="78"/>
    </row>
    <row r="742" spans="13:13" ht="15.75" customHeight="1" x14ac:dyDescent="0.2">
      <c r="M742" s="78"/>
    </row>
    <row r="743" spans="13:13" ht="15.75" customHeight="1" x14ac:dyDescent="0.2">
      <c r="M743" s="78"/>
    </row>
    <row r="744" spans="13:13" ht="15.75" customHeight="1" x14ac:dyDescent="0.2">
      <c r="M744" s="78"/>
    </row>
    <row r="745" spans="13:13" ht="15.75" customHeight="1" x14ac:dyDescent="0.2">
      <c r="M745" s="78"/>
    </row>
    <row r="746" spans="13:13" ht="15.75" customHeight="1" x14ac:dyDescent="0.2">
      <c r="M746" s="78"/>
    </row>
    <row r="747" spans="13:13" ht="15.75" customHeight="1" x14ac:dyDescent="0.2">
      <c r="M747" s="78"/>
    </row>
    <row r="748" spans="13:13" ht="15.75" customHeight="1" x14ac:dyDescent="0.2">
      <c r="M748" s="78"/>
    </row>
    <row r="749" spans="13:13" ht="15.75" customHeight="1" x14ac:dyDescent="0.2">
      <c r="M749" s="78"/>
    </row>
    <row r="750" spans="13:13" ht="15.75" customHeight="1" x14ac:dyDescent="0.2">
      <c r="M750" s="78"/>
    </row>
    <row r="751" spans="13:13" ht="15.75" customHeight="1" x14ac:dyDescent="0.2">
      <c r="M751" s="78"/>
    </row>
    <row r="752" spans="13:13" ht="15.75" customHeight="1" x14ac:dyDescent="0.2">
      <c r="M752" s="78"/>
    </row>
    <row r="753" spans="13:13" ht="15.75" customHeight="1" x14ac:dyDescent="0.2">
      <c r="M753" s="78"/>
    </row>
    <row r="754" spans="13:13" ht="15.75" customHeight="1" x14ac:dyDescent="0.2">
      <c r="M754" s="78"/>
    </row>
    <row r="755" spans="13:13" ht="15.75" customHeight="1" x14ac:dyDescent="0.2">
      <c r="M755" s="78"/>
    </row>
    <row r="756" spans="13:13" ht="15.75" customHeight="1" x14ac:dyDescent="0.2">
      <c r="M756" s="78"/>
    </row>
    <row r="757" spans="13:13" ht="15.75" customHeight="1" x14ac:dyDescent="0.2">
      <c r="M757" s="78"/>
    </row>
    <row r="758" spans="13:13" ht="15.75" customHeight="1" x14ac:dyDescent="0.2">
      <c r="M758" s="78"/>
    </row>
    <row r="759" spans="13:13" ht="15.75" customHeight="1" x14ac:dyDescent="0.2">
      <c r="M759" s="78"/>
    </row>
    <row r="760" spans="13:13" ht="15.75" customHeight="1" x14ac:dyDescent="0.2">
      <c r="M760" s="78"/>
    </row>
    <row r="761" spans="13:13" ht="15.75" customHeight="1" x14ac:dyDescent="0.2">
      <c r="M761" s="78"/>
    </row>
    <row r="762" spans="13:13" ht="15.75" customHeight="1" x14ac:dyDescent="0.2">
      <c r="M762" s="78"/>
    </row>
    <row r="763" spans="13:13" ht="15.75" customHeight="1" x14ac:dyDescent="0.2">
      <c r="M763" s="78"/>
    </row>
    <row r="764" spans="13:13" ht="15.75" customHeight="1" x14ac:dyDescent="0.2">
      <c r="M764" s="78"/>
    </row>
    <row r="765" spans="13:13" ht="15.75" customHeight="1" x14ac:dyDescent="0.2">
      <c r="M765" s="78"/>
    </row>
    <row r="766" spans="13:13" ht="15.75" customHeight="1" x14ac:dyDescent="0.2">
      <c r="M766" s="78"/>
    </row>
    <row r="767" spans="13:13" ht="15.75" customHeight="1" x14ac:dyDescent="0.2">
      <c r="M767" s="78"/>
    </row>
    <row r="768" spans="13:13" ht="15.75" customHeight="1" x14ac:dyDescent="0.2">
      <c r="M768" s="78"/>
    </row>
    <row r="769" spans="13:13" ht="15.75" customHeight="1" x14ac:dyDescent="0.2">
      <c r="M769" s="78"/>
    </row>
    <row r="770" spans="13:13" ht="15.75" customHeight="1" x14ac:dyDescent="0.2">
      <c r="M770" s="78"/>
    </row>
    <row r="771" spans="13:13" ht="15.75" customHeight="1" x14ac:dyDescent="0.2">
      <c r="M771" s="78"/>
    </row>
    <row r="772" spans="13:13" ht="15.75" customHeight="1" x14ac:dyDescent="0.2">
      <c r="M772" s="78"/>
    </row>
    <row r="773" spans="13:13" ht="15.75" customHeight="1" x14ac:dyDescent="0.2">
      <c r="M773" s="78"/>
    </row>
    <row r="774" spans="13:13" ht="15.75" customHeight="1" x14ac:dyDescent="0.2">
      <c r="M774" s="78"/>
    </row>
    <row r="775" spans="13:13" ht="15.75" customHeight="1" x14ac:dyDescent="0.2">
      <c r="M775" s="78"/>
    </row>
    <row r="776" spans="13:13" ht="15.75" customHeight="1" x14ac:dyDescent="0.2">
      <c r="M776" s="78"/>
    </row>
    <row r="777" spans="13:13" ht="15.75" customHeight="1" x14ac:dyDescent="0.2">
      <c r="M777" s="78"/>
    </row>
    <row r="778" spans="13:13" ht="15.75" customHeight="1" x14ac:dyDescent="0.2">
      <c r="M778" s="78"/>
    </row>
    <row r="779" spans="13:13" ht="15.75" customHeight="1" x14ac:dyDescent="0.2">
      <c r="M779" s="78"/>
    </row>
    <row r="780" spans="13:13" ht="15.75" customHeight="1" x14ac:dyDescent="0.2">
      <c r="M780" s="78"/>
    </row>
    <row r="781" spans="13:13" ht="15.75" customHeight="1" x14ac:dyDescent="0.2">
      <c r="M781" s="78"/>
    </row>
    <row r="782" spans="13:13" ht="15.75" customHeight="1" x14ac:dyDescent="0.2">
      <c r="M782" s="78"/>
    </row>
    <row r="783" spans="13:13" ht="15.75" customHeight="1" x14ac:dyDescent="0.2">
      <c r="M783" s="78"/>
    </row>
    <row r="784" spans="13:13" ht="15.75" customHeight="1" x14ac:dyDescent="0.2">
      <c r="M784" s="78"/>
    </row>
    <row r="785" spans="13:13" ht="15.75" customHeight="1" x14ac:dyDescent="0.2">
      <c r="M785" s="78"/>
    </row>
    <row r="786" spans="13:13" ht="15.75" customHeight="1" x14ac:dyDescent="0.2">
      <c r="M786" s="78"/>
    </row>
    <row r="787" spans="13:13" ht="15.75" customHeight="1" x14ac:dyDescent="0.2">
      <c r="M787" s="78"/>
    </row>
    <row r="788" spans="13:13" ht="15.75" customHeight="1" x14ac:dyDescent="0.2">
      <c r="M788" s="78"/>
    </row>
    <row r="789" spans="13:13" ht="15.75" customHeight="1" x14ac:dyDescent="0.2">
      <c r="M789" s="78"/>
    </row>
    <row r="790" spans="13:13" ht="15.75" customHeight="1" x14ac:dyDescent="0.2">
      <c r="M790" s="78"/>
    </row>
    <row r="791" spans="13:13" ht="15.75" customHeight="1" x14ac:dyDescent="0.2">
      <c r="M791" s="78"/>
    </row>
    <row r="792" spans="13:13" ht="15.75" customHeight="1" x14ac:dyDescent="0.2">
      <c r="M792" s="78"/>
    </row>
    <row r="793" spans="13:13" ht="15.75" customHeight="1" x14ac:dyDescent="0.2">
      <c r="M793" s="78"/>
    </row>
    <row r="794" spans="13:13" ht="15.75" customHeight="1" x14ac:dyDescent="0.2">
      <c r="M794" s="78"/>
    </row>
    <row r="795" spans="13:13" ht="15.75" customHeight="1" x14ac:dyDescent="0.2">
      <c r="M795" s="78"/>
    </row>
    <row r="796" spans="13:13" ht="15.75" customHeight="1" x14ac:dyDescent="0.2">
      <c r="M796" s="78"/>
    </row>
    <row r="797" spans="13:13" ht="15.75" customHeight="1" x14ac:dyDescent="0.2">
      <c r="M797" s="78"/>
    </row>
    <row r="798" spans="13:13" ht="15.75" customHeight="1" x14ac:dyDescent="0.2">
      <c r="M798" s="78"/>
    </row>
    <row r="799" spans="13:13" ht="15.75" customHeight="1" x14ac:dyDescent="0.2">
      <c r="M799" s="78"/>
    </row>
    <row r="800" spans="13:13" ht="15.75" customHeight="1" x14ac:dyDescent="0.2">
      <c r="M800" s="78"/>
    </row>
    <row r="801" spans="13:13" ht="15.75" customHeight="1" x14ac:dyDescent="0.2">
      <c r="M801" s="78"/>
    </row>
    <row r="802" spans="13:13" ht="15.75" customHeight="1" x14ac:dyDescent="0.2">
      <c r="M802" s="78"/>
    </row>
    <row r="803" spans="13:13" ht="15.75" customHeight="1" x14ac:dyDescent="0.2">
      <c r="M803" s="78"/>
    </row>
    <row r="804" spans="13:13" ht="15.75" customHeight="1" x14ac:dyDescent="0.2">
      <c r="M804" s="78"/>
    </row>
    <row r="805" spans="13:13" ht="15.75" customHeight="1" x14ac:dyDescent="0.2">
      <c r="M805" s="78"/>
    </row>
    <row r="806" spans="13:13" ht="15.75" customHeight="1" x14ac:dyDescent="0.2">
      <c r="M806" s="78"/>
    </row>
    <row r="807" spans="13:13" ht="15.75" customHeight="1" x14ac:dyDescent="0.2">
      <c r="M807" s="78"/>
    </row>
    <row r="808" spans="13:13" ht="15.75" customHeight="1" x14ac:dyDescent="0.2">
      <c r="M808" s="78"/>
    </row>
    <row r="809" spans="13:13" ht="15.75" customHeight="1" x14ac:dyDescent="0.2">
      <c r="M809" s="78"/>
    </row>
    <row r="810" spans="13:13" ht="15.75" customHeight="1" x14ac:dyDescent="0.2">
      <c r="M810" s="78"/>
    </row>
    <row r="811" spans="13:13" ht="15.75" customHeight="1" x14ac:dyDescent="0.2">
      <c r="M811" s="78"/>
    </row>
    <row r="812" spans="13:13" ht="15.75" customHeight="1" x14ac:dyDescent="0.2">
      <c r="M812" s="78"/>
    </row>
    <row r="813" spans="13:13" ht="15.75" customHeight="1" x14ac:dyDescent="0.2">
      <c r="M813" s="78"/>
    </row>
    <row r="814" spans="13:13" ht="15.75" customHeight="1" x14ac:dyDescent="0.2">
      <c r="M814" s="78"/>
    </row>
    <row r="815" spans="13:13" ht="15.75" customHeight="1" x14ac:dyDescent="0.2">
      <c r="M815" s="78"/>
    </row>
    <row r="816" spans="13:13" ht="15.75" customHeight="1" x14ac:dyDescent="0.2">
      <c r="M816" s="78"/>
    </row>
    <row r="817" spans="13:13" ht="15.75" customHeight="1" x14ac:dyDescent="0.2">
      <c r="M817" s="78"/>
    </row>
    <row r="818" spans="13:13" ht="15.75" customHeight="1" x14ac:dyDescent="0.2">
      <c r="M818" s="78"/>
    </row>
    <row r="819" spans="13:13" ht="15.75" customHeight="1" x14ac:dyDescent="0.2">
      <c r="M819" s="78"/>
    </row>
    <row r="820" spans="13:13" ht="15.75" customHeight="1" x14ac:dyDescent="0.2">
      <c r="M820" s="78"/>
    </row>
    <row r="821" spans="13:13" ht="15.75" customHeight="1" x14ac:dyDescent="0.2">
      <c r="M821" s="78"/>
    </row>
    <row r="822" spans="13:13" ht="15.75" customHeight="1" x14ac:dyDescent="0.2">
      <c r="M822" s="78"/>
    </row>
    <row r="823" spans="13:13" ht="15.75" customHeight="1" x14ac:dyDescent="0.2">
      <c r="M823" s="78"/>
    </row>
    <row r="824" spans="13:13" ht="15.75" customHeight="1" x14ac:dyDescent="0.2">
      <c r="M824" s="78"/>
    </row>
    <row r="825" spans="13:13" ht="15.75" customHeight="1" x14ac:dyDescent="0.2">
      <c r="M825" s="78"/>
    </row>
    <row r="826" spans="13:13" ht="15.75" customHeight="1" x14ac:dyDescent="0.2">
      <c r="M826" s="78"/>
    </row>
    <row r="827" spans="13:13" ht="15.75" customHeight="1" x14ac:dyDescent="0.2">
      <c r="M827" s="78"/>
    </row>
    <row r="828" spans="13:13" ht="15.75" customHeight="1" x14ac:dyDescent="0.2">
      <c r="M828" s="78"/>
    </row>
    <row r="829" spans="13:13" ht="15.75" customHeight="1" x14ac:dyDescent="0.2">
      <c r="M829" s="78"/>
    </row>
    <row r="830" spans="13:13" ht="15.75" customHeight="1" x14ac:dyDescent="0.2">
      <c r="M830" s="78"/>
    </row>
    <row r="831" spans="13:13" ht="15.75" customHeight="1" x14ac:dyDescent="0.2">
      <c r="M831" s="78"/>
    </row>
    <row r="832" spans="13:13" ht="15.75" customHeight="1" x14ac:dyDescent="0.2">
      <c r="M832" s="78"/>
    </row>
    <row r="833" spans="13:13" ht="15.75" customHeight="1" x14ac:dyDescent="0.2">
      <c r="M833" s="78"/>
    </row>
    <row r="834" spans="13:13" ht="15.75" customHeight="1" x14ac:dyDescent="0.2">
      <c r="M834" s="78"/>
    </row>
    <row r="835" spans="13:13" ht="15.75" customHeight="1" x14ac:dyDescent="0.2">
      <c r="M835" s="78"/>
    </row>
    <row r="836" spans="13:13" ht="15.75" customHeight="1" x14ac:dyDescent="0.2">
      <c r="M836" s="78"/>
    </row>
    <row r="837" spans="13:13" ht="15.75" customHeight="1" x14ac:dyDescent="0.2">
      <c r="M837" s="78"/>
    </row>
    <row r="838" spans="13:13" ht="15.75" customHeight="1" x14ac:dyDescent="0.2">
      <c r="M838" s="78"/>
    </row>
    <row r="839" spans="13:13" ht="15.75" customHeight="1" x14ac:dyDescent="0.2">
      <c r="M839" s="78"/>
    </row>
    <row r="840" spans="13:13" ht="15.75" customHeight="1" x14ac:dyDescent="0.2">
      <c r="M840" s="78"/>
    </row>
    <row r="841" spans="13:13" ht="15.75" customHeight="1" x14ac:dyDescent="0.2">
      <c r="M841" s="78"/>
    </row>
    <row r="842" spans="13:13" ht="15.75" customHeight="1" x14ac:dyDescent="0.2">
      <c r="M842" s="78"/>
    </row>
    <row r="843" spans="13:13" ht="15.75" customHeight="1" x14ac:dyDescent="0.2">
      <c r="M843" s="78"/>
    </row>
    <row r="844" spans="13:13" ht="15.75" customHeight="1" x14ac:dyDescent="0.2">
      <c r="M844" s="78"/>
    </row>
    <row r="845" spans="13:13" ht="15.75" customHeight="1" x14ac:dyDescent="0.2">
      <c r="M845" s="78"/>
    </row>
    <row r="846" spans="13:13" ht="15.75" customHeight="1" x14ac:dyDescent="0.2">
      <c r="M846" s="78"/>
    </row>
    <row r="847" spans="13:13" ht="15.75" customHeight="1" x14ac:dyDescent="0.2">
      <c r="M847" s="78"/>
    </row>
    <row r="848" spans="13:13" ht="15.75" customHeight="1" x14ac:dyDescent="0.2">
      <c r="M848" s="78"/>
    </row>
    <row r="849" spans="13:13" ht="15.75" customHeight="1" x14ac:dyDescent="0.2">
      <c r="M849" s="78"/>
    </row>
    <row r="850" spans="13:13" ht="15.75" customHeight="1" x14ac:dyDescent="0.2">
      <c r="M850" s="78"/>
    </row>
    <row r="851" spans="13:13" ht="15.75" customHeight="1" x14ac:dyDescent="0.2">
      <c r="M851" s="78"/>
    </row>
    <row r="852" spans="13:13" ht="15.75" customHeight="1" x14ac:dyDescent="0.2">
      <c r="M852" s="78"/>
    </row>
    <row r="853" spans="13:13" ht="15.75" customHeight="1" x14ac:dyDescent="0.2">
      <c r="M853" s="78"/>
    </row>
    <row r="854" spans="13:13" ht="15.75" customHeight="1" x14ac:dyDescent="0.2">
      <c r="M854" s="78"/>
    </row>
    <row r="855" spans="13:13" ht="15.75" customHeight="1" x14ac:dyDescent="0.2">
      <c r="M855" s="78"/>
    </row>
    <row r="856" spans="13:13" ht="15.75" customHeight="1" x14ac:dyDescent="0.2">
      <c r="M856" s="78"/>
    </row>
    <row r="857" spans="13:13" ht="15.75" customHeight="1" x14ac:dyDescent="0.2">
      <c r="M857" s="78"/>
    </row>
    <row r="858" spans="13:13" ht="15.75" customHeight="1" x14ac:dyDescent="0.2">
      <c r="M858" s="78"/>
    </row>
    <row r="859" spans="13:13" ht="15.75" customHeight="1" x14ac:dyDescent="0.2">
      <c r="M859" s="78"/>
    </row>
    <row r="860" spans="13:13" ht="15.75" customHeight="1" x14ac:dyDescent="0.2">
      <c r="M860" s="78"/>
    </row>
    <row r="861" spans="13:13" ht="15.75" customHeight="1" x14ac:dyDescent="0.2">
      <c r="M861" s="78"/>
    </row>
    <row r="862" spans="13:13" ht="15.75" customHeight="1" x14ac:dyDescent="0.2">
      <c r="M862" s="78"/>
    </row>
    <row r="863" spans="13:13" ht="15.75" customHeight="1" x14ac:dyDescent="0.2">
      <c r="M863" s="78"/>
    </row>
    <row r="864" spans="13:13" ht="15.75" customHeight="1" x14ac:dyDescent="0.2">
      <c r="M864" s="78"/>
    </row>
    <row r="865" spans="13:13" ht="15.75" customHeight="1" x14ac:dyDescent="0.2">
      <c r="M865" s="78"/>
    </row>
    <row r="866" spans="13:13" ht="15.75" customHeight="1" x14ac:dyDescent="0.2">
      <c r="M866" s="78"/>
    </row>
    <row r="867" spans="13:13" ht="15.75" customHeight="1" x14ac:dyDescent="0.2">
      <c r="M867" s="78"/>
    </row>
    <row r="868" spans="13:13" ht="15.75" customHeight="1" x14ac:dyDescent="0.2">
      <c r="M868" s="78"/>
    </row>
    <row r="869" spans="13:13" ht="15.75" customHeight="1" x14ac:dyDescent="0.2">
      <c r="M869" s="78"/>
    </row>
    <row r="870" spans="13:13" ht="15.75" customHeight="1" x14ac:dyDescent="0.2">
      <c r="M870" s="78"/>
    </row>
    <row r="871" spans="13:13" ht="15.75" customHeight="1" x14ac:dyDescent="0.2">
      <c r="M871" s="78"/>
    </row>
    <row r="872" spans="13:13" ht="15.75" customHeight="1" x14ac:dyDescent="0.2">
      <c r="M872" s="78"/>
    </row>
    <row r="873" spans="13:13" ht="15.75" customHeight="1" x14ac:dyDescent="0.2">
      <c r="M873" s="78"/>
    </row>
    <row r="874" spans="13:13" ht="15.75" customHeight="1" x14ac:dyDescent="0.2">
      <c r="M874" s="78"/>
    </row>
    <row r="875" spans="13:13" ht="15.75" customHeight="1" x14ac:dyDescent="0.2">
      <c r="M875" s="78"/>
    </row>
    <row r="876" spans="13:13" ht="15.75" customHeight="1" x14ac:dyDescent="0.2">
      <c r="M876" s="78"/>
    </row>
    <row r="877" spans="13:13" ht="15.75" customHeight="1" x14ac:dyDescent="0.2">
      <c r="M877" s="78"/>
    </row>
    <row r="878" spans="13:13" ht="15.75" customHeight="1" x14ac:dyDescent="0.2">
      <c r="M878" s="78"/>
    </row>
    <row r="879" spans="13:13" ht="15.75" customHeight="1" x14ac:dyDescent="0.2">
      <c r="M879" s="78"/>
    </row>
    <row r="880" spans="13:13" ht="15.75" customHeight="1" x14ac:dyDescent="0.2">
      <c r="M880" s="78"/>
    </row>
    <row r="881" spans="13:13" ht="15.75" customHeight="1" x14ac:dyDescent="0.2">
      <c r="M881" s="78"/>
    </row>
    <row r="882" spans="13:13" ht="15.75" customHeight="1" x14ac:dyDescent="0.2">
      <c r="M882" s="78"/>
    </row>
    <row r="883" spans="13:13" ht="15.75" customHeight="1" x14ac:dyDescent="0.2">
      <c r="M883" s="78"/>
    </row>
    <row r="884" spans="13:13" ht="15.75" customHeight="1" x14ac:dyDescent="0.2">
      <c r="M884" s="78"/>
    </row>
    <row r="885" spans="13:13" ht="15.75" customHeight="1" x14ac:dyDescent="0.2">
      <c r="M885" s="78"/>
    </row>
    <row r="886" spans="13:13" ht="15.75" customHeight="1" x14ac:dyDescent="0.2">
      <c r="M886" s="78"/>
    </row>
    <row r="887" spans="13:13" ht="15.75" customHeight="1" x14ac:dyDescent="0.2">
      <c r="M887" s="78"/>
    </row>
    <row r="888" spans="13:13" ht="15.75" customHeight="1" x14ac:dyDescent="0.2">
      <c r="M888" s="78"/>
    </row>
    <row r="889" spans="13:13" ht="15.75" customHeight="1" x14ac:dyDescent="0.2">
      <c r="M889" s="78"/>
    </row>
    <row r="890" spans="13:13" ht="15.75" customHeight="1" x14ac:dyDescent="0.2">
      <c r="M890" s="78"/>
    </row>
    <row r="891" spans="13:13" ht="15.75" customHeight="1" x14ac:dyDescent="0.2">
      <c r="M891" s="78"/>
    </row>
    <row r="892" spans="13:13" ht="15.75" customHeight="1" x14ac:dyDescent="0.2">
      <c r="M892" s="78"/>
    </row>
    <row r="893" spans="13:13" ht="15.75" customHeight="1" x14ac:dyDescent="0.2">
      <c r="M893" s="78"/>
    </row>
    <row r="894" spans="13:13" ht="15.75" customHeight="1" x14ac:dyDescent="0.2">
      <c r="M894" s="78"/>
    </row>
    <row r="895" spans="13:13" ht="15.75" customHeight="1" x14ac:dyDescent="0.2">
      <c r="M895" s="78"/>
    </row>
    <row r="896" spans="13:13" ht="15.75" customHeight="1" x14ac:dyDescent="0.2">
      <c r="M896" s="78"/>
    </row>
    <row r="897" spans="13:13" ht="15.75" customHeight="1" x14ac:dyDescent="0.2">
      <c r="M897" s="78"/>
    </row>
    <row r="898" spans="13:13" ht="15.75" customHeight="1" x14ac:dyDescent="0.2">
      <c r="M898" s="78"/>
    </row>
    <row r="899" spans="13:13" ht="15.75" customHeight="1" x14ac:dyDescent="0.2">
      <c r="M899" s="78"/>
    </row>
    <row r="900" spans="13:13" ht="15.75" customHeight="1" x14ac:dyDescent="0.2">
      <c r="M900" s="78"/>
    </row>
    <row r="901" spans="13:13" ht="15.75" customHeight="1" x14ac:dyDescent="0.2">
      <c r="M901" s="78"/>
    </row>
    <row r="902" spans="13:13" ht="15.75" customHeight="1" x14ac:dyDescent="0.2">
      <c r="M902" s="78"/>
    </row>
    <row r="903" spans="13:13" ht="15.75" customHeight="1" x14ac:dyDescent="0.2">
      <c r="M903" s="78"/>
    </row>
    <row r="904" spans="13:13" ht="15.75" customHeight="1" x14ac:dyDescent="0.2">
      <c r="M904" s="78"/>
    </row>
    <row r="905" spans="13:13" ht="15.75" customHeight="1" x14ac:dyDescent="0.2">
      <c r="M905" s="78"/>
    </row>
    <row r="906" spans="13:13" ht="15.75" customHeight="1" x14ac:dyDescent="0.2">
      <c r="M906" s="78"/>
    </row>
    <row r="907" spans="13:13" ht="15.75" customHeight="1" x14ac:dyDescent="0.2">
      <c r="M907" s="78"/>
    </row>
    <row r="908" spans="13:13" ht="15.75" customHeight="1" x14ac:dyDescent="0.2">
      <c r="M908" s="78"/>
    </row>
    <row r="909" spans="13:13" ht="15.75" customHeight="1" x14ac:dyDescent="0.2">
      <c r="M909" s="78"/>
    </row>
    <row r="910" spans="13:13" ht="15.75" customHeight="1" x14ac:dyDescent="0.2">
      <c r="M910" s="78"/>
    </row>
    <row r="911" spans="13:13" ht="15.75" customHeight="1" x14ac:dyDescent="0.2">
      <c r="M911" s="78"/>
    </row>
    <row r="912" spans="13:13" ht="15.75" customHeight="1" x14ac:dyDescent="0.2">
      <c r="M912" s="78"/>
    </row>
    <row r="913" spans="13:13" ht="15.75" customHeight="1" x14ac:dyDescent="0.2">
      <c r="M913" s="78"/>
    </row>
    <row r="914" spans="13:13" ht="15.75" customHeight="1" x14ac:dyDescent="0.2">
      <c r="M914" s="78"/>
    </row>
    <row r="915" spans="13:13" ht="15.75" customHeight="1" x14ac:dyDescent="0.2">
      <c r="M915" s="78"/>
    </row>
    <row r="916" spans="13:13" ht="15.75" customHeight="1" x14ac:dyDescent="0.2">
      <c r="M916" s="78"/>
    </row>
    <row r="917" spans="13:13" ht="15.75" customHeight="1" x14ac:dyDescent="0.2">
      <c r="M917" s="78"/>
    </row>
    <row r="918" spans="13:13" ht="15.75" customHeight="1" x14ac:dyDescent="0.2">
      <c r="M918" s="78"/>
    </row>
    <row r="919" spans="13:13" ht="15.75" customHeight="1" x14ac:dyDescent="0.2">
      <c r="M919" s="78"/>
    </row>
    <row r="920" spans="13:13" ht="15.75" customHeight="1" x14ac:dyDescent="0.2">
      <c r="M920" s="78"/>
    </row>
    <row r="921" spans="13:13" ht="15.75" customHeight="1" x14ac:dyDescent="0.2">
      <c r="M921" s="78"/>
    </row>
    <row r="922" spans="13:13" ht="15.75" customHeight="1" x14ac:dyDescent="0.2">
      <c r="M922" s="78"/>
    </row>
    <row r="923" spans="13:13" ht="15.75" customHeight="1" x14ac:dyDescent="0.2">
      <c r="M923" s="78"/>
    </row>
    <row r="924" spans="13:13" ht="15.75" customHeight="1" x14ac:dyDescent="0.2">
      <c r="M924" s="78"/>
    </row>
    <row r="925" spans="13:13" ht="15.75" customHeight="1" x14ac:dyDescent="0.2">
      <c r="M925" s="78"/>
    </row>
    <row r="926" spans="13:13" ht="15.75" customHeight="1" x14ac:dyDescent="0.2">
      <c r="M926" s="78"/>
    </row>
    <row r="927" spans="13:13" ht="15.75" customHeight="1" x14ac:dyDescent="0.2">
      <c r="M927" s="78"/>
    </row>
    <row r="928" spans="13:13" ht="15.75" customHeight="1" x14ac:dyDescent="0.2">
      <c r="M928" s="78"/>
    </row>
    <row r="929" spans="13:13" ht="15.75" customHeight="1" x14ac:dyDescent="0.2">
      <c r="M929" s="78"/>
    </row>
    <row r="930" spans="13:13" ht="15.75" customHeight="1" x14ac:dyDescent="0.2">
      <c r="M930" s="78"/>
    </row>
    <row r="931" spans="13:13" ht="15.75" customHeight="1" x14ac:dyDescent="0.2">
      <c r="M931" s="78"/>
    </row>
    <row r="932" spans="13:13" ht="15.75" customHeight="1" x14ac:dyDescent="0.2">
      <c r="M932" s="78"/>
    </row>
    <row r="933" spans="13:13" ht="15.75" customHeight="1" x14ac:dyDescent="0.2">
      <c r="M933" s="78"/>
    </row>
    <row r="934" spans="13:13" ht="15.75" customHeight="1" x14ac:dyDescent="0.2">
      <c r="M934" s="78"/>
    </row>
    <row r="935" spans="13:13" ht="15.75" customHeight="1" x14ac:dyDescent="0.2">
      <c r="M935" s="78"/>
    </row>
    <row r="936" spans="13:13" ht="15.75" customHeight="1" x14ac:dyDescent="0.2">
      <c r="M936" s="78"/>
    </row>
    <row r="937" spans="13:13" ht="15.75" customHeight="1" x14ac:dyDescent="0.2">
      <c r="M937" s="78"/>
    </row>
    <row r="938" spans="13:13" ht="15.75" customHeight="1" x14ac:dyDescent="0.2">
      <c r="M938" s="78"/>
    </row>
    <row r="939" spans="13:13" ht="15.75" customHeight="1" x14ac:dyDescent="0.2">
      <c r="M939" s="78"/>
    </row>
    <row r="940" spans="13:13" ht="15.75" customHeight="1" x14ac:dyDescent="0.2">
      <c r="M940" s="78"/>
    </row>
    <row r="941" spans="13:13" ht="15.75" customHeight="1" x14ac:dyDescent="0.2">
      <c r="M941" s="78"/>
    </row>
    <row r="942" spans="13:13" ht="15.75" customHeight="1" x14ac:dyDescent="0.2">
      <c r="M942" s="78"/>
    </row>
    <row r="943" spans="13:13" ht="15.75" customHeight="1" x14ac:dyDescent="0.2">
      <c r="M943" s="78"/>
    </row>
    <row r="944" spans="13:13" ht="15.75" customHeight="1" x14ac:dyDescent="0.2">
      <c r="M944" s="78"/>
    </row>
    <row r="945" spans="13:13" ht="15.75" customHeight="1" x14ac:dyDescent="0.2">
      <c r="M945" s="78"/>
    </row>
    <row r="946" spans="13:13" ht="15.75" customHeight="1" x14ac:dyDescent="0.2">
      <c r="M946" s="78"/>
    </row>
    <row r="947" spans="13:13" ht="15.75" customHeight="1" x14ac:dyDescent="0.2">
      <c r="M947" s="78"/>
    </row>
    <row r="948" spans="13:13" ht="15.75" customHeight="1" x14ac:dyDescent="0.2">
      <c r="M948" s="78"/>
    </row>
    <row r="949" spans="13:13" ht="15.75" customHeight="1" x14ac:dyDescent="0.2">
      <c r="M949" s="78"/>
    </row>
    <row r="950" spans="13:13" ht="15.75" customHeight="1" x14ac:dyDescent="0.2">
      <c r="M950" s="78"/>
    </row>
    <row r="951" spans="13:13" ht="15.75" customHeight="1" x14ac:dyDescent="0.2">
      <c r="M951" s="78"/>
    </row>
    <row r="952" spans="13:13" ht="15.75" customHeight="1" x14ac:dyDescent="0.2">
      <c r="M952" s="78"/>
    </row>
    <row r="953" spans="13:13" ht="15.75" customHeight="1" x14ac:dyDescent="0.2">
      <c r="M953" s="78"/>
    </row>
    <row r="954" spans="13:13" ht="15.75" customHeight="1" x14ac:dyDescent="0.2">
      <c r="M954" s="78"/>
    </row>
    <row r="955" spans="13:13" ht="15.75" customHeight="1" x14ac:dyDescent="0.2">
      <c r="M955" s="78"/>
    </row>
    <row r="956" spans="13:13" ht="15.75" customHeight="1" x14ac:dyDescent="0.2">
      <c r="M956" s="78"/>
    </row>
    <row r="957" spans="13:13" ht="15.75" customHeight="1" x14ac:dyDescent="0.2">
      <c r="M957" s="78"/>
    </row>
    <row r="958" spans="13:13" ht="15.75" customHeight="1" x14ac:dyDescent="0.2">
      <c r="M958" s="78"/>
    </row>
  </sheetData>
  <printOptions horizontalCentered="1"/>
  <pageMargins left="0.39370078740157499" right="0.39370078740157499" top="0.78740157480314998" bottom="0.59055118110236204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D921"/>
  <sheetViews>
    <sheetView showGridLines="0" zoomScale="90" zoomScaleNormal="90" workbookViewId="0"/>
  </sheetViews>
  <sheetFormatPr baseColWidth="10" defaultColWidth="12.5703125" defaultRowHeight="15" customHeight="1" x14ac:dyDescent="0.2"/>
  <cols>
    <col min="1" max="1" width="2.5703125" style="3" customWidth="1"/>
    <col min="2" max="12" width="12.28515625" style="3" customWidth="1"/>
    <col min="13" max="13" width="50.7109375" style="3" customWidth="1"/>
    <col min="14" max="17" width="11.7109375" style="3" customWidth="1"/>
    <col min="18" max="30" width="9.28515625" style="3" customWidth="1"/>
    <col min="31" max="16384" width="12.5703125" style="3"/>
  </cols>
  <sheetData>
    <row r="1" spans="1:30" ht="12.75" customHeight="1" x14ac:dyDescent="0.2">
      <c r="A1" s="145"/>
      <c r="B1" s="53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30" ht="12.75" customHeight="1" x14ac:dyDescent="0.2">
      <c r="A2" s="145"/>
      <c r="B2" s="147" t="s">
        <v>1</v>
      </c>
      <c r="C2" s="148" t="s">
        <v>2</v>
      </c>
      <c r="D2" s="148" t="s">
        <v>3</v>
      </c>
      <c r="E2" s="148" t="s">
        <v>4</v>
      </c>
      <c r="F2" s="216" t="s">
        <v>1</v>
      </c>
      <c r="G2" s="148" t="s">
        <v>2</v>
      </c>
      <c r="H2" s="148" t="s">
        <v>3</v>
      </c>
      <c r="I2" s="148" t="s">
        <v>4</v>
      </c>
      <c r="J2" s="269" t="s">
        <v>1</v>
      </c>
      <c r="K2" s="148" t="s">
        <v>2</v>
      </c>
      <c r="L2" s="148" t="s">
        <v>3</v>
      </c>
      <c r="M2" s="189"/>
      <c r="N2" s="8" t="s">
        <v>125</v>
      </c>
      <c r="O2" s="8" t="s">
        <v>125</v>
      </c>
      <c r="P2" s="232" t="s">
        <v>6</v>
      </c>
      <c r="Q2" s="8" t="s">
        <v>6</v>
      </c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30" ht="12.75" customHeight="1" x14ac:dyDescent="0.2">
      <c r="A3" s="149"/>
      <c r="B3" s="150">
        <v>2022</v>
      </c>
      <c r="C3" s="150">
        <v>2022</v>
      </c>
      <c r="D3" s="150">
        <v>2022</v>
      </c>
      <c r="E3" s="150">
        <v>2022</v>
      </c>
      <c r="F3" s="217">
        <v>2023</v>
      </c>
      <c r="G3" s="150">
        <v>2023</v>
      </c>
      <c r="H3" s="150">
        <v>2023</v>
      </c>
      <c r="I3" s="150">
        <v>2023</v>
      </c>
      <c r="J3" s="221">
        <v>2024</v>
      </c>
      <c r="K3" s="150">
        <v>2024</v>
      </c>
      <c r="L3" s="150">
        <v>2024</v>
      </c>
      <c r="M3" s="190" t="s">
        <v>86</v>
      </c>
      <c r="N3" s="134">
        <v>2024</v>
      </c>
      <c r="O3" s="134">
        <v>2023</v>
      </c>
      <c r="P3" s="221">
        <v>2023</v>
      </c>
      <c r="Q3" s="134">
        <v>2022</v>
      </c>
      <c r="R3" s="149"/>
      <c r="S3" s="145"/>
      <c r="T3" s="145"/>
      <c r="U3" s="145"/>
      <c r="V3" s="145"/>
      <c r="W3" s="149"/>
      <c r="X3" s="149"/>
      <c r="Y3" s="149"/>
      <c r="Z3" s="149"/>
      <c r="AA3" s="149"/>
      <c r="AB3" s="149"/>
      <c r="AC3" s="149"/>
      <c r="AD3" s="149"/>
    </row>
    <row r="4" spans="1:30" ht="12.75" customHeight="1" x14ac:dyDescent="0.2">
      <c r="A4" s="145"/>
      <c r="B4" s="151"/>
      <c r="C4" s="151"/>
      <c r="D4" s="151"/>
      <c r="E4" s="151"/>
      <c r="F4" s="222"/>
      <c r="G4" s="151"/>
      <c r="H4" s="151"/>
      <c r="I4" s="151"/>
      <c r="J4" s="222"/>
      <c r="K4" s="151"/>
      <c r="L4" s="151"/>
      <c r="M4" s="146"/>
      <c r="N4" s="151"/>
      <c r="O4" s="151"/>
      <c r="P4" s="222"/>
      <c r="Q4" s="151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</row>
    <row r="5" spans="1:30" ht="12.75" customHeight="1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46"/>
      <c r="N5" s="146"/>
      <c r="O5" s="146"/>
      <c r="P5" s="146"/>
      <c r="Q5" s="146"/>
      <c r="R5" s="152"/>
      <c r="S5" s="145"/>
      <c r="T5" s="145"/>
      <c r="U5" s="145"/>
      <c r="V5" s="145"/>
      <c r="W5" s="152"/>
      <c r="X5" s="152"/>
      <c r="Y5" s="152"/>
      <c r="Z5" s="152"/>
      <c r="AA5" s="152"/>
      <c r="AB5" s="152"/>
      <c r="AC5" s="152"/>
      <c r="AD5" s="152"/>
    </row>
    <row r="6" spans="1:30" ht="12.75" customHeight="1" x14ac:dyDescent="0.2">
      <c r="A6" s="153"/>
      <c r="B6" s="154"/>
      <c r="C6" s="154"/>
      <c r="D6" s="154"/>
      <c r="E6" s="154"/>
      <c r="F6" s="218"/>
      <c r="G6" s="154"/>
      <c r="H6" s="154"/>
      <c r="I6" s="154"/>
      <c r="J6" s="218"/>
      <c r="K6" s="154"/>
      <c r="L6" s="154"/>
      <c r="M6" s="191" t="s">
        <v>90</v>
      </c>
      <c r="N6" s="154"/>
      <c r="O6" s="154"/>
      <c r="P6" s="218"/>
      <c r="Q6" s="154"/>
      <c r="R6" s="152"/>
      <c r="S6" s="145"/>
      <c r="T6" s="145"/>
      <c r="U6" s="145"/>
      <c r="V6" s="145"/>
      <c r="W6" s="153"/>
      <c r="X6" s="153"/>
      <c r="Y6" s="153"/>
      <c r="Z6" s="153"/>
      <c r="AA6" s="153"/>
      <c r="AB6" s="153"/>
      <c r="AC6" s="153"/>
      <c r="AD6" s="153"/>
    </row>
    <row r="7" spans="1:30" ht="12.75" customHeight="1" x14ac:dyDescent="0.2">
      <c r="A7" s="155"/>
      <c r="B7" s="156">
        <v>955.06299999999999</v>
      </c>
      <c r="C7" s="156">
        <v>1026.4159999999999</v>
      </c>
      <c r="D7" s="156">
        <v>1002.1080000000001</v>
      </c>
      <c r="E7" s="156">
        <v>983.10300000000007</v>
      </c>
      <c r="F7" s="238">
        <v>1073.06</v>
      </c>
      <c r="G7" s="156">
        <v>1190.6659999999999</v>
      </c>
      <c r="H7" s="156">
        <v>1158.318</v>
      </c>
      <c r="I7" s="156">
        <v>1108.02</v>
      </c>
      <c r="J7" s="238">
        <v>1189.511</v>
      </c>
      <c r="K7" s="156">
        <v>1334.5710000000001</v>
      </c>
      <c r="L7" s="288">
        <v>1290.2710000000002</v>
      </c>
      <c r="M7" s="192" t="s">
        <v>91</v>
      </c>
      <c r="N7" s="157">
        <v>3814.3530000000005</v>
      </c>
      <c r="O7" s="157">
        <v>3422.0439999999999</v>
      </c>
      <c r="P7" s="233">
        <v>4530.0640000000003</v>
      </c>
      <c r="Q7" s="157">
        <v>3966.69</v>
      </c>
      <c r="R7" s="152"/>
      <c r="S7" s="184"/>
      <c r="T7" s="145"/>
      <c r="U7" s="155"/>
      <c r="V7" s="155"/>
      <c r="W7" s="155"/>
      <c r="X7" s="155"/>
      <c r="Y7" s="155"/>
      <c r="Z7" s="155"/>
      <c r="AA7" s="155"/>
      <c r="AB7" s="155"/>
      <c r="AC7" s="155"/>
      <c r="AD7" s="155"/>
    </row>
    <row r="8" spans="1:30" ht="12.75" customHeight="1" x14ac:dyDescent="0.2">
      <c r="A8" s="155"/>
      <c r="B8" s="156">
        <v>131.065</v>
      </c>
      <c r="C8" s="156">
        <v>148.791</v>
      </c>
      <c r="D8" s="156">
        <v>122.672</v>
      </c>
      <c r="E8" s="156">
        <v>135.559</v>
      </c>
      <c r="F8" s="238">
        <v>117.73699999999999</v>
      </c>
      <c r="G8" s="156">
        <v>140.72200000000001</v>
      </c>
      <c r="H8" s="156">
        <v>119.807</v>
      </c>
      <c r="I8" s="156">
        <v>131.28899999999999</v>
      </c>
      <c r="J8" s="238">
        <v>100.324</v>
      </c>
      <c r="K8" s="156">
        <v>119.624</v>
      </c>
      <c r="L8" s="288">
        <v>100.879</v>
      </c>
      <c r="M8" s="192" t="s">
        <v>10</v>
      </c>
      <c r="N8" s="157">
        <v>320.827</v>
      </c>
      <c r="O8" s="157">
        <v>378.26600000000002</v>
      </c>
      <c r="P8" s="233">
        <v>509.55500000000001</v>
      </c>
      <c r="Q8" s="157">
        <v>538.08699999999999</v>
      </c>
      <c r="R8" s="152"/>
      <c r="S8" s="184"/>
      <c r="T8" s="145"/>
      <c r="U8" s="155"/>
      <c r="V8" s="155"/>
      <c r="W8" s="155"/>
      <c r="X8" s="155"/>
      <c r="Y8" s="155"/>
      <c r="Z8" s="155"/>
      <c r="AA8" s="155"/>
      <c r="AB8" s="155"/>
      <c r="AC8" s="155"/>
      <c r="AD8" s="155"/>
    </row>
    <row r="9" spans="1:30" ht="12.75" customHeight="1" x14ac:dyDescent="0.2">
      <c r="A9" s="155"/>
      <c r="B9" s="156">
        <v>84.488</v>
      </c>
      <c r="C9" s="156">
        <v>98.911000000000001</v>
      </c>
      <c r="D9" s="156">
        <v>84.213999999999999</v>
      </c>
      <c r="E9" s="156">
        <v>83.941000000000003</v>
      </c>
      <c r="F9" s="238">
        <v>86.953999999999994</v>
      </c>
      <c r="G9" s="156">
        <v>109.044</v>
      </c>
      <c r="H9" s="156">
        <v>83.370999999999995</v>
      </c>
      <c r="I9" s="156">
        <v>87.661000000000001</v>
      </c>
      <c r="J9" s="238">
        <v>87.046000000000006</v>
      </c>
      <c r="K9" s="156">
        <v>77.367000000000004</v>
      </c>
      <c r="L9" s="288">
        <v>74.968000000000004</v>
      </c>
      <c r="M9" s="192" t="s">
        <v>11</v>
      </c>
      <c r="N9" s="157">
        <v>239.38100000000003</v>
      </c>
      <c r="O9" s="157">
        <v>279.36899999999997</v>
      </c>
      <c r="P9" s="233">
        <v>367.03</v>
      </c>
      <c r="Q9" s="157">
        <v>351.55399999999997</v>
      </c>
      <c r="R9" s="152"/>
      <c r="S9" s="184"/>
      <c r="T9" s="145"/>
      <c r="U9" s="155"/>
      <c r="V9" s="155"/>
      <c r="W9" s="155"/>
      <c r="X9" s="155"/>
      <c r="Y9" s="155"/>
      <c r="Z9" s="155"/>
      <c r="AA9" s="155"/>
      <c r="AB9" s="155"/>
      <c r="AC9" s="155"/>
      <c r="AD9" s="155"/>
    </row>
    <row r="10" spans="1:30" ht="12.75" customHeight="1" x14ac:dyDescent="0.2">
      <c r="A10" s="155"/>
      <c r="B10" s="158">
        <v>1170.616</v>
      </c>
      <c r="C10" s="158">
        <v>1274.1179999999999</v>
      </c>
      <c r="D10" s="158">
        <v>1208.9939999999999</v>
      </c>
      <c r="E10" s="158">
        <v>1202.6030000000001</v>
      </c>
      <c r="F10" s="237">
        <v>1277.75</v>
      </c>
      <c r="G10" s="158">
        <v>1440.432</v>
      </c>
      <c r="H10" s="158">
        <v>1361.4949999999999</v>
      </c>
      <c r="I10" s="158">
        <v>1326.9690000000001</v>
      </c>
      <c r="J10" s="237">
        <v>1376.8810000000001</v>
      </c>
      <c r="K10" s="158">
        <v>1531.559</v>
      </c>
      <c r="L10" s="289">
        <v>1466.117</v>
      </c>
      <c r="M10" s="193" t="s">
        <v>12</v>
      </c>
      <c r="N10" s="159">
        <v>4374.5569999999998</v>
      </c>
      <c r="O10" s="159">
        <v>4079.6769999999997</v>
      </c>
      <c r="P10" s="234">
        <v>5406.6459999999997</v>
      </c>
      <c r="Q10" s="159">
        <v>4856.3310000000001</v>
      </c>
      <c r="R10" s="152"/>
      <c r="S10" s="184"/>
      <c r="T10" s="14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</row>
    <row r="11" spans="1:30" ht="12.75" customHeight="1" x14ac:dyDescent="0.2">
      <c r="A11" s="160"/>
      <c r="B11" s="161">
        <v>0.33491309955378057</v>
      </c>
      <c r="C11" s="161">
        <v>0.2172330479692528</v>
      </c>
      <c r="D11" s="161">
        <v>7.8828006835288233E-2</v>
      </c>
      <c r="E11" s="161">
        <v>6.2872470646462952E-2</v>
      </c>
      <c r="F11" s="248">
        <v>9.1519336827789788E-2</v>
      </c>
      <c r="G11" s="161">
        <v>0.1305326508219804</v>
      </c>
      <c r="H11" s="161">
        <v>0.12613875668531027</v>
      </c>
      <c r="I11" s="161">
        <v>0.10341401110757253</v>
      </c>
      <c r="J11" s="248">
        <v>7.7582469184112712E-2</v>
      </c>
      <c r="K11" s="161">
        <v>6.3263659790951499E-2</v>
      </c>
      <c r="L11" s="290">
        <v>7.6843469862173608E-2</v>
      </c>
      <c r="M11" s="194" t="s">
        <v>92</v>
      </c>
      <c r="N11" s="162">
        <v>7.2280231988954169E-2</v>
      </c>
      <c r="O11" s="162">
        <v>0.11657928559542463</v>
      </c>
      <c r="P11" s="235">
        <v>0.11331908801109303</v>
      </c>
      <c r="Q11" s="162">
        <v>0.16297689339658072</v>
      </c>
      <c r="R11" s="152"/>
      <c r="S11" s="184"/>
      <c r="T11" s="145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</row>
    <row r="12" spans="1:30" ht="12.75" customHeight="1" x14ac:dyDescent="0.2">
      <c r="A12" s="155"/>
      <c r="B12" s="156">
        <v>-727.36400000000003</v>
      </c>
      <c r="C12" s="156">
        <v>-725.25299999999993</v>
      </c>
      <c r="D12" s="156">
        <v>-723.37899999999991</v>
      </c>
      <c r="E12" s="156">
        <v>-772.423</v>
      </c>
      <c r="F12" s="238">
        <v>-857.74299999999994</v>
      </c>
      <c r="G12" s="156">
        <v>-914.54300000000001</v>
      </c>
      <c r="H12" s="156">
        <v>-857.86199999999985</v>
      </c>
      <c r="I12" s="156">
        <v>-908.72300000000007</v>
      </c>
      <c r="J12" s="238">
        <v>-965.60900000000015</v>
      </c>
      <c r="K12" s="156">
        <v>-964.01199999999994</v>
      </c>
      <c r="L12" s="288">
        <v>-900.78899999999999</v>
      </c>
      <c r="M12" s="194" t="s">
        <v>93</v>
      </c>
      <c r="N12" s="157">
        <v>-2830.41</v>
      </c>
      <c r="O12" s="157">
        <v>-2630.1480000000001</v>
      </c>
      <c r="P12" s="233">
        <v>-3538.8710000000001</v>
      </c>
      <c r="Q12" s="157">
        <v>-2948.4189999999999</v>
      </c>
      <c r="R12" s="152"/>
      <c r="S12" s="184"/>
      <c r="T12" s="14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</row>
    <row r="13" spans="1:30" ht="12.75" customHeight="1" x14ac:dyDescent="0.2">
      <c r="A13" s="155"/>
      <c r="B13" s="158">
        <v>443.25200000000001</v>
      </c>
      <c r="C13" s="158">
        <v>548.86500000000001</v>
      </c>
      <c r="D13" s="158">
        <v>485.61500000000001</v>
      </c>
      <c r="E13" s="158">
        <v>430.18</v>
      </c>
      <c r="F13" s="237">
        <v>420.00700000000001</v>
      </c>
      <c r="G13" s="158">
        <v>525.88900000000001</v>
      </c>
      <c r="H13" s="158">
        <v>503.63299999999998</v>
      </c>
      <c r="I13" s="158">
        <v>418.24599999999998</v>
      </c>
      <c r="J13" s="237">
        <v>411.27199999999999</v>
      </c>
      <c r="K13" s="158">
        <v>567.54700000000003</v>
      </c>
      <c r="L13" s="289">
        <v>565.32799999999997</v>
      </c>
      <c r="M13" s="195" t="s">
        <v>89</v>
      </c>
      <c r="N13" s="159">
        <v>1544.1469999999999</v>
      </c>
      <c r="O13" s="159">
        <v>1449.529</v>
      </c>
      <c r="P13" s="234">
        <v>1867.7750000000001</v>
      </c>
      <c r="Q13" s="159">
        <v>1907.912</v>
      </c>
      <c r="R13" s="152"/>
      <c r="S13" s="184"/>
      <c r="T13" s="14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</row>
    <row r="14" spans="1:30" ht="12.75" customHeight="1" x14ac:dyDescent="0.2">
      <c r="A14" s="163"/>
      <c r="B14" s="164">
        <v>0.37864850642738523</v>
      </c>
      <c r="C14" s="164">
        <v>0.43078035158439015</v>
      </c>
      <c r="D14" s="164">
        <v>0.40166866005952062</v>
      </c>
      <c r="E14" s="164">
        <v>0.3577074063510568</v>
      </c>
      <c r="F14" s="249">
        <v>0.32870827626687538</v>
      </c>
      <c r="G14" s="164">
        <v>0.36509116709431616</v>
      </c>
      <c r="H14" s="164">
        <v>0.36991175142031374</v>
      </c>
      <c r="I14" s="164">
        <v>0.31518897577863536</v>
      </c>
      <c r="J14" s="249">
        <v>0.29869828983042107</v>
      </c>
      <c r="K14" s="164">
        <v>0.37056815963341933</v>
      </c>
      <c r="L14" s="291">
        <v>0.38559541973798817</v>
      </c>
      <c r="M14" s="196" t="s">
        <v>94</v>
      </c>
      <c r="N14" s="165">
        <v>0.35298362782791493</v>
      </c>
      <c r="O14" s="165">
        <v>0.35530484398642348</v>
      </c>
      <c r="P14" s="236">
        <v>0.34545908868455605</v>
      </c>
      <c r="Q14" s="165">
        <v>0.39287107901005924</v>
      </c>
      <c r="R14" s="152"/>
      <c r="S14" s="184"/>
      <c r="T14" s="145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</row>
    <row r="15" spans="1:30" ht="12.75" customHeight="1" x14ac:dyDescent="0.2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66"/>
      <c r="P15" s="166"/>
      <c r="Q15" s="166"/>
      <c r="R15" s="152"/>
      <c r="S15" s="184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</row>
    <row r="16" spans="1:30" ht="12.75" customHeight="1" x14ac:dyDescent="0.2">
      <c r="A16" s="166"/>
      <c r="B16" s="168"/>
      <c r="C16" s="168"/>
      <c r="D16" s="168"/>
      <c r="E16" s="168"/>
      <c r="F16" s="219"/>
      <c r="G16" s="168"/>
      <c r="H16" s="168"/>
      <c r="I16" s="168"/>
      <c r="J16" s="219"/>
      <c r="K16" s="168"/>
      <c r="L16" s="168"/>
      <c r="M16" s="172" t="s">
        <v>104</v>
      </c>
      <c r="N16" s="168"/>
      <c r="O16" s="168"/>
      <c r="P16" s="219"/>
      <c r="Q16" s="168"/>
      <c r="R16" s="152"/>
      <c r="S16" s="184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</row>
    <row r="17" spans="1:30" ht="12.75" customHeight="1" x14ac:dyDescent="0.2">
      <c r="A17" s="166"/>
      <c r="B17" s="156">
        <v>319.303</v>
      </c>
      <c r="C17" s="156">
        <v>366.214</v>
      </c>
      <c r="D17" s="156">
        <v>390.85199999999998</v>
      </c>
      <c r="E17" s="156">
        <v>369.24400000000003</v>
      </c>
      <c r="F17" s="238">
        <v>382.91800000000001</v>
      </c>
      <c r="G17" s="156">
        <v>459.06599999999997</v>
      </c>
      <c r="H17" s="156">
        <v>466.06599999999997</v>
      </c>
      <c r="I17" s="156">
        <v>444.45499999999998</v>
      </c>
      <c r="J17" s="238">
        <v>453.90800000000002</v>
      </c>
      <c r="K17" s="156">
        <v>523.83100000000002</v>
      </c>
      <c r="L17" s="288">
        <v>525.17899999999997</v>
      </c>
      <c r="M17" s="192" t="s">
        <v>91</v>
      </c>
      <c r="N17" s="157">
        <v>1502.9180000000001</v>
      </c>
      <c r="O17" s="157">
        <v>1308.05</v>
      </c>
      <c r="P17" s="233">
        <v>1752.5049999999999</v>
      </c>
      <c r="Q17" s="157">
        <v>1445.6130000000001</v>
      </c>
      <c r="R17" s="152"/>
      <c r="S17" s="184"/>
      <c r="T17" s="169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</row>
    <row r="18" spans="1:30" ht="12.75" customHeight="1" x14ac:dyDescent="0.2">
      <c r="A18" s="166"/>
      <c r="B18" s="156">
        <v>57.960999999999999</v>
      </c>
      <c r="C18" s="156">
        <v>69.343000000000004</v>
      </c>
      <c r="D18" s="156">
        <v>56.88</v>
      </c>
      <c r="E18" s="156">
        <v>61.188000000000002</v>
      </c>
      <c r="F18" s="238">
        <v>53.743000000000002</v>
      </c>
      <c r="G18" s="156">
        <v>69.759</v>
      </c>
      <c r="H18" s="156">
        <v>58.88</v>
      </c>
      <c r="I18" s="156">
        <v>61.465000000000003</v>
      </c>
      <c r="J18" s="238">
        <v>48.570999999999998</v>
      </c>
      <c r="K18" s="156">
        <v>58.954999999999998</v>
      </c>
      <c r="L18" s="288">
        <v>49.3</v>
      </c>
      <c r="M18" s="192" t="s">
        <v>10</v>
      </c>
      <c r="N18" s="157">
        <v>156.82599999999999</v>
      </c>
      <c r="O18" s="157">
        <v>182.38200000000001</v>
      </c>
      <c r="P18" s="233">
        <v>243.84700000000001</v>
      </c>
      <c r="Q18" s="157">
        <v>245.37200000000001</v>
      </c>
      <c r="R18" s="152"/>
      <c r="S18" s="184"/>
      <c r="T18" s="170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</row>
    <row r="19" spans="1:30" ht="12.75" customHeight="1" x14ac:dyDescent="0.2">
      <c r="A19" s="166"/>
      <c r="B19" s="156">
        <v>49.273000000000003</v>
      </c>
      <c r="C19" s="156">
        <v>57.795000000000002</v>
      </c>
      <c r="D19" s="156">
        <v>51.929000000000002</v>
      </c>
      <c r="E19" s="156">
        <v>44.167999999999999</v>
      </c>
      <c r="F19" s="238">
        <v>48.753999999999998</v>
      </c>
      <c r="G19" s="156">
        <v>69.798000000000002</v>
      </c>
      <c r="H19" s="156">
        <v>47.143000000000001</v>
      </c>
      <c r="I19" s="156">
        <v>44.533999999999999</v>
      </c>
      <c r="J19" s="238">
        <v>48.244999999999997</v>
      </c>
      <c r="K19" s="156">
        <v>50.441000000000003</v>
      </c>
      <c r="L19" s="288">
        <v>45.332999999999998</v>
      </c>
      <c r="M19" s="192" t="s">
        <v>11</v>
      </c>
      <c r="N19" s="157">
        <v>144.01900000000001</v>
      </c>
      <c r="O19" s="157">
        <v>165.69499999999999</v>
      </c>
      <c r="P19" s="233">
        <v>210.22899999999998</v>
      </c>
      <c r="Q19" s="157">
        <v>203.16499999999999</v>
      </c>
      <c r="R19" s="152"/>
      <c r="S19" s="184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</row>
    <row r="20" spans="1:30" ht="12.75" customHeight="1" x14ac:dyDescent="0.2">
      <c r="A20" s="160"/>
      <c r="B20" s="158">
        <v>426.53699999999998</v>
      </c>
      <c r="C20" s="158">
        <v>493.35199999999998</v>
      </c>
      <c r="D20" s="158">
        <v>499.661</v>
      </c>
      <c r="E20" s="158">
        <v>474.6</v>
      </c>
      <c r="F20" s="237">
        <v>485.41500000000002</v>
      </c>
      <c r="G20" s="158">
        <v>598.62300000000005</v>
      </c>
      <c r="H20" s="158">
        <v>572.08900000000006</v>
      </c>
      <c r="I20" s="158">
        <v>550.45399999999995</v>
      </c>
      <c r="J20" s="237">
        <v>550.72299999999996</v>
      </c>
      <c r="K20" s="158">
        <v>633.22799999999995</v>
      </c>
      <c r="L20" s="289">
        <v>619.81200000000001</v>
      </c>
      <c r="M20" s="193" t="s">
        <v>12</v>
      </c>
      <c r="N20" s="159">
        <v>1803.7629999999999</v>
      </c>
      <c r="O20" s="159">
        <v>1656.127</v>
      </c>
      <c r="P20" s="234">
        <v>2206.5810000000001</v>
      </c>
      <c r="Q20" s="159">
        <v>1894.15</v>
      </c>
      <c r="R20" s="171"/>
      <c r="S20" s="184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</row>
    <row r="21" spans="1:30" ht="12.75" customHeight="1" x14ac:dyDescent="0.2">
      <c r="A21" s="160"/>
      <c r="B21" s="161"/>
      <c r="C21" s="161"/>
      <c r="D21" s="161"/>
      <c r="E21" s="161"/>
      <c r="F21" s="248">
        <v>0.13803726288692442</v>
      </c>
      <c r="G21" s="161">
        <v>0.21337908835881891</v>
      </c>
      <c r="H21" s="161">
        <v>0.14495427900116287</v>
      </c>
      <c r="I21" s="161">
        <v>0.15982722292456786</v>
      </c>
      <c r="J21" s="248">
        <v>0.13454054777870472</v>
      </c>
      <c r="K21" s="161">
        <v>5.7807668599435535E-2</v>
      </c>
      <c r="L21" s="290">
        <v>8.3418838677198792E-2</v>
      </c>
      <c r="M21" s="194" t="s">
        <v>92</v>
      </c>
      <c r="N21" s="162">
        <v>8.9145337283915937E-2</v>
      </c>
      <c r="O21" s="162">
        <v>0.16665633475397135</v>
      </c>
      <c r="P21" s="235">
        <v>0.1649452260908586</v>
      </c>
      <c r="Q21" s="162"/>
      <c r="R21" s="152"/>
      <c r="S21" s="184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</row>
    <row r="22" spans="1:30" ht="12.75" customHeight="1" x14ac:dyDescent="0.2">
      <c r="A22" s="166"/>
      <c r="B22" s="156">
        <v>-217</v>
      </c>
      <c r="C22" s="156">
        <v>-222</v>
      </c>
      <c r="D22" s="156">
        <v>-225</v>
      </c>
      <c r="E22" s="156">
        <v>-240</v>
      </c>
      <c r="F22" s="238">
        <v>-265.55700000000002</v>
      </c>
      <c r="G22" s="156">
        <v>-283.73399999999998</v>
      </c>
      <c r="H22" s="156">
        <v>-267.84699999999998</v>
      </c>
      <c r="I22" s="156">
        <v>-280.37400000000002</v>
      </c>
      <c r="J22" s="238">
        <v>-283.04399999999998</v>
      </c>
      <c r="K22" s="156">
        <v>-291.34800000000001</v>
      </c>
      <c r="L22" s="288">
        <v>-283.58499999999998</v>
      </c>
      <c r="M22" s="194" t="s">
        <v>93</v>
      </c>
      <c r="N22" s="157">
        <v>-857.97700000000009</v>
      </c>
      <c r="O22" s="157">
        <v>-817.13799999999992</v>
      </c>
      <c r="P22" s="233">
        <v>-1097.5119999999999</v>
      </c>
      <c r="Q22" s="157">
        <v>-904</v>
      </c>
      <c r="R22" s="152"/>
      <c r="S22" s="184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</row>
    <row r="23" spans="1:30" ht="12.75" customHeight="1" x14ac:dyDescent="0.2">
      <c r="A23" s="166"/>
      <c r="B23" s="158">
        <v>209</v>
      </c>
      <c r="C23" s="158">
        <v>272</v>
      </c>
      <c r="D23" s="158">
        <v>275</v>
      </c>
      <c r="E23" s="158">
        <v>235</v>
      </c>
      <c r="F23" s="237">
        <v>219.85900000000001</v>
      </c>
      <c r="G23" s="158">
        <v>314.88900000000001</v>
      </c>
      <c r="H23" s="158">
        <v>304.24299999999999</v>
      </c>
      <c r="I23" s="158">
        <v>270.08</v>
      </c>
      <c r="J23" s="237">
        <v>267.67899999999997</v>
      </c>
      <c r="K23" s="158">
        <v>341.88099999999997</v>
      </c>
      <c r="L23" s="289">
        <v>336.22699999999998</v>
      </c>
      <c r="M23" s="195" t="s">
        <v>89</v>
      </c>
      <c r="N23" s="159">
        <v>945.78699999999992</v>
      </c>
      <c r="O23" s="159">
        <v>838.99099999999999</v>
      </c>
      <c r="P23" s="234">
        <v>1109.0709999999999</v>
      </c>
      <c r="Q23" s="159">
        <v>991</v>
      </c>
      <c r="R23" s="152"/>
      <c r="S23" s="184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</row>
    <row r="24" spans="1:30" ht="12.75" customHeight="1" x14ac:dyDescent="0.2">
      <c r="A24" s="166"/>
      <c r="B24" s="164">
        <v>0.49</v>
      </c>
      <c r="C24" s="164">
        <v>0.55000000000000004</v>
      </c>
      <c r="D24" s="164">
        <v>0.55000000000000004</v>
      </c>
      <c r="E24" s="164">
        <v>0.5</v>
      </c>
      <c r="F24" s="249">
        <v>0.45292996714151806</v>
      </c>
      <c r="G24" s="164">
        <v>0.52602222099718854</v>
      </c>
      <c r="H24" s="164">
        <v>0.5318106098876223</v>
      </c>
      <c r="I24" s="164">
        <v>0.49064953656436328</v>
      </c>
      <c r="J24" s="249">
        <v>0.48605015588598988</v>
      </c>
      <c r="K24" s="164">
        <v>0.53990189947380718</v>
      </c>
      <c r="L24" s="291">
        <v>0.54246610262466677</v>
      </c>
      <c r="M24" s="196" t="s">
        <v>94</v>
      </c>
      <c r="N24" s="165">
        <v>0.52434105811018406</v>
      </c>
      <c r="O24" s="165">
        <v>0.50659822586069791</v>
      </c>
      <c r="P24" s="236">
        <v>0.50261966363346722</v>
      </c>
      <c r="Q24" s="165">
        <v>0.52</v>
      </c>
      <c r="R24" s="186"/>
      <c r="S24" s="184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</row>
    <row r="25" spans="1:30" ht="12.75" customHeight="1" x14ac:dyDescent="0.2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166"/>
      <c r="O25" s="166"/>
      <c r="P25" s="166"/>
      <c r="Q25" s="166"/>
      <c r="R25" s="152"/>
      <c r="S25" s="184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</row>
    <row r="26" spans="1:30" ht="12.75" customHeight="1" x14ac:dyDescent="0.2">
      <c r="A26" s="166"/>
      <c r="B26" s="168"/>
      <c r="C26" s="168"/>
      <c r="D26" s="168"/>
      <c r="E26" s="168"/>
      <c r="F26" s="219"/>
      <c r="G26" s="168"/>
      <c r="H26" s="168"/>
      <c r="I26" s="168"/>
      <c r="J26" s="219"/>
      <c r="K26" s="168"/>
      <c r="L26" s="168"/>
      <c r="M26" s="172" t="s">
        <v>105</v>
      </c>
      <c r="N26" s="168"/>
      <c r="O26" s="168"/>
      <c r="P26" s="219"/>
      <c r="Q26" s="168"/>
      <c r="R26" s="152"/>
      <c r="S26" s="184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</row>
    <row r="27" spans="1:30" ht="12.75" customHeight="1" x14ac:dyDescent="0.2">
      <c r="A27" s="166"/>
      <c r="B27" s="156">
        <v>391.85599999999999</v>
      </c>
      <c r="C27" s="156">
        <v>362.63900000000001</v>
      </c>
      <c r="D27" s="156">
        <v>308.60700000000003</v>
      </c>
      <c r="E27" s="156">
        <v>319.83100000000002</v>
      </c>
      <c r="F27" s="238">
        <v>369.27</v>
      </c>
      <c r="G27" s="156">
        <v>324.464</v>
      </c>
      <c r="H27" s="156">
        <v>283.125</v>
      </c>
      <c r="I27" s="156">
        <v>290.56799999999998</v>
      </c>
      <c r="J27" s="238">
        <v>344.50799999999998</v>
      </c>
      <c r="K27" s="156">
        <v>318.49299999999999</v>
      </c>
      <c r="L27" s="288">
        <v>278.40100000000001</v>
      </c>
      <c r="M27" s="192" t="s">
        <v>91</v>
      </c>
      <c r="N27" s="157">
        <v>941.40200000000004</v>
      </c>
      <c r="O27" s="157">
        <v>976.85899999999992</v>
      </c>
      <c r="P27" s="233">
        <v>1267.4269999999999</v>
      </c>
      <c r="Q27" s="157">
        <v>1382.933</v>
      </c>
      <c r="R27" s="152"/>
      <c r="S27" s="184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</row>
    <row r="28" spans="1:30" ht="12.75" customHeight="1" x14ac:dyDescent="0.2">
      <c r="A28" s="166"/>
      <c r="B28" s="156">
        <v>2.1659999999999999</v>
      </c>
      <c r="C28" s="156">
        <v>1.895</v>
      </c>
      <c r="D28" s="156">
        <v>1.337</v>
      </c>
      <c r="E28" s="156">
        <v>1.82</v>
      </c>
      <c r="F28" s="238">
        <v>2.073</v>
      </c>
      <c r="G28" s="156">
        <v>1.7010000000000001</v>
      </c>
      <c r="H28" s="156">
        <v>1.044</v>
      </c>
      <c r="I28" s="156">
        <v>1.7</v>
      </c>
      <c r="J28" s="238">
        <v>2.121</v>
      </c>
      <c r="K28" s="156">
        <v>0.93200000000000005</v>
      </c>
      <c r="L28" s="288">
        <v>0.16900000000000001</v>
      </c>
      <c r="M28" s="192" t="s">
        <v>10</v>
      </c>
      <c r="N28" s="157">
        <v>3.222</v>
      </c>
      <c r="O28" s="157">
        <v>4.8179999999999996</v>
      </c>
      <c r="P28" s="233">
        <v>6.5179999999999998</v>
      </c>
      <c r="Q28" s="157">
        <v>7.2169999999999996</v>
      </c>
      <c r="R28" s="152"/>
      <c r="S28" s="184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</row>
    <row r="29" spans="1:30" ht="12.75" customHeight="1" x14ac:dyDescent="0.2">
      <c r="A29" s="166"/>
      <c r="B29" s="156">
        <v>2.7240000000000002</v>
      </c>
      <c r="C29" s="156">
        <v>2.5110000000000001</v>
      </c>
      <c r="D29" s="156">
        <v>2.266</v>
      </c>
      <c r="E29" s="156">
        <v>2.7010000000000001</v>
      </c>
      <c r="F29" s="238">
        <v>3.4660000000000002</v>
      </c>
      <c r="G29" s="156">
        <v>3.0339999999999998</v>
      </c>
      <c r="H29" s="156">
        <v>3.9449999999999998</v>
      </c>
      <c r="I29" s="156">
        <v>3.395</v>
      </c>
      <c r="J29" s="238">
        <v>2.0550000000000002</v>
      </c>
      <c r="K29" s="156">
        <v>1.1930000000000001</v>
      </c>
      <c r="L29" s="288">
        <v>2.6539999999999999</v>
      </c>
      <c r="M29" s="192" t="s">
        <v>11</v>
      </c>
      <c r="N29" s="157">
        <v>5.9020000000000001</v>
      </c>
      <c r="O29" s="157">
        <v>10.445</v>
      </c>
      <c r="P29" s="233">
        <v>13.84</v>
      </c>
      <c r="Q29" s="157">
        <v>10.202</v>
      </c>
      <c r="R29" s="152"/>
      <c r="S29" s="184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</row>
    <row r="30" spans="1:30" ht="12.75" customHeight="1" x14ac:dyDescent="0.2">
      <c r="A30" s="166"/>
      <c r="B30" s="158">
        <v>396.74599999999998</v>
      </c>
      <c r="C30" s="158">
        <v>367.04500000000002</v>
      </c>
      <c r="D30" s="158">
        <v>312.20999999999998</v>
      </c>
      <c r="E30" s="158">
        <v>324.35199999999998</v>
      </c>
      <c r="F30" s="237">
        <v>374.80799999999999</v>
      </c>
      <c r="G30" s="158">
        <v>329.19900000000001</v>
      </c>
      <c r="H30" s="158">
        <v>288.11500000000001</v>
      </c>
      <c r="I30" s="158">
        <v>295.66300000000001</v>
      </c>
      <c r="J30" s="237">
        <v>348.68400000000003</v>
      </c>
      <c r="K30" s="158">
        <v>320.61799999999999</v>
      </c>
      <c r="L30" s="289">
        <v>281.22500000000002</v>
      </c>
      <c r="M30" s="193" t="s">
        <v>12</v>
      </c>
      <c r="N30" s="159">
        <v>950.52700000000004</v>
      </c>
      <c r="O30" s="159">
        <v>992.12200000000007</v>
      </c>
      <c r="P30" s="234">
        <v>1287.7850000000001</v>
      </c>
      <c r="Q30" s="159">
        <v>1400.3520000000001</v>
      </c>
      <c r="R30" s="152"/>
      <c r="S30" s="184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</row>
    <row r="31" spans="1:30" ht="12.75" customHeight="1" x14ac:dyDescent="0.2">
      <c r="A31" s="160"/>
      <c r="B31" s="161"/>
      <c r="C31" s="161"/>
      <c r="D31" s="161"/>
      <c r="E31" s="161"/>
      <c r="F31" s="248">
        <v>-5.5294823388263525E-2</v>
      </c>
      <c r="G31" s="161">
        <v>-0.10310997289160728</v>
      </c>
      <c r="H31" s="161">
        <v>-7.7175618974408167E-2</v>
      </c>
      <c r="I31" s="161">
        <v>-8.8450202249407917E-2</v>
      </c>
      <c r="J31" s="248">
        <v>-6.9699686239354408E-2</v>
      </c>
      <c r="K31" s="161">
        <v>-2.6066300322905023E-2</v>
      </c>
      <c r="L31" s="290">
        <v>-2.3914062093261301E-2</v>
      </c>
      <c r="M31" s="194" t="s">
        <v>92</v>
      </c>
      <c r="N31" s="162">
        <v>-4.1925287414249501E-2</v>
      </c>
      <c r="O31" s="162">
        <v>-7.7954388518226225E-2</v>
      </c>
      <c r="P31" s="235">
        <v>-8.038544566977035E-2</v>
      </c>
      <c r="Q31" s="162"/>
      <c r="R31" s="152"/>
      <c r="S31" s="184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</row>
    <row r="32" spans="1:30" ht="12.75" customHeight="1" x14ac:dyDescent="0.2">
      <c r="A32" s="166"/>
      <c r="B32" s="156">
        <v>-166</v>
      </c>
      <c r="C32" s="156">
        <v>-145</v>
      </c>
      <c r="D32" s="156">
        <v>-151</v>
      </c>
      <c r="E32" s="156">
        <v>-156</v>
      </c>
      <c r="F32" s="238">
        <v>-177.21</v>
      </c>
      <c r="G32" s="156">
        <v>-165.90600000000001</v>
      </c>
      <c r="H32" s="156">
        <v>-160.72499999999999</v>
      </c>
      <c r="I32" s="156">
        <v>-170.53200000000001</v>
      </c>
      <c r="J32" s="238">
        <v>-190.61500000000001</v>
      </c>
      <c r="K32" s="156">
        <v>-168.39500000000001</v>
      </c>
      <c r="L32" s="288">
        <v>-158.12100000000001</v>
      </c>
      <c r="M32" s="194" t="s">
        <v>93</v>
      </c>
      <c r="N32" s="157">
        <v>-517.13099999999997</v>
      </c>
      <c r="O32" s="157">
        <v>-503.84100000000001</v>
      </c>
      <c r="P32" s="233">
        <v>-674.37300000000005</v>
      </c>
      <c r="Q32" s="157">
        <v>-618</v>
      </c>
      <c r="R32" s="152"/>
      <c r="S32" s="184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</row>
    <row r="33" spans="1:30" ht="12.75" customHeight="1" x14ac:dyDescent="0.2">
      <c r="A33" s="166"/>
      <c r="B33" s="158">
        <v>231</v>
      </c>
      <c r="C33" s="158">
        <v>222</v>
      </c>
      <c r="D33" s="158">
        <v>161</v>
      </c>
      <c r="E33" s="158">
        <v>168</v>
      </c>
      <c r="F33" s="237">
        <v>197.59700000000001</v>
      </c>
      <c r="G33" s="158">
        <v>163.29300000000001</v>
      </c>
      <c r="H33" s="158">
        <v>127.39</v>
      </c>
      <c r="I33" s="158">
        <v>125.131</v>
      </c>
      <c r="J33" s="237">
        <v>158.06899999999999</v>
      </c>
      <c r="K33" s="158">
        <v>152.22300000000001</v>
      </c>
      <c r="L33" s="289">
        <v>123.104</v>
      </c>
      <c r="M33" s="195" t="s">
        <v>89</v>
      </c>
      <c r="N33" s="159">
        <v>433.39600000000002</v>
      </c>
      <c r="O33" s="159">
        <v>488.28</v>
      </c>
      <c r="P33" s="234">
        <v>613.41099999999994</v>
      </c>
      <c r="Q33" s="159">
        <v>782</v>
      </c>
      <c r="R33" s="152"/>
      <c r="S33" s="184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</row>
    <row r="34" spans="1:30" ht="12.75" customHeight="1" x14ac:dyDescent="0.2">
      <c r="A34" s="166"/>
      <c r="B34" s="164">
        <v>0.57999999999999996</v>
      </c>
      <c r="C34" s="164">
        <v>0.6</v>
      </c>
      <c r="D34" s="164">
        <v>0.52</v>
      </c>
      <c r="E34" s="164">
        <v>0.52</v>
      </c>
      <c r="F34" s="249">
        <v>0.52719525730507355</v>
      </c>
      <c r="G34" s="164">
        <v>0.49603127591517593</v>
      </c>
      <c r="H34" s="164">
        <v>0.44214983600298491</v>
      </c>
      <c r="I34" s="164">
        <v>0.42322170849920349</v>
      </c>
      <c r="J34" s="249">
        <v>0.45333023597297262</v>
      </c>
      <c r="K34" s="164">
        <v>0.47477995620957031</v>
      </c>
      <c r="L34" s="291">
        <v>0.43774202151302333</v>
      </c>
      <c r="M34" s="196" t="s">
        <v>94</v>
      </c>
      <c r="N34" s="165">
        <v>0.45595338165038973</v>
      </c>
      <c r="O34" s="165">
        <v>0.49215721453611544</v>
      </c>
      <c r="P34" s="236">
        <v>0.47633028805274163</v>
      </c>
      <c r="Q34" s="165">
        <v>0.56000000000000005</v>
      </c>
      <c r="R34" s="152"/>
      <c r="S34" s="184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</row>
    <row r="35" spans="1:30" ht="15.75" customHeight="1" x14ac:dyDescent="0.2">
      <c r="A35" s="173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7"/>
      <c r="N35" s="166"/>
      <c r="O35" s="166"/>
      <c r="P35" s="166"/>
      <c r="Q35" s="166"/>
      <c r="R35" s="152"/>
      <c r="S35" s="184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</row>
    <row r="36" spans="1:30" ht="12.75" customHeight="1" x14ac:dyDescent="0.2">
      <c r="A36" s="166"/>
      <c r="B36" s="168"/>
      <c r="C36" s="168"/>
      <c r="D36" s="168"/>
      <c r="E36" s="168"/>
      <c r="F36" s="219"/>
      <c r="G36" s="168"/>
      <c r="H36" s="168"/>
      <c r="I36" s="168"/>
      <c r="J36" s="219"/>
      <c r="K36" s="168"/>
      <c r="L36" s="168"/>
      <c r="M36" s="172" t="s">
        <v>106</v>
      </c>
      <c r="N36" s="168"/>
      <c r="O36" s="168"/>
      <c r="P36" s="219"/>
      <c r="Q36" s="168"/>
      <c r="R36" s="152"/>
      <c r="S36" s="184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</row>
    <row r="37" spans="1:30" ht="12.75" customHeight="1" x14ac:dyDescent="0.2">
      <c r="A37" s="166"/>
      <c r="B37" s="156">
        <v>147.31299999999999</v>
      </c>
      <c r="C37" s="156">
        <v>192.977</v>
      </c>
      <c r="D37" s="156">
        <v>192.01499999999999</v>
      </c>
      <c r="E37" s="156">
        <v>178.26900000000001</v>
      </c>
      <c r="F37" s="238">
        <v>190.35</v>
      </c>
      <c r="G37" s="156">
        <v>260.52100000000002</v>
      </c>
      <c r="H37" s="156">
        <v>249.05600000000001</v>
      </c>
      <c r="I37" s="156">
        <v>209.96700000000001</v>
      </c>
      <c r="J37" s="238">
        <v>228.102</v>
      </c>
      <c r="K37" s="156">
        <v>319.07400000000001</v>
      </c>
      <c r="L37" s="288">
        <v>295.41199999999998</v>
      </c>
      <c r="M37" s="192" t="s">
        <v>91</v>
      </c>
      <c r="N37" s="157">
        <v>842.58799999999997</v>
      </c>
      <c r="O37" s="157">
        <v>699.92700000000002</v>
      </c>
      <c r="P37" s="233">
        <v>909.89400000000001</v>
      </c>
      <c r="Q37" s="157">
        <v>710.57399999999996</v>
      </c>
      <c r="R37" s="152"/>
      <c r="S37" s="184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</row>
    <row r="38" spans="1:30" ht="12.75" customHeight="1" x14ac:dyDescent="0.2">
      <c r="A38" s="166"/>
      <c r="B38" s="156">
        <v>18.456</v>
      </c>
      <c r="C38" s="156">
        <v>20.091999999999999</v>
      </c>
      <c r="D38" s="156">
        <v>17.390999999999998</v>
      </c>
      <c r="E38" s="156">
        <v>18.012</v>
      </c>
      <c r="F38" s="238">
        <v>14.191000000000001</v>
      </c>
      <c r="G38" s="156">
        <v>17.434000000000001</v>
      </c>
      <c r="H38" s="156">
        <v>15.867000000000001</v>
      </c>
      <c r="I38" s="156">
        <v>15.112</v>
      </c>
      <c r="J38" s="238">
        <v>11.837</v>
      </c>
      <c r="K38" s="156">
        <v>13.736000000000001</v>
      </c>
      <c r="L38" s="288">
        <v>13.012</v>
      </c>
      <c r="M38" s="192" t="s">
        <v>10</v>
      </c>
      <c r="N38" s="157">
        <v>38.585000000000001</v>
      </c>
      <c r="O38" s="157">
        <v>47.492000000000004</v>
      </c>
      <c r="P38" s="233">
        <v>62.604000000000006</v>
      </c>
      <c r="Q38" s="157">
        <v>73.950999999999993</v>
      </c>
      <c r="R38" s="152"/>
      <c r="S38" s="184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</row>
    <row r="39" spans="1:30" ht="12.75" customHeight="1" x14ac:dyDescent="0.2">
      <c r="A39" s="166"/>
      <c r="B39" s="156">
        <v>11.113</v>
      </c>
      <c r="C39" s="156">
        <v>12.571999999999999</v>
      </c>
      <c r="D39" s="156">
        <v>11.926</v>
      </c>
      <c r="E39" s="156">
        <v>10.021000000000001</v>
      </c>
      <c r="F39" s="238">
        <v>11.78</v>
      </c>
      <c r="G39" s="156">
        <v>16.846</v>
      </c>
      <c r="H39" s="156">
        <v>14.834</v>
      </c>
      <c r="I39" s="156">
        <v>10.763999999999999</v>
      </c>
      <c r="J39" s="238">
        <v>10.282</v>
      </c>
      <c r="K39" s="156">
        <v>7.9690000000000003</v>
      </c>
      <c r="L39" s="288">
        <v>8.0020000000000007</v>
      </c>
      <c r="M39" s="192" t="s">
        <v>11</v>
      </c>
      <c r="N39" s="157">
        <v>26.253</v>
      </c>
      <c r="O39" s="157">
        <v>43.459999999999994</v>
      </c>
      <c r="P39" s="233">
        <v>54.22399999999999</v>
      </c>
      <c r="Q39" s="157">
        <v>45.631999999999998</v>
      </c>
      <c r="R39" s="152"/>
      <c r="S39" s="184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</row>
    <row r="40" spans="1:30" ht="12.75" customHeight="1" x14ac:dyDescent="0.2">
      <c r="A40" s="166"/>
      <c r="B40" s="158">
        <v>176.88200000000001</v>
      </c>
      <c r="C40" s="158">
        <v>225.64099999999999</v>
      </c>
      <c r="D40" s="158">
        <v>221.33199999999999</v>
      </c>
      <c r="E40" s="158">
        <v>206.30199999999999</v>
      </c>
      <c r="F40" s="237">
        <v>216.321</v>
      </c>
      <c r="G40" s="158">
        <v>294.80200000000002</v>
      </c>
      <c r="H40" s="158">
        <v>279.75700000000001</v>
      </c>
      <c r="I40" s="158">
        <v>235.84299999999999</v>
      </c>
      <c r="J40" s="237">
        <v>250.221</v>
      </c>
      <c r="K40" s="158">
        <v>340.77499999999998</v>
      </c>
      <c r="L40" s="289">
        <v>316.42599999999999</v>
      </c>
      <c r="M40" s="193" t="s">
        <v>12</v>
      </c>
      <c r="N40" s="159">
        <v>907.42200000000003</v>
      </c>
      <c r="O40" s="159">
        <v>790.88000000000011</v>
      </c>
      <c r="P40" s="234">
        <v>1026.7230000000002</v>
      </c>
      <c r="Q40" s="159">
        <v>830.15700000000004</v>
      </c>
      <c r="R40" s="152"/>
      <c r="S40" s="184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</row>
    <row r="41" spans="1:30" ht="12.75" customHeight="1" x14ac:dyDescent="0.2">
      <c r="A41" s="160"/>
      <c r="B41" s="161"/>
      <c r="C41" s="161"/>
      <c r="D41" s="161"/>
      <c r="E41" s="161"/>
      <c r="F41" s="248">
        <v>0.22296785427573185</v>
      </c>
      <c r="G41" s="161">
        <v>0.30650901210329695</v>
      </c>
      <c r="H41" s="161">
        <v>0.26396996367448011</v>
      </c>
      <c r="I41" s="161">
        <v>0.14319298891915744</v>
      </c>
      <c r="J41" s="248">
        <v>0.15671155366330591</v>
      </c>
      <c r="K41" s="161">
        <v>0.15594534636807067</v>
      </c>
      <c r="L41" s="290">
        <v>0.13107446819918711</v>
      </c>
      <c r="M41" s="194" t="s">
        <v>92</v>
      </c>
      <c r="N41" s="162">
        <v>0.14735737406433325</v>
      </c>
      <c r="O41" s="162">
        <v>0.26773048224347007</v>
      </c>
      <c r="P41" s="235">
        <v>0.23678171719325403</v>
      </c>
      <c r="Q41" s="162"/>
      <c r="R41" s="152"/>
      <c r="S41" s="184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</row>
    <row r="42" spans="1:30" ht="12.75" customHeight="1" x14ac:dyDescent="0.2">
      <c r="A42" s="166"/>
      <c r="B42" s="156">
        <v>-129</v>
      </c>
      <c r="C42" s="156">
        <v>-128</v>
      </c>
      <c r="D42" s="156">
        <v>-129</v>
      </c>
      <c r="E42" s="156">
        <v>-132</v>
      </c>
      <c r="F42" s="238">
        <v>-152.16399999999999</v>
      </c>
      <c r="G42" s="156">
        <v>-166.68600000000001</v>
      </c>
      <c r="H42" s="156">
        <v>-159.97800000000001</v>
      </c>
      <c r="I42" s="156">
        <v>-156.11099999999999</v>
      </c>
      <c r="J42" s="238">
        <v>-185.96299999999999</v>
      </c>
      <c r="K42" s="156">
        <v>-187.85</v>
      </c>
      <c r="L42" s="288">
        <v>-171.93</v>
      </c>
      <c r="M42" s="194" t="s">
        <v>93</v>
      </c>
      <c r="N42" s="157">
        <v>-545.74299999999994</v>
      </c>
      <c r="O42" s="157">
        <v>-478.82800000000003</v>
      </c>
      <c r="P42" s="233">
        <v>-634.93900000000008</v>
      </c>
      <c r="Q42" s="157">
        <v>-518</v>
      </c>
      <c r="R42" s="152"/>
      <c r="S42" s="184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</row>
    <row r="43" spans="1:30" ht="12.75" customHeight="1" x14ac:dyDescent="0.2">
      <c r="A43" s="166"/>
      <c r="B43" s="158">
        <v>48</v>
      </c>
      <c r="C43" s="158">
        <v>97</v>
      </c>
      <c r="D43" s="158">
        <v>93</v>
      </c>
      <c r="E43" s="158">
        <v>74</v>
      </c>
      <c r="F43" s="237">
        <v>64.156999999999996</v>
      </c>
      <c r="G43" s="158">
        <v>128.11600000000001</v>
      </c>
      <c r="H43" s="158">
        <v>119.779</v>
      </c>
      <c r="I43" s="158">
        <v>79.731999999999999</v>
      </c>
      <c r="J43" s="237">
        <v>64.259</v>
      </c>
      <c r="K43" s="158">
        <v>152.92400000000001</v>
      </c>
      <c r="L43" s="289">
        <v>144.49700000000001</v>
      </c>
      <c r="M43" s="195" t="s">
        <v>89</v>
      </c>
      <c r="N43" s="159">
        <v>361.68</v>
      </c>
      <c r="O43" s="159">
        <v>312.05200000000002</v>
      </c>
      <c r="P43" s="234">
        <v>391.78399999999999</v>
      </c>
      <c r="Q43" s="159">
        <v>312</v>
      </c>
      <c r="R43" s="152"/>
      <c r="S43" s="184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</row>
    <row r="44" spans="1:30" ht="12.75" customHeight="1" x14ac:dyDescent="0.2">
      <c r="A44" s="166"/>
      <c r="B44" s="164">
        <v>0.27</v>
      </c>
      <c r="C44" s="164">
        <v>0.43</v>
      </c>
      <c r="D44" s="164">
        <v>0.42</v>
      </c>
      <c r="E44" s="164">
        <v>0.36</v>
      </c>
      <c r="F44" s="249">
        <v>0.29658239375742529</v>
      </c>
      <c r="G44" s="164">
        <v>0.43458321178282372</v>
      </c>
      <c r="H44" s="164">
        <v>0.42815371912052241</v>
      </c>
      <c r="I44" s="164">
        <v>0.33807236169824845</v>
      </c>
      <c r="J44" s="249">
        <v>0.25680898086091897</v>
      </c>
      <c r="K44" s="164">
        <v>0.44875357640672003</v>
      </c>
      <c r="L44" s="291">
        <v>0.45665337235246162</v>
      </c>
      <c r="M44" s="196" t="s">
        <v>94</v>
      </c>
      <c r="N44" s="165">
        <v>0.39857971263645803</v>
      </c>
      <c r="O44" s="165">
        <v>0.39456301840987251</v>
      </c>
      <c r="P44" s="236">
        <v>0.38158685448752966</v>
      </c>
      <c r="Q44" s="165">
        <v>0.38</v>
      </c>
      <c r="R44" s="152"/>
      <c r="S44" s="184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</row>
    <row r="45" spans="1:30" ht="15.75" customHeight="1" x14ac:dyDescent="0.2">
      <c r="A45" s="173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66"/>
      <c r="O45" s="166"/>
      <c r="P45" s="166"/>
      <c r="Q45" s="166"/>
      <c r="R45" s="152"/>
      <c r="S45" s="184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</row>
    <row r="46" spans="1:30" ht="12.75" customHeight="1" x14ac:dyDescent="0.2">
      <c r="A46" s="166"/>
      <c r="B46" s="168"/>
      <c r="C46" s="168"/>
      <c r="D46" s="168"/>
      <c r="E46" s="168"/>
      <c r="F46" s="219"/>
      <c r="G46" s="168"/>
      <c r="H46" s="168"/>
      <c r="I46" s="168"/>
      <c r="J46" s="219"/>
      <c r="K46" s="168"/>
      <c r="L46" s="168"/>
      <c r="M46" s="172" t="s">
        <v>107</v>
      </c>
      <c r="N46" s="168"/>
      <c r="O46" s="168"/>
      <c r="P46" s="219"/>
      <c r="Q46" s="168"/>
      <c r="R46" s="152"/>
      <c r="S46" s="184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</row>
    <row r="47" spans="1:30" ht="12.75" customHeight="1" x14ac:dyDescent="0.2">
      <c r="A47" s="166"/>
      <c r="B47" s="156">
        <v>74.685000000000002</v>
      </c>
      <c r="C47" s="156">
        <v>73.204999999999998</v>
      </c>
      <c r="D47" s="156">
        <v>73.61</v>
      </c>
      <c r="E47" s="156">
        <v>94.025000000000006</v>
      </c>
      <c r="F47" s="238">
        <v>101.745</v>
      </c>
      <c r="G47" s="156">
        <v>115.411</v>
      </c>
      <c r="H47" s="156">
        <v>125.127</v>
      </c>
      <c r="I47" s="156">
        <v>142.376</v>
      </c>
      <c r="J47" s="238">
        <v>140.50800000000001</v>
      </c>
      <c r="K47" s="156">
        <v>148.13900000000001</v>
      </c>
      <c r="L47" s="288">
        <v>158.398</v>
      </c>
      <c r="M47" s="192" t="s">
        <v>91</v>
      </c>
      <c r="N47" s="157">
        <v>447.04500000000007</v>
      </c>
      <c r="O47" s="157">
        <v>342.28300000000002</v>
      </c>
      <c r="P47" s="233">
        <v>484.65899999999999</v>
      </c>
      <c r="Q47" s="157">
        <v>315.52499999999998</v>
      </c>
      <c r="R47" s="152"/>
      <c r="S47" s="184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</row>
    <row r="48" spans="1:30" ht="12.75" customHeight="1" x14ac:dyDescent="0.2">
      <c r="A48" s="166"/>
      <c r="B48" s="156">
        <v>49.59</v>
      </c>
      <c r="C48" s="156">
        <v>54.197000000000003</v>
      </c>
      <c r="D48" s="156">
        <v>44.185000000000002</v>
      </c>
      <c r="E48" s="156">
        <v>52.811999999999998</v>
      </c>
      <c r="F48" s="238">
        <v>43.165999999999997</v>
      </c>
      <c r="G48" s="156">
        <v>48.536000000000001</v>
      </c>
      <c r="H48" s="156">
        <v>41.639000000000003</v>
      </c>
      <c r="I48" s="156">
        <v>50.384999999999998</v>
      </c>
      <c r="J48" s="238">
        <v>35.762999999999998</v>
      </c>
      <c r="K48" s="156">
        <v>43.643999999999998</v>
      </c>
      <c r="L48" s="288">
        <v>38.241999999999997</v>
      </c>
      <c r="M48" s="192" t="s">
        <v>10</v>
      </c>
      <c r="N48" s="157">
        <v>117.649</v>
      </c>
      <c r="O48" s="157">
        <v>133.34100000000001</v>
      </c>
      <c r="P48" s="233">
        <v>183.726</v>
      </c>
      <c r="Q48" s="157">
        <v>200.78399999999999</v>
      </c>
      <c r="R48" s="152"/>
      <c r="S48" s="184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</row>
    <row r="49" spans="1:30" ht="12.75" customHeight="1" x14ac:dyDescent="0.2">
      <c r="A49" s="166"/>
      <c r="B49" s="156">
        <v>6.9329999999999998</v>
      </c>
      <c r="C49" s="156">
        <v>6.49</v>
      </c>
      <c r="D49" s="156">
        <v>6.8109999999999999</v>
      </c>
      <c r="E49" s="156">
        <v>10.709</v>
      </c>
      <c r="F49" s="238">
        <v>10.475</v>
      </c>
      <c r="G49" s="156">
        <v>9.0690000000000008</v>
      </c>
      <c r="H49" s="156">
        <v>12.981</v>
      </c>
      <c r="I49" s="156">
        <v>15.679</v>
      </c>
      <c r="J49" s="238">
        <v>13.685</v>
      </c>
      <c r="K49" s="156">
        <v>9.6880000000000006</v>
      </c>
      <c r="L49" s="288">
        <v>13.24</v>
      </c>
      <c r="M49" s="192" t="s">
        <v>11</v>
      </c>
      <c r="N49" s="157">
        <v>36.613</v>
      </c>
      <c r="O49" s="157">
        <v>32.524999999999999</v>
      </c>
      <c r="P49" s="233">
        <v>48.204000000000001</v>
      </c>
      <c r="Q49" s="157">
        <v>30.943000000000001</v>
      </c>
      <c r="R49" s="152"/>
      <c r="S49" s="184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</row>
    <row r="50" spans="1:30" ht="12.75" customHeight="1" x14ac:dyDescent="0.2">
      <c r="A50" s="166"/>
      <c r="B50" s="158">
        <v>131.208</v>
      </c>
      <c r="C50" s="158">
        <v>133.892</v>
      </c>
      <c r="D50" s="158">
        <v>124.60599999999999</v>
      </c>
      <c r="E50" s="158">
        <v>157.54599999999999</v>
      </c>
      <c r="F50" s="237">
        <v>155.387</v>
      </c>
      <c r="G50" s="158">
        <v>173.01499999999999</v>
      </c>
      <c r="H50" s="158">
        <v>179.74700000000001</v>
      </c>
      <c r="I50" s="158">
        <v>208.44</v>
      </c>
      <c r="J50" s="237">
        <v>189.95699999999999</v>
      </c>
      <c r="K50" s="158">
        <v>201.47</v>
      </c>
      <c r="L50" s="289">
        <v>209.88</v>
      </c>
      <c r="M50" s="193" t="s">
        <v>12</v>
      </c>
      <c r="N50" s="159">
        <v>601.30700000000002</v>
      </c>
      <c r="O50" s="159">
        <v>508.149</v>
      </c>
      <c r="P50" s="234">
        <v>716.58899999999994</v>
      </c>
      <c r="Q50" s="159">
        <v>547.25199999999995</v>
      </c>
      <c r="R50" s="152"/>
      <c r="S50" s="184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</row>
    <row r="51" spans="1:30" ht="12.75" customHeight="1" x14ac:dyDescent="0.2">
      <c r="A51" s="166"/>
      <c r="B51" s="161"/>
      <c r="C51" s="161"/>
      <c r="D51" s="161"/>
      <c r="E51" s="161"/>
      <c r="F51" s="248">
        <v>0.18427992195597831</v>
      </c>
      <c r="G51" s="161">
        <v>0.29219818958563604</v>
      </c>
      <c r="H51" s="161">
        <v>0.44252283196635811</v>
      </c>
      <c r="I51" s="161">
        <v>0.3230421591154331</v>
      </c>
      <c r="J51" s="248">
        <v>0.2224767837721302</v>
      </c>
      <c r="K51" s="161">
        <v>0.16446550877091592</v>
      </c>
      <c r="L51" s="290">
        <v>0.16764118455384502</v>
      </c>
      <c r="M51" s="194" t="s">
        <v>92</v>
      </c>
      <c r="N51" s="162">
        <v>0.1833281183274984</v>
      </c>
      <c r="O51" s="162">
        <v>0.30392911579498394</v>
      </c>
      <c r="P51" s="235">
        <v>0.30943148677391763</v>
      </c>
      <c r="Q51" s="162"/>
      <c r="R51" s="152"/>
      <c r="S51" s="184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</row>
    <row r="52" spans="1:30" ht="12.75" customHeight="1" x14ac:dyDescent="0.2">
      <c r="A52" s="166"/>
      <c r="B52" s="156">
        <v>-195</v>
      </c>
      <c r="C52" s="156">
        <v>-196</v>
      </c>
      <c r="D52" s="156">
        <v>-198</v>
      </c>
      <c r="E52" s="156">
        <v>-224</v>
      </c>
      <c r="F52" s="238">
        <v>-241.298</v>
      </c>
      <c r="G52" s="156">
        <v>-261.303</v>
      </c>
      <c r="H52" s="156">
        <v>-247.15799999999999</v>
      </c>
      <c r="I52" s="156">
        <v>-277.56700000000001</v>
      </c>
      <c r="J52" s="238">
        <v>-272.262</v>
      </c>
      <c r="K52" s="156">
        <v>-274.19600000000003</v>
      </c>
      <c r="L52" s="288">
        <v>-266.47399999999999</v>
      </c>
      <c r="M52" s="194" t="s">
        <v>93</v>
      </c>
      <c r="N52" s="157">
        <v>-812.93200000000002</v>
      </c>
      <c r="O52" s="157">
        <v>-749.75900000000001</v>
      </c>
      <c r="P52" s="233">
        <v>-1027.326</v>
      </c>
      <c r="Q52" s="157">
        <v>-813</v>
      </c>
      <c r="R52" s="152"/>
      <c r="S52" s="184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</row>
    <row r="53" spans="1:30" ht="12.75" customHeight="1" x14ac:dyDescent="0.2">
      <c r="A53" s="166"/>
      <c r="B53" s="158">
        <v>-63</v>
      </c>
      <c r="C53" s="158">
        <v>-62</v>
      </c>
      <c r="D53" s="158">
        <v>-74</v>
      </c>
      <c r="E53" s="158">
        <v>-67</v>
      </c>
      <c r="F53" s="237">
        <v>-85.912000000000006</v>
      </c>
      <c r="G53" s="158">
        <v>-88.287999999999997</v>
      </c>
      <c r="H53" s="158">
        <v>-67.411000000000001</v>
      </c>
      <c r="I53" s="158">
        <v>-69.126999999999995</v>
      </c>
      <c r="J53" s="237">
        <v>-82.305000000000007</v>
      </c>
      <c r="K53" s="158">
        <v>-72.725999999999999</v>
      </c>
      <c r="L53" s="289">
        <v>-56.594000000000001</v>
      </c>
      <c r="M53" s="195" t="s">
        <v>89</v>
      </c>
      <c r="N53" s="159">
        <v>-211.625</v>
      </c>
      <c r="O53" s="159">
        <v>-241.61099999999999</v>
      </c>
      <c r="P53" s="234">
        <v>-310.738</v>
      </c>
      <c r="Q53" s="159">
        <v>-266</v>
      </c>
      <c r="R53" s="152"/>
      <c r="S53" s="184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</row>
    <row r="54" spans="1:30" ht="12.75" customHeight="1" x14ac:dyDescent="0.2">
      <c r="A54" s="166"/>
      <c r="B54" s="164">
        <v>-0.48</v>
      </c>
      <c r="C54" s="164">
        <v>-0.46</v>
      </c>
      <c r="D54" s="164">
        <v>-0.59</v>
      </c>
      <c r="E54" s="164">
        <v>-0.42</v>
      </c>
      <c r="F54" s="249">
        <v>-0.55289052494738944</v>
      </c>
      <c r="G54" s="164">
        <v>-0.5102910152298934</v>
      </c>
      <c r="H54" s="164">
        <v>-0.37503268482923219</v>
      </c>
      <c r="I54" s="164">
        <v>-0.33163980042218383</v>
      </c>
      <c r="J54" s="249">
        <v>-0.43328226914512236</v>
      </c>
      <c r="K54" s="164">
        <v>-0.36097682037027845</v>
      </c>
      <c r="L54" s="291">
        <v>-0.26964932342290832</v>
      </c>
      <c r="M54" s="196" t="s">
        <v>94</v>
      </c>
      <c r="N54" s="165">
        <v>-0.35194168702509698</v>
      </c>
      <c r="O54" s="165">
        <v>-0.47547274519875071</v>
      </c>
      <c r="P54" s="236">
        <v>-0.43363490089856255</v>
      </c>
      <c r="Q54" s="165">
        <v>-0.49</v>
      </c>
      <c r="R54" s="152"/>
      <c r="S54" s="184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</row>
    <row r="55" spans="1:30" ht="15.75" customHeight="1" x14ac:dyDescent="0.2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4"/>
      <c r="N55" s="174"/>
      <c r="O55" s="174"/>
      <c r="P55" s="174"/>
      <c r="Q55" s="174"/>
      <c r="R55" s="152"/>
      <c r="S55" s="184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</row>
    <row r="56" spans="1:30" ht="15.75" customHeight="1" x14ac:dyDescent="0.2">
      <c r="A56" s="173"/>
      <c r="B56" s="175"/>
      <c r="C56" s="175"/>
      <c r="D56" s="175"/>
      <c r="E56" s="175"/>
      <c r="F56" s="220"/>
      <c r="G56" s="175"/>
      <c r="H56" s="175"/>
      <c r="I56" s="175"/>
      <c r="J56" s="220"/>
      <c r="K56" s="175"/>
      <c r="L56" s="175"/>
      <c r="M56" s="197" t="s">
        <v>108</v>
      </c>
      <c r="N56" s="175"/>
      <c r="O56" s="175"/>
      <c r="P56" s="220"/>
      <c r="Q56" s="175"/>
      <c r="R56" s="152"/>
      <c r="S56" s="184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</row>
    <row r="57" spans="1:30" ht="15.75" customHeight="1" x14ac:dyDescent="0.2">
      <c r="A57" s="176"/>
      <c r="B57" s="158">
        <v>39.244</v>
      </c>
      <c r="C57" s="158">
        <v>54.191000000000003</v>
      </c>
      <c r="D57" s="158">
        <v>51.185000000000002</v>
      </c>
      <c r="E57" s="158">
        <v>39.802999999999997</v>
      </c>
      <c r="F57" s="237">
        <v>45.82</v>
      </c>
      <c r="G57" s="158">
        <v>44.792999999999999</v>
      </c>
      <c r="H57" s="158">
        <v>41.786999999999999</v>
      </c>
      <c r="I57" s="158">
        <v>36.569000000000003</v>
      </c>
      <c r="J57" s="237">
        <v>37.295999999999999</v>
      </c>
      <c r="K57" s="158">
        <v>35.466999999999999</v>
      </c>
      <c r="L57" s="289">
        <v>38.774000000000001</v>
      </c>
      <c r="M57" s="198" t="s">
        <v>95</v>
      </c>
      <c r="N57" s="158">
        <v>111.53700000000001</v>
      </c>
      <c r="O57" s="158">
        <v>132.4</v>
      </c>
      <c r="P57" s="237">
        <v>168.96899999999999</v>
      </c>
      <c r="Q57" s="158">
        <v>184.423</v>
      </c>
      <c r="R57" s="171"/>
      <c r="S57" s="184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</row>
    <row r="58" spans="1:30" ht="15.75" customHeight="1" x14ac:dyDescent="0.2">
      <c r="A58" s="173"/>
      <c r="B58" s="156">
        <v>-20</v>
      </c>
      <c r="C58" s="156">
        <v>-34</v>
      </c>
      <c r="D58" s="156">
        <v>-20</v>
      </c>
      <c r="E58" s="156">
        <v>-21</v>
      </c>
      <c r="F58" s="238">
        <v>-21.513999999999999</v>
      </c>
      <c r="G58" s="156">
        <v>-36.914000000000001</v>
      </c>
      <c r="H58" s="156">
        <v>-22.155000000000001</v>
      </c>
      <c r="I58" s="156">
        <v>-24.138999999999999</v>
      </c>
      <c r="J58" s="238">
        <v>-33.725000000000001</v>
      </c>
      <c r="K58" s="156">
        <v>-42.223999999999997</v>
      </c>
      <c r="L58" s="288">
        <v>-20.678999999999998</v>
      </c>
      <c r="M58" s="199" t="s">
        <v>93</v>
      </c>
      <c r="N58" s="156">
        <v>-96.628</v>
      </c>
      <c r="O58" s="156">
        <v>-80.582999999999998</v>
      </c>
      <c r="P58" s="238">
        <v>-104.72199999999999</v>
      </c>
      <c r="Q58" s="156">
        <v>-95</v>
      </c>
      <c r="R58" s="152"/>
      <c r="S58" s="184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</row>
    <row r="59" spans="1:30" ht="15.75" customHeight="1" x14ac:dyDescent="0.2">
      <c r="A59" s="176"/>
      <c r="B59" s="299">
        <v>19</v>
      </c>
      <c r="C59" s="299">
        <v>20</v>
      </c>
      <c r="D59" s="299">
        <v>31</v>
      </c>
      <c r="E59" s="299">
        <v>19</v>
      </c>
      <c r="F59" s="300">
        <v>24.306000000000001</v>
      </c>
      <c r="G59" s="299">
        <v>7.8780000000000001</v>
      </c>
      <c r="H59" s="299">
        <v>19.632999999999999</v>
      </c>
      <c r="I59" s="299">
        <v>12.43</v>
      </c>
      <c r="J59" s="300">
        <v>3.57</v>
      </c>
      <c r="K59" s="299">
        <v>-6.7560000000000002</v>
      </c>
      <c r="L59" s="301">
        <v>18.094999999999999</v>
      </c>
      <c r="M59" s="302" t="s">
        <v>89</v>
      </c>
      <c r="N59" s="299">
        <v>14.908999999999999</v>
      </c>
      <c r="O59" s="299">
        <v>51.816999999999993</v>
      </c>
      <c r="P59" s="300">
        <v>64.246999999999986</v>
      </c>
      <c r="Q59" s="299">
        <v>89</v>
      </c>
      <c r="R59" s="171"/>
      <c r="S59" s="184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</row>
    <row r="60" spans="1:30" ht="15.75" customHeight="1" x14ac:dyDescent="0.2">
      <c r="A60" s="176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298"/>
      <c r="N60" s="155"/>
      <c r="O60" s="155"/>
      <c r="P60" s="155"/>
      <c r="Q60" s="155"/>
      <c r="R60" s="160"/>
      <c r="S60" s="183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</row>
    <row r="61" spans="1:30" ht="15.75" customHeight="1" x14ac:dyDescent="0.2">
      <c r="A61" s="176"/>
      <c r="B61" s="303">
        <v>0.94801388333333347</v>
      </c>
      <c r="C61" s="303">
        <v>0.95679172000000001</v>
      </c>
      <c r="D61" s="303">
        <v>0.94736260333333344</v>
      </c>
      <c r="E61" s="304">
        <v>0.95005382333333344</v>
      </c>
      <c r="F61" s="305">
        <v>0.98063919666666666</v>
      </c>
      <c r="G61" s="305">
        <v>1.0174586966666668</v>
      </c>
      <c r="H61" s="305">
        <v>0.96954822333333335</v>
      </c>
      <c r="I61" s="305">
        <v>1.0164393966666667</v>
      </c>
      <c r="J61" s="306">
        <v>1.0124</v>
      </c>
      <c r="K61" s="305">
        <v>1.0059</v>
      </c>
      <c r="L61" s="307">
        <v>1.0276000000000001</v>
      </c>
      <c r="M61" s="308" t="s">
        <v>137</v>
      </c>
      <c r="N61" s="303">
        <v>1.0153000000000001</v>
      </c>
      <c r="O61" s="303">
        <v>0.98909999999999998</v>
      </c>
      <c r="P61" s="309">
        <v>0.99592137833333338</v>
      </c>
      <c r="Q61" s="303">
        <v>0.95055550750000017</v>
      </c>
      <c r="R61" s="160">
        <v>0.95055550750000017</v>
      </c>
      <c r="S61" s="183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</row>
    <row r="62" spans="1:30" ht="15.75" customHeight="1" x14ac:dyDescent="0.2">
      <c r="A62" s="176"/>
      <c r="B62" s="310">
        <v>1.3349074866666666</v>
      </c>
      <c r="C62" s="310">
        <v>1.3472228299999998</v>
      </c>
      <c r="D62" s="310">
        <v>1.3523671400000001</v>
      </c>
      <c r="E62" s="311">
        <v>1.3970515866666666</v>
      </c>
      <c r="F62" s="312">
        <v>1.4758317400000001</v>
      </c>
      <c r="G62" s="312">
        <v>1.5645155966666666</v>
      </c>
      <c r="H62" s="312">
        <v>1.5301168433333334</v>
      </c>
      <c r="I62" s="312">
        <v>1.5623961733333331</v>
      </c>
      <c r="J62" s="313">
        <v>1.5309999999999999</v>
      </c>
      <c r="K62" s="312">
        <v>1.5501</v>
      </c>
      <c r="L62" s="314">
        <v>1.5767</v>
      </c>
      <c r="M62" s="315" t="s">
        <v>138</v>
      </c>
      <c r="N62" s="310">
        <v>1.5526</v>
      </c>
      <c r="O62" s="310">
        <v>1.5233000000000001</v>
      </c>
      <c r="P62" s="316">
        <v>1.5331150883333333</v>
      </c>
      <c r="Q62" s="310">
        <v>1.3578872608333332</v>
      </c>
      <c r="R62" s="160">
        <v>1.3578872608333332</v>
      </c>
      <c r="S62" s="183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</row>
    <row r="63" spans="1:30" ht="15.75" customHeight="1" x14ac:dyDescent="0.2">
      <c r="A63" s="176"/>
      <c r="B63" s="317">
        <v>9.9326946266666667</v>
      </c>
      <c r="C63" s="317">
        <v>10.022823626666666</v>
      </c>
      <c r="D63" s="317">
        <v>10.0609594</v>
      </c>
      <c r="E63" s="318">
        <v>10.391879223333333</v>
      </c>
      <c r="F63" s="319">
        <v>10.984525433333333</v>
      </c>
      <c r="G63" s="319">
        <v>11.655395296666667</v>
      </c>
      <c r="H63" s="319">
        <v>11.404185506666666</v>
      </c>
      <c r="I63" s="319">
        <v>11.65246045</v>
      </c>
      <c r="J63" s="320">
        <v>11.415206299999999</v>
      </c>
      <c r="K63" s="319">
        <v>11.563473699999999</v>
      </c>
      <c r="L63" s="321">
        <v>11.7636</v>
      </c>
      <c r="M63" s="322" t="s">
        <v>139</v>
      </c>
      <c r="N63" s="317">
        <v>11.5808</v>
      </c>
      <c r="O63" s="317">
        <v>11.3468</v>
      </c>
      <c r="P63" s="323">
        <v>11.423241671666666</v>
      </c>
      <c r="Q63" s="317">
        <v>10.102</v>
      </c>
      <c r="R63" s="160">
        <v>10.102</v>
      </c>
      <c r="S63" s="183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</row>
    <row r="64" spans="1:30" ht="15.75" customHeight="1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4"/>
      <c r="N64" s="177"/>
      <c r="O64" s="177"/>
      <c r="P64" s="177"/>
      <c r="Q64" s="177"/>
      <c r="R64" s="152"/>
      <c r="S64" s="184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</row>
    <row r="65" spans="1:30" ht="15.75" customHeight="1" x14ac:dyDescent="0.2">
      <c r="A65" s="173"/>
      <c r="B65" s="154"/>
      <c r="C65" s="154"/>
      <c r="D65" s="154"/>
      <c r="E65" s="154"/>
      <c r="F65" s="218"/>
      <c r="G65" s="154"/>
      <c r="H65" s="154"/>
      <c r="I65" s="154"/>
      <c r="J65" s="218"/>
      <c r="K65" s="154"/>
      <c r="L65" s="154"/>
      <c r="M65" s="191" t="s">
        <v>109</v>
      </c>
      <c r="N65" s="178"/>
      <c r="O65" s="178"/>
      <c r="P65" s="239"/>
      <c r="Q65" s="178"/>
      <c r="R65" s="173"/>
      <c r="S65" s="184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</row>
    <row r="66" spans="1:30" ht="15.75" customHeight="1" x14ac:dyDescent="0.2">
      <c r="A66" s="173"/>
      <c r="B66" s="156">
        <v>721.71299999999997</v>
      </c>
      <c r="C66" s="156">
        <v>804.13199999999995</v>
      </c>
      <c r="D66" s="156">
        <v>758.07899999999995</v>
      </c>
      <c r="E66" s="156">
        <v>731.76599999999996</v>
      </c>
      <c r="F66" s="238">
        <v>784.66600000000005</v>
      </c>
      <c r="G66" s="156">
        <v>903.13643000000002</v>
      </c>
      <c r="H66" s="156">
        <v>855.02826000000005</v>
      </c>
      <c r="I66" s="156">
        <v>781.15330999999992</v>
      </c>
      <c r="J66" s="238">
        <v>824.81600000000003</v>
      </c>
      <c r="K66" s="156">
        <v>968.07900000000006</v>
      </c>
      <c r="L66" s="288">
        <v>898.73523999999998</v>
      </c>
      <c r="M66" s="192" t="s">
        <v>110</v>
      </c>
      <c r="N66" s="157">
        <v>2691.63024</v>
      </c>
      <c r="O66" s="157">
        <v>2542.8306900000002</v>
      </c>
      <c r="P66" s="233">
        <v>3323.9840000000004</v>
      </c>
      <c r="Q66" s="157">
        <v>3015.69</v>
      </c>
      <c r="R66" s="173"/>
      <c r="S66" s="184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</row>
    <row r="67" spans="1:30" ht="15.75" customHeight="1" x14ac:dyDescent="0.2">
      <c r="A67" s="173"/>
      <c r="B67" s="156">
        <v>248.15454691760587</v>
      </c>
      <c r="C67" s="156">
        <v>275.00273114639998</v>
      </c>
      <c r="D67" s="156">
        <v>259.16490690548</v>
      </c>
      <c r="E67" s="156">
        <v>264.00010787314</v>
      </c>
      <c r="F67" s="238">
        <v>257.17099999999999</v>
      </c>
      <c r="G67" s="156">
        <v>292.42128689808999</v>
      </c>
      <c r="H67" s="156">
        <v>272.88218310191002</v>
      </c>
      <c r="I67" s="156">
        <v>291.35953000000001</v>
      </c>
      <c r="J67" s="238">
        <v>304.50899999999996</v>
      </c>
      <c r="K67" s="156">
        <v>320.31700000000001</v>
      </c>
      <c r="L67" s="288">
        <v>313.27082494720406</v>
      </c>
      <c r="M67" s="192" t="s">
        <v>111</v>
      </c>
      <c r="N67" s="157">
        <v>938.09682494720414</v>
      </c>
      <c r="O67" s="157">
        <v>822.47446999999988</v>
      </c>
      <c r="P67" s="233">
        <v>1113.8339999999998</v>
      </c>
      <c r="Q67" s="157">
        <v>1046.322292842626</v>
      </c>
      <c r="R67" s="173"/>
      <c r="S67" s="184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</row>
    <row r="68" spans="1:30" ht="15.75" customHeight="1" x14ac:dyDescent="0.2">
      <c r="A68" s="173"/>
      <c r="B68" s="179">
        <v>114.76300000000001</v>
      </c>
      <c r="C68" s="179">
        <v>113.44800000000001</v>
      </c>
      <c r="D68" s="179">
        <v>117.267</v>
      </c>
      <c r="E68" s="179">
        <v>131.79399999999998</v>
      </c>
      <c r="F68" s="250">
        <v>133.126</v>
      </c>
      <c r="G68" s="179">
        <v>142.50855047699218</v>
      </c>
      <c r="H68" s="179">
        <v>142.0803895230078</v>
      </c>
      <c r="I68" s="179">
        <v>156.63706000000002</v>
      </c>
      <c r="J68" s="250">
        <v>156.67599999999999</v>
      </c>
      <c r="K68" s="179">
        <v>153.071</v>
      </c>
      <c r="L68" s="292">
        <v>156.19515472527772</v>
      </c>
      <c r="M68" s="200" t="s">
        <v>113</v>
      </c>
      <c r="N68" s="180">
        <v>465.94215472527765</v>
      </c>
      <c r="O68" s="180">
        <v>417.71494000000001</v>
      </c>
      <c r="P68" s="240">
        <v>574.35200000000009</v>
      </c>
      <c r="Q68" s="180">
        <v>477.27199999999999</v>
      </c>
      <c r="R68" s="173"/>
      <c r="S68" s="184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</row>
    <row r="69" spans="1:30" ht="15.75" customHeight="1" x14ac:dyDescent="0.2">
      <c r="A69" s="173"/>
      <c r="B69" s="156">
        <v>95.926000000000002</v>
      </c>
      <c r="C69" s="156">
        <v>95.179000000000002</v>
      </c>
      <c r="D69" s="156">
        <v>88.614000000000004</v>
      </c>
      <c r="E69" s="156">
        <v>98.988</v>
      </c>
      <c r="F69" s="238">
        <v>106.861</v>
      </c>
      <c r="G69" s="156">
        <v>105.96454961214999</v>
      </c>
      <c r="H69" s="156">
        <v>98.249770387850006</v>
      </c>
      <c r="I69" s="156">
        <v>103.78667999999999</v>
      </c>
      <c r="J69" s="238">
        <v>98.466999999999999</v>
      </c>
      <c r="K69" s="156">
        <v>98.46</v>
      </c>
      <c r="L69" s="288">
        <v>98.498860004739996</v>
      </c>
      <c r="M69" s="192" t="s">
        <v>112</v>
      </c>
      <c r="N69" s="157">
        <v>295.42586000474</v>
      </c>
      <c r="O69" s="157">
        <v>311.07531999999998</v>
      </c>
      <c r="P69" s="233">
        <v>414.86199999999997</v>
      </c>
      <c r="Q69" s="157">
        <v>378.70700000000005</v>
      </c>
      <c r="R69" s="173"/>
      <c r="S69" s="184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</row>
    <row r="70" spans="1:30" ht="15.75" customHeight="1" x14ac:dyDescent="0.2">
      <c r="A70" s="173"/>
      <c r="B70" s="181">
        <v>-9.9395469176059326</v>
      </c>
      <c r="C70" s="181">
        <v>-13.6437311464001</v>
      </c>
      <c r="D70" s="181">
        <v>-14.130906905479899</v>
      </c>
      <c r="E70" s="181">
        <v>-23.946107873139901</v>
      </c>
      <c r="F70" s="251">
        <v>-4.0739999999999998</v>
      </c>
      <c r="G70" s="181">
        <v>-3.5988169872322118</v>
      </c>
      <c r="H70" s="181">
        <v>-6.7516030127678022</v>
      </c>
      <c r="I70" s="181">
        <v>-5.9945799999999991</v>
      </c>
      <c r="J70" s="251">
        <v>-8.3619999999999948</v>
      </c>
      <c r="K70" s="181">
        <v>-8.5579999999999927</v>
      </c>
      <c r="L70" s="293">
        <v>-0.92507967722178819</v>
      </c>
      <c r="M70" s="201" t="s">
        <v>108</v>
      </c>
      <c r="N70" s="182">
        <v>-17.845079677221776</v>
      </c>
      <c r="O70" s="182">
        <v>-14.424420000000014</v>
      </c>
      <c r="P70" s="241">
        <v>-20.419000000000011</v>
      </c>
      <c r="Q70" s="182">
        <v>-61.660292842625871</v>
      </c>
      <c r="R70" s="173"/>
      <c r="S70" s="184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</row>
    <row r="71" spans="1:30" ht="15.75" customHeight="1" x14ac:dyDescent="0.2">
      <c r="A71" s="17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46"/>
      <c r="N71" s="184"/>
      <c r="O71" s="184"/>
      <c r="P71" s="184"/>
      <c r="Q71" s="184"/>
      <c r="R71" s="173"/>
      <c r="S71" s="184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</row>
    <row r="72" spans="1:30" ht="15.75" customHeight="1" x14ac:dyDescent="0.2">
      <c r="A72" s="173"/>
      <c r="B72" s="154"/>
      <c r="C72" s="154"/>
      <c r="D72" s="154"/>
      <c r="E72" s="154"/>
      <c r="F72" s="218"/>
      <c r="G72" s="154"/>
      <c r="H72" s="154"/>
      <c r="I72" s="154"/>
      <c r="J72" s="218"/>
      <c r="K72" s="154"/>
      <c r="L72" s="154"/>
      <c r="M72" s="191" t="s">
        <v>114</v>
      </c>
      <c r="N72" s="154"/>
      <c r="O72" s="154"/>
      <c r="P72" s="218"/>
      <c r="Q72" s="154"/>
      <c r="R72" s="173"/>
      <c r="S72" s="184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</row>
    <row r="73" spans="1:30" ht="15.75" customHeight="1" x14ac:dyDescent="0.2">
      <c r="A73" s="173"/>
      <c r="B73" s="156">
        <v>188.26900000000001</v>
      </c>
      <c r="C73" s="156">
        <v>223.69499999999999</v>
      </c>
      <c r="D73" s="156">
        <v>229.30799999999999</v>
      </c>
      <c r="E73" s="156">
        <v>200.715</v>
      </c>
      <c r="F73" s="238">
        <v>207.113</v>
      </c>
      <c r="G73" s="156">
        <v>273.36902999999995</v>
      </c>
      <c r="H73" s="156">
        <v>268.45318000000003</v>
      </c>
      <c r="I73" s="156">
        <v>222.59378999999998</v>
      </c>
      <c r="J73" s="238">
        <v>208.19</v>
      </c>
      <c r="K73" s="156">
        <v>269.28500000000003</v>
      </c>
      <c r="L73" s="288">
        <v>267.08884</v>
      </c>
      <c r="M73" s="192" t="s">
        <v>110</v>
      </c>
      <c r="N73" s="157">
        <v>744.56384000000003</v>
      </c>
      <c r="O73" s="157">
        <v>748.93520999999998</v>
      </c>
      <c r="P73" s="233">
        <v>971.529</v>
      </c>
      <c r="Q73" s="157">
        <v>841.98699999999997</v>
      </c>
      <c r="R73" s="173"/>
      <c r="S73" s="184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</row>
    <row r="74" spans="1:30" ht="15.75" customHeight="1" x14ac:dyDescent="0.2">
      <c r="A74" s="173"/>
      <c r="B74" s="156">
        <v>155.779</v>
      </c>
      <c r="C74" s="156">
        <v>184.96600000000001</v>
      </c>
      <c r="D74" s="156">
        <v>182.49</v>
      </c>
      <c r="E74" s="156">
        <v>180.55500000000001</v>
      </c>
      <c r="F74" s="238">
        <v>173.608</v>
      </c>
      <c r="G74" s="156">
        <v>206.582186069427</v>
      </c>
      <c r="H74" s="156">
        <v>187.58562393057301</v>
      </c>
      <c r="I74" s="156">
        <v>202.51119</v>
      </c>
      <c r="J74" s="238">
        <v>214.63299999999998</v>
      </c>
      <c r="K74" s="156">
        <v>235.33099999999999</v>
      </c>
      <c r="L74" s="288">
        <v>220.0927365643503</v>
      </c>
      <c r="M74" s="192" t="s">
        <v>111</v>
      </c>
      <c r="N74" s="157">
        <v>670.05673656435022</v>
      </c>
      <c r="O74" s="157">
        <v>567.77580999999998</v>
      </c>
      <c r="P74" s="233">
        <v>770.28700000000003</v>
      </c>
      <c r="Q74" s="157">
        <v>703.79</v>
      </c>
      <c r="R74" s="173"/>
      <c r="S74" s="184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</row>
    <row r="75" spans="1:30" ht="15.75" customHeight="1" x14ac:dyDescent="0.2">
      <c r="A75" s="173"/>
      <c r="B75" s="156">
        <v>75.733999999999995</v>
      </c>
      <c r="C75" s="156">
        <v>76.709999999999994</v>
      </c>
      <c r="D75" s="156">
        <v>79.456000000000003</v>
      </c>
      <c r="E75" s="156">
        <v>84.016999999999996</v>
      </c>
      <c r="F75" s="238">
        <v>89.608999999999995</v>
      </c>
      <c r="G75" s="156">
        <v>98.272076481330402</v>
      </c>
      <c r="H75" s="156">
        <v>95.303293518669591</v>
      </c>
      <c r="I75" s="156">
        <v>104.77162999999999</v>
      </c>
      <c r="J75" s="238">
        <v>110.048</v>
      </c>
      <c r="K75" s="156">
        <v>107.137</v>
      </c>
      <c r="L75" s="288">
        <v>110.1191977417827</v>
      </c>
      <c r="M75" s="192" t="s">
        <v>113</v>
      </c>
      <c r="N75" s="157">
        <v>327.30419774178267</v>
      </c>
      <c r="O75" s="157">
        <v>283.18437</v>
      </c>
      <c r="P75" s="233">
        <v>387.95600000000002</v>
      </c>
      <c r="Q75" s="157">
        <v>315.91699999999997</v>
      </c>
      <c r="R75" s="173"/>
      <c r="S75" s="184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</row>
    <row r="76" spans="1:30" ht="15.75" customHeight="1" x14ac:dyDescent="0.2">
      <c r="A76" s="173"/>
      <c r="B76" s="156">
        <v>6.7549999999999999</v>
      </c>
      <c r="C76" s="156">
        <v>7.9809999999999999</v>
      </c>
      <c r="D76" s="156">
        <v>8.407</v>
      </c>
      <c r="E76" s="156">
        <v>9.3130000000000006</v>
      </c>
      <c r="F76" s="238">
        <v>15.085000000000001</v>
      </c>
      <c r="G76" s="156">
        <v>20.400134309079998</v>
      </c>
      <c r="H76" s="156">
        <v>20.714285690920001</v>
      </c>
      <c r="I76" s="156">
        <v>20.662580000000002</v>
      </c>
      <c r="J76" s="238">
        <v>19.238</v>
      </c>
      <c r="K76" s="156">
        <v>23.306000000000001</v>
      </c>
      <c r="L76" s="288">
        <v>23.931913183470002</v>
      </c>
      <c r="M76" s="192" t="s">
        <v>112</v>
      </c>
      <c r="N76" s="157">
        <v>66.475913183469999</v>
      </c>
      <c r="O76" s="157">
        <v>56.199419999999996</v>
      </c>
      <c r="P76" s="233">
        <v>76.861999999999995</v>
      </c>
      <c r="Q76" s="157">
        <v>32.456000000000003</v>
      </c>
      <c r="R76" s="173"/>
      <c r="S76" s="184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</row>
    <row r="77" spans="1:30" ht="15.75" customHeight="1" x14ac:dyDescent="0.2">
      <c r="A77" s="173"/>
      <c r="B77" s="181">
        <v>0</v>
      </c>
      <c r="C77" s="181">
        <v>0</v>
      </c>
      <c r="D77" s="181">
        <v>0</v>
      </c>
      <c r="E77" s="181">
        <v>0</v>
      </c>
      <c r="F77" s="251">
        <v>0</v>
      </c>
      <c r="G77" s="181">
        <v>0</v>
      </c>
      <c r="H77" s="181">
        <v>0</v>
      </c>
      <c r="I77" s="181">
        <v>0</v>
      </c>
      <c r="J77" s="251">
        <v>-2</v>
      </c>
      <c r="K77" s="181">
        <v>-2</v>
      </c>
      <c r="L77" s="293">
        <v>-1</v>
      </c>
      <c r="M77" s="201" t="s">
        <v>88</v>
      </c>
      <c r="N77" s="182">
        <v>-5</v>
      </c>
      <c r="O77" s="182">
        <v>0</v>
      </c>
      <c r="P77" s="241">
        <v>0</v>
      </c>
      <c r="Q77" s="182">
        <v>0</v>
      </c>
      <c r="R77" s="173"/>
      <c r="S77" s="184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</row>
    <row r="78" spans="1:30" ht="15.75" customHeight="1" x14ac:dyDescent="0.2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4"/>
      <c r="N78" s="174"/>
      <c r="O78" s="174"/>
      <c r="P78" s="174"/>
      <c r="Q78" s="174"/>
      <c r="R78" s="173"/>
      <c r="S78" s="184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</row>
    <row r="79" spans="1:30" ht="15.75" customHeight="1" x14ac:dyDescent="0.2">
      <c r="A79" s="173"/>
      <c r="B79" s="154"/>
      <c r="C79" s="154"/>
      <c r="D79" s="154"/>
      <c r="E79" s="154"/>
      <c r="F79" s="218"/>
      <c r="G79" s="154"/>
      <c r="H79" s="154"/>
      <c r="I79" s="154"/>
      <c r="J79" s="218"/>
      <c r="K79" s="154"/>
      <c r="L79" s="154"/>
      <c r="M79" s="191" t="s">
        <v>115</v>
      </c>
      <c r="N79" s="154"/>
      <c r="O79" s="154"/>
      <c r="P79" s="218"/>
      <c r="Q79" s="154"/>
      <c r="R79" s="173"/>
      <c r="S79" s="184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</row>
    <row r="80" spans="1:30" ht="15.75" customHeight="1" x14ac:dyDescent="0.2">
      <c r="A80" s="173"/>
      <c r="B80" s="156">
        <v>315.70299999999997</v>
      </c>
      <c r="C80" s="156">
        <v>297.904</v>
      </c>
      <c r="D80" s="156">
        <v>248.54900000000001</v>
      </c>
      <c r="E80" s="156">
        <v>252.554</v>
      </c>
      <c r="F80" s="238">
        <v>303.80099999999999</v>
      </c>
      <c r="G80" s="156">
        <v>269.57087000000001</v>
      </c>
      <c r="H80" s="156">
        <v>237.60118</v>
      </c>
      <c r="I80" s="156">
        <v>243.30095</v>
      </c>
      <c r="J80" s="238">
        <v>298.101</v>
      </c>
      <c r="K80" s="156">
        <v>281.15999999999997</v>
      </c>
      <c r="L80" s="288">
        <v>244.14250999999999</v>
      </c>
      <c r="M80" s="192" t="s">
        <v>110</v>
      </c>
      <c r="N80" s="157">
        <v>823.40350999999998</v>
      </c>
      <c r="O80" s="157">
        <v>810.97304999999994</v>
      </c>
      <c r="P80" s="233">
        <v>1054.2739999999999</v>
      </c>
      <c r="Q80" s="157">
        <v>1114.7090000000001</v>
      </c>
      <c r="R80" s="173"/>
      <c r="S80" s="184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</row>
    <row r="81" spans="1:30" ht="15.75" customHeight="1" x14ac:dyDescent="0.2">
      <c r="A81" s="173"/>
      <c r="B81" s="156">
        <v>39.271000000000001</v>
      </c>
      <c r="C81" s="156">
        <v>37.825000000000003</v>
      </c>
      <c r="D81" s="156">
        <v>34.710999999999999</v>
      </c>
      <c r="E81" s="156">
        <v>37.152999999999999</v>
      </c>
      <c r="F81" s="238">
        <v>34.161000000000001</v>
      </c>
      <c r="G81" s="156">
        <v>32.137186069427003</v>
      </c>
      <c r="H81" s="156">
        <v>25.632623930573001</v>
      </c>
      <c r="I81" s="156">
        <v>26.75019</v>
      </c>
      <c r="J81" s="238">
        <v>22.240000000000002</v>
      </c>
      <c r="K81" s="156">
        <v>19.216999999999999</v>
      </c>
      <c r="L81" s="288">
        <v>18.120197590957304</v>
      </c>
      <c r="M81" s="192" t="s">
        <v>111</v>
      </c>
      <c r="N81" s="157">
        <v>59.577197590957304</v>
      </c>
      <c r="O81" s="157">
        <v>91.930810000000008</v>
      </c>
      <c r="P81" s="233">
        <v>118.68100000000001</v>
      </c>
      <c r="Q81" s="157">
        <v>148.96</v>
      </c>
      <c r="R81" s="173"/>
      <c r="S81" s="184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</row>
    <row r="82" spans="1:30" ht="15.75" customHeight="1" x14ac:dyDescent="0.2">
      <c r="A82" s="173"/>
      <c r="B82" s="156">
        <v>1.4E-2</v>
      </c>
      <c r="C82" s="156">
        <v>1.4999999999999999E-2</v>
      </c>
      <c r="D82" s="156">
        <v>0.02</v>
      </c>
      <c r="E82" s="156">
        <v>1E-3</v>
      </c>
      <c r="F82" s="238">
        <v>0</v>
      </c>
      <c r="G82" s="156">
        <v>0</v>
      </c>
      <c r="H82" s="156">
        <v>0</v>
      </c>
      <c r="I82" s="156">
        <v>0</v>
      </c>
      <c r="J82" s="238">
        <v>0</v>
      </c>
      <c r="K82" s="156">
        <v>0</v>
      </c>
      <c r="L82" s="288">
        <v>0</v>
      </c>
      <c r="M82" s="192" t="s">
        <v>113</v>
      </c>
      <c r="N82" s="157">
        <v>0</v>
      </c>
      <c r="O82" s="157">
        <v>0</v>
      </c>
      <c r="P82" s="233">
        <v>0</v>
      </c>
      <c r="Q82" s="157">
        <v>0.05</v>
      </c>
      <c r="R82" s="173"/>
      <c r="S82" s="184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</row>
    <row r="83" spans="1:30" ht="15.75" customHeight="1" x14ac:dyDescent="0.2">
      <c r="A83" s="173"/>
      <c r="B83" s="156">
        <v>41.758000000000003</v>
      </c>
      <c r="C83" s="156">
        <v>31.300999999999998</v>
      </c>
      <c r="D83" s="156">
        <v>28.93</v>
      </c>
      <c r="E83" s="156">
        <v>34.643999999999998</v>
      </c>
      <c r="F83" s="238">
        <v>36.914000000000001</v>
      </c>
      <c r="G83" s="156">
        <v>27.547850731809998</v>
      </c>
      <c r="H83" s="156">
        <v>24.855659268190003</v>
      </c>
      <c r="I83" s="156">
        <v>25.561490000000003</v>
      </c>
      <c r="J83" s="238">
        <v>28.504000000000001</v>
      </c>
      <c r="K83" s="156">
        <v>23.248000000000001</v>
      </c>
      <c r="L83" s="288">
        <v>19.066135790120001</v>
      </c>
      <c r="M83" s="192" t="s">
        <v>112</v>
      </c>
      <c r="N83" s="157">
        <v>70.81813579012001</v>
      </c>
      <c r="O83" s="157">
        <v>89.317509999999999</v>
      </c>
      <c r="P83" s="233">
        <v>114.879</v>
      </c>
      <c r="Q83" s="157">
        <v>136.63300000000001</v>
      </c>
      <c r="R83" s="173"/>
      <c r="S83" s="184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</row>
    <row r="84" spans="1:30" ht="15.75" customHeight="1" x14ac:dyDescent="0.2">
      <c r="A84" s="173"/>
      <c r="B84" s="181">
        <v>0</v>
      </c>
      <c r="C84" s="181">
        <v>0</v>
      </c>
      <c r="D84" s="181">
        <v>0</v>
      </c>
      <c r="E84" s="181">
        <v>0</v>
      </c>
      <c r="F84" s="251">
        <v>0</v>
      </c>
      <c r="G84" s="181">
        <v>0</v>
      </c>
      <c r="H84" s="181">
        <v>0</v>
      </c>
      <c r="I84" s="181">
        <v>0</v>
      </c>
      <c r="J84" s="251">
        <v>0</v>
      </c>
      <c r="K84" s="181">
        <v>-3</v>
      </c>
      <c r="L84" s="293">
        <v>0</v>
      </c>
      <c r="M84" s="201" t="s">
        <v>88</v>
      </c>
      <c r="N84" s="182">
        <v>-3</v>
      </c>
      <c r="O84" s="182">
        <v>0</v>
      </c>
      <c r="P84" s="241">
        <v>0</v>
      </c>
      <c r="Q84" s="182">
        <v>0</v>
      </c>
      <c r="R84" s="173"/>
      <c r="S84" s="184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</row>
    <row r="85" spans="1:30" ht="15.75" customHeight="1" x14ac:dyDescent="0.2">
      <c r="A85" s="173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74"/>
      <c r="N85" s="174"/>
      <c r="O85" s="174"/>
      <c r="P85" s="174"/>
      <c r="Q85" s="174"/>
      <c r="R85" s="173"/>
      <c r="S85" s="184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</row>
    <row r="86" spans="1:30" ht="15.75" customHeight="1" x14ac:dyDescent="0.2">
      <c r="A86" s="173"/>
      <c r="B86" s="154"/>
      <c r="C86" s="154"/>
      <c r="D86" s="154"/>
      <c r="E86" s="154"/>
      <c r="F86" s="218"/>
      <c r="G86" s="154"/>
      <c r="H86" s="154"/>
      <c r="I86" s="154"/>
      <c r="J86" s="218"/>
      <c r="K86" s="154"/>
      <c r="L86" s="154"/>
      <c r="M86" s="191" t="s">
        <v>116</v>
      </c>
      <c r="N86" s="154"/>
      <c r="O86" s="154"/>
      <c r="P86" s="218"/>
      <c r="Q86" s="154"/>
      <c r="R86" s="173"/>
      <c r="S86" s="184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</row>
    <row r="87" spans="1:30" ht="15.75" customHeight="1" x14ac:dyDescent="0.2">
      <c r="A87" s="173"/>
      <c r="B87" s="156">
        <v>142.018</v>
      </c>
      <c r="C87" s="156">
        <v>187.654</v>
      </c>
      <c r="D87" s="156">
        <v>180.82900000000001</v>
      </c>
      <c r="E87" s="156">
        <v>163.49600000000001</v>
      </c>
      <c r="F87" s="238">
        <v>170.95599999999999</v>
      </c>
      <c r="G87" s="156">
        <v>244.56054999999998</v>
      </c>
      <c r="H87" s="156">
        <v>227.18717000000001</v>
      </c>
      <c r="I87" s="156">
        <v>184.40227999999999</v>
      </c>
      <c r="J87" s="238">
        <v>195.11500000000001</v>
      </c>
      <c r="K87" s="156">
        <v>281.35899999999998</v>
      </c>
      <c r="L87" s="288">
        <v>246.71871999999999</v>
      </c>
      <c r="M87" s="192" t="s">
        <v>110</v>
      </c>
      <c r="N87" s="157">
        <v>723.19272000000001</v>
      </c>
      <c r="O87" s="157">
        <v>642.70371999999998</v>
      </c>
      <c r="P87" s="233">
        <v>827.10599999999999</v>
      </c>
      <c r="Q87" s="157">
        <v>673.99699999999996</v>
      </c>
      <c r="R87" s="173"/>
      <c r="S87" s="184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</row>
    <row r="88" spans="1:30" ht="15.75" customHeight="1" x14ac:dyDescent="0.2">
      <c r="A88" s="173"/>
      <c r="B88" s="156">
        <v>9.9719999999999995</v>
      </c>
      <c r="C88" s="156">
        <v>10.887</v>
      </c>
      <c r="D88" s="156">
        <v>13.499000000000001</v>
      </c>
      <c r="E88" s="156">
        <v>14.856</v>
      </c>
      <c r="F88" s="238">
        <v>17.486999999999998</v>
      </c>
      <c r="G88" s="156">
        <v>17.947728689808997</v>
      </c>
      <c r="H88" s="156">
        <v>22.032871310190998</v>
      </c>
      <c r="I88" s="156">
        <v>21.403400000000001</v>
      </c>
      <c r="J88" s="238">
        <v>26.800999999999998</v>
      </c>
      <c r="K88" s="156">
        <v>28.689</v>
      </c>
      <c r="L88" s="288">
        <v>38.3561767025545</v>
      </c>
      <c r="M88" s="192" t="s">
        <v>111</v>
      </c>
      <c r="N88" s="157">
        <v>93.846176702554487</v>
      </c>
      <c r="O88" s="157">
        <v>57.46759999999999</v>
      </c>
      <c r="P88" s="233">
        <v>78.870999999999995</v>
      </c>
      <c r="Q88" s="157">
        <v>49.213999999999999</v>
      </c>
      <c r="R88" s="173"/>
      <c r="S88" s="184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</row>
    <row r="89" spans="1:30" ht="15.75" customHeight="1" x14ac:dyDescent="0.2">
      <c r="A89" s="173"/>
      <c r="B89" s="156">
        <v>0.52400000000000002</v>
      </c>
      <c r="C89" s="156">
        <v>0.64</v>
      </c>
      <c r="D89" s="156">
        <v>0.441</v>
      </c>
      <c r="E89" s="156">
        <v>0.84499999999999997</v>
      </c>
      <c r="F89" s="238">
        <v>0.67900000000000005</v>
      </c>
      <c r="G89" s="156">
        <v>0.83399999999999996</v>
      </c>
      <c r="H89" s="156">
        <v>0.79700000000000004</v>
      </c>
      <c r="I89" s="156">
        <v>0.747</v>
      </c>
      <c r="J89" s="238">
        <v>0.72</v>
      </c>
      <c r="K89" s="156">
        <v>0.91100000000000003</v>
      </c>
      <c r="L89" s="288">
        <v>0.875</v>
      </c>
      <c r="M89" s="192" t="s">
        <v>113</v>
      </c>
      <c r="N89" s="157">
        <v>2.5060000000000002</v>
      </c>
      <c r="O89" s="157">
        <v>2.31</v>
      </c>
      <c r="P89" s="233">
        <v>3.0569999999999999</v>
      </c>
      <c r="Q89" s="157">
        <v>2.4500000000000002</v>
      </c>
      <c r="R89" s="173"/>
      <c r="S89" s="184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</row>
    <row r="90" spans="1:30" ht="15.75" customHeight="1" x14ac:dyDescent="0.2">
      <c r="A90" s="173"/>
      <c r="B90" s="156">
        <v>24.367999999999999</v>
      </c>
      <c r="C90" s="156">
        <v>26.46</v>
      </c>
      <c r="D90" s="156">
        <v>26.562999999999999</v>
      </c>
      <c r="E90" s="156">
        <v>27.105</v>
      </c>
      <c r="F90" s="238">
        <v>27.678999999999998</v>
      </c>
      <c r="G90" s="156">
        <v>30.97413430908</v>
      </c>
      <c r="H90" s="156">
        <v>29.708465690920001</v>
      </c>
      <c r="I90" s="156">
        <v>30.022400000000001</v>
      </c>
      <c r="J90" s="238">
        <v>27.952999999999999</v>
      </c>
      <c r="K90" s="156">
        <v>30.050999999999998</v>
      </c>
      <c r="L90" s="288">
        <v>30.222622111770001</v>
      </c>
      <c r="M90" s="192" t="s">
        <v>112</v>
      </c>
      <c r="N90" s="157">
        <v>88.226622111769998</v>
      </c>
      <c r="O90" s="157">
        <v>88.36160000000001</v>
      </c>
      <c r="P90" s="233">
        <v>118.38400000000001</v>
      </c>
      <c r="Q90" s="157">
        <v>104.496</v>
      </c>
      <c r="R90" s="173"/>
      <c r="S90" s="184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</row>
    <row r="91" spans="1:30" ht="15.75" customHeight="1" x14ac:dyDescent="0.2">
      <c r="A91" s="173"/>
      <c r="B91" s="181">
        <v>0</v>
      </c>
      <c r="C91" s="181">
        <v>0</v>
      </c>
      <c r="D91" s="181">
        <v>0</v>
      </c>
      <c r="E91" s="181">
        <v>0</v>
      </c>
      <c r="F91" s="251">
        <v>0</v>
      </c>
      <c r="G91" s="181">
        <v>0</v>
      </c>
      <c r="H91" s="181">
        <v>0</v>
      </c>
      <c r="I91" s="181">
        <v>0</v>
      </c>
      <c r="J91" s="251">
        <v>0</v>
      </c>
      <c r="K91" s="181">
        <v>0</v>
      </c>
      <c r="L91" s="293">
        <v>0</v>
      </c>
      <c r="M91" s="201" t="s">
        <v>88</v>
      </c>
      <c r="N91" s="182">
        <v>0</v>
      </c>
      <c r="O91" s="182">
        <v>0</v>
      </c>
      <c r="P91" s="241">
        <v>0</v>
      </c>
      <c r="Q91" s="182">
        <v>0</v>
      </c>
      <c r="R91" s="173"/>
      <c r="S91" s="184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</row>
    <row r="92" spans="1:30" ht="15.75" customHeight="1" x14ac:dyDescent="0.2">
      <c r="A92" s="173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74"/>
      <c r="N92" s="174"/>
      <c r="O92" s="174"/>
      <c r="P92" s="174"/>
      <c r="Q92" s="174"/>
      <c r="R92" s="173"/>
      <c r="S92" s="184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</row>
    <row r="93" spans="1:30" ht="15.75" customHeight="1" x14ac:dyDescent="0.2">
      <c r="A93" s="173"/>
      <c r="B93" s="154"/>
      <c r="C93" s="154"/>
      <c r="D93" s="154"/>
      <c r="E93" s="154"/>
      <c r="F93" s="218"/>
      <c r="G93" s="154"/>
      <c r="H93" s="154"/>
      <c r="I93" s="154"/>
      <c r="J93" s="218"/>
      <c r="K93" s="154"/>
      <c r="L93" s="154"/>
      <c r="M93" s="191" t="s">
        <v>117</v>
      </c>
      <c r="N93" s="154"/>
      <c r="O93" s="154"/>
      <c r="P93" s="218"/>
      <c r="Q93" s="154"/>
      <c r="R93" s="173"/>
      <c r="S93" s="184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</row>
    <row r="94" spans="1:30" ht="15.75" customHeight="1" x14ac:dyDescent="0.2">
      <c r="A94" s="173"/>
      <c r="B94" s="156">
        <v>37.418999999999997</v>
      </c>
      <c r="C94" s="156">
        <v>43.706000000000003</v>
      </c>
      <c r="D94" s="156">
        <v>47.81</v>
      </c>
      <c r="E94" s="156">
        <v>68.551000000000002</v>
      </c>
      <c r="F94" s="238">
        <v>66.394000000000005</v>
      </c>
      <c r="G94" s="156">
        <v>78.401980000000009</v>
      </c>
      <c r="H94" s="156">
        <v>82.105730000000008</v>
      </c>
      <c r="I94" s="156">
        <v>102.11129</v>
      </c>
      <c r="J94" s="238">
        <v>93.984000000000009</v>
      </c>
      <c r="K94" s="156">
        <v>106.339</v>
      </c>
      <c r="L94" s="288">
        <v>108.43116999999999</v>
      </c>
      <c r="M94" s="192" t="s">
        <v>110</v>
      </c>
      <c r="N94" s="157">
        <v>308.75416999999999</v>
      </c>
      <c r="O94" s="157">
        <v>226.90171000000004</v>
      </c>
      <c r="P94" s="233">
        <v>329.01300000000003</v>
      </c>
      <c r="Q94" s="157">
        <v>197.48599999999999</v>
      </c>
      <c r="R94" s="173"/>
      <c r="S94" s="184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</row>
    <row r="95" spans="1:30" ht="15.75" customHeight="1" x14ac:dyDescent="0.2">
      <c r="A95" s="173"/>
      <c r="B95" s="156">
        <v>41.796999999999997</v>
      </c>
      <c r="C95" s="156">
        <v>38.375999999999998</v>
      </c>
      <c r="D95" s="156">
        <v>26.113</v>
      </c>
      <c r="E95" s="156">
        <v>27.503</v>
      </c>
      <c r="F95" s="238">
        <v>32.289000000000001</v>
      </c>
      <c r="G95" s="156">
        <v>35.583186069427001</v>
      </c>
      <c r="H95" s="156">
        <v>38.096063930573003</v>
      </c>
      <c r="I95" s="156">
        <v>40.683749999999996</v>
      </c>
      <c r="J95" s="238">
        <v>40.646999999999998</v>
      </c>
      <c r="K95" s="156">
        <v>37.117000000000004</v>
      </c>
      <c r="L95" s="288">
        <v>36.936714089341997</v>
      </c>
      <c r="M95" s="192" t="s">
        <v>111</v>
      </c>
      <c r="N95" s="157">
        <v>114.700714089342</v>
      </c>
      <c r="O95" s="157">
        <v>105.96825000000001</v>
      </c>
      <c r="P95" s="233">
        <v>146.65200000000002</v>
      </c>
      <c r="Q95" s="157">
        <v>133.78899999999999</v>
      </c>
      <c r="R95" s="173"/>
      <c r="S95" s="184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</row>
    <row r="96" spans="1:30" ht="15.75" customHeight="1" x14ac:dyDescent="0.2">
      <c r="A96" s="173"/>
      <c r="B96" s="156">
        <v>37.783999999999999</v>
      </c>
      <c r="C96" s="156">
        <v>34.97</v>
      </c>
      <c r="D96" s="156">
        <v>35.524999999999999</v>
      </c>
      <c r="E96" s="156">
        <v>45.134999999999998</v>
      </c>
      <c r="F96" s="238">
        <v>41.668999999999997</v>
      </c>
      <c r="G96" s="156">
        <v>41.871473995661802</v>
      </c>
      <c r="H96" s="156">
        <v>44.590096004338193</v>
      </c>
      <c r="I96" s="156">
        <v>49.899429999999995</v>
      </c>
      <c r="J96" s="238">
        <v>44.274999999999999</v>
      </c>
      <c r="K96" s="156">
        <v>43.573</v>
      </c>
      <c r="L96" s="288">
        <v>43.859956983495003</v>
      </c>
      <c r="M96" s="192" t="s">
        <v>113</v>
      </c>
      <c r="N96" s="157">
        <v>131.707956983495</v>
      </c>
      <c r="O96" s="157">
        <v>128.13056999999998</v>
      </c>
      <c r="P96" s="233">
        <v>178.02999999999997</v>
      </c>
      <c r="Q96" s="157">
        <v>153.41399999999999</v>
      </c>
      <c r="R96" s="173"/>
      <c r="S96" s="184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</row>
    <row r="97" spans="1:30" ht="15.75" customHeight="1" x14ac:dyDescent="0.2">
      <c r="A97" s="173"/>
      <c r="B97" s="156">
        <v>14.209</v>
      </c>
      <c r="C97" s="156">
        <v>16.841999999999999</v>
      </c>
      <c r="D97" s="156">
        <v>15.157</v>
      </c>
      <c r="E97" s="156">
        <v>16.358000000000001</v>
      </c>
      <c r="F97" s="238">
        <v>15.034000000000001</v>
      </c>
      <c r="G97" s="156">
        <v>17.158430262179998</v>
      </c>
      <c r="H97" s="156">
        <v>14.740359737820002</v>
      </c>
      <c r="I97" s="156">
        <v>15.946210000000001</v>
      </c>
      <c r="J97" s="238">
        <v>11.199000000000002</v>
      </c>
      <c r="K97" s="156">
        <v>14.974999999999998</v>
      </c>
      <c r="L97" s="288">
        <v>20.60718891938</v>
      </c>
      <c r="M97" s="192" t="s">
        <v>112</v>
      </c>
      <c r="N97" s="157">
        <v>46.78118891938</v>
      </c>
      <c r="O97" s="157">
        <v>46.932789999999997</v>
      </c>
      <c r="P97" s="233">
        <v>62.878999999999998</v>
      </c>
      <c r="Q97" s="157">
        <v>62.566000000000003</v>
      </c>
      <c r="R97" s="173"/>
      <c r="S97" s="184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</row>
    <row r="98" spans="1:30" ht="15.75" customHeight="1" x14ac:dyDescent="0.2">
      <c r="A98" s="173"/>
      <c r="B98" s="181">
        <v>0</v>
      </c>
      <c r="C98" s="181">
        <v>0</v>
      </c>
      <c r="D98" s="181">
        <v>0</v>
      </c>
      <c r="E98" s="181">
        <v>0</v>
      </c>
      <c r="F98" s="251">
        <v>0</v>
      </c>
      <c r="G98" s="181">
        <v>0</v>
      </c>
      <c r="H98" s="181">
        <v>0</v>
      </c>
      <c r="I98" s="181">
        <v>0</v>
      </c>
      <c r="J98" s="251">
        <v>0</v>
      </c>
      <c r="K98" s="181">
        <v>-1</v>
      </c>
      <c r="L98" s="293">
        <v>0</v>
      </c>
      <c r="M98" s="201" t="s">
        <v>88</v>
      </c>
      <c r="N98" s="182">
        <v>-1</v>
      </c>
      <c r="O98" s="182">
        <v>0</v>
      </c>
      <c r="P98" s="241">
        <v>0</v>
      </c>
      <c r="Q98" s="182">
        <v>0</v>
      </c>
      <c r="R98" s="173"/>
      <c r="S98" s="184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</row>
    <row r="99" spans="1:30" ht="15.75" customHeight="1" x14ac:dyDescent="0.2">
      <c r="A99" s="173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74"/>
      <c r="N99" s="174"/>
      <c r="O99" s="174"/>
      <c r="P99" s="174"/>
      <c r="Q99" s="174"/>
      <c r="R99" s="173"/>
      <c r="S99" s="184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</row>
    <row r="100" spans="1:30" ht="15.75" customHeight="1" x14ac:dyDescent="0.2">
      <c r="A100" s="173"/>
      <c r="B100" s="154"/>
      <c r="C100" s="154"/>
      <c r="D100" s="154"/>
      <c r="E100" s="154"/>
      <c r="F100" s="218"/>
      <c r="G100" s="154"/>
      <c r="H100" s="154"/>
      <c r="I100" s="154"/>
      <c r="J100" s="218"/>
      <c r="K100" s="154"/>
      <c r="L100" s="154"/>
      <c r="M100" s="191" t="s">
        <v>118</v>
      </c>
      <c r="N100" s="154"/>
      <c r="O100" s="154"/>
      <c r="P100" s="218"/>
      <c r="Q100" s="154"/>
      <c r="R100" s="2"/>
      <c r="S100" s="184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</row>
    <row r="101" spans="1:30" ht="15.75" customHeight="1" x14ac:dyDescent="0.2">
      <c r="A101" s="173"/>
      <c r="B101" s="156">
        <v>38.305</v>
      </c>
      <c r="C101" s="156">
        <v>51.176000000000002</v>
      </c>
      <c r="D101" s="156">
        <v>51.582999999999998</v>
      </c>
      <c r="E101" s="156">
        <v>46.45</v>
      </c>
      <c r="F101" s="238">
        <v>36.401000000000003</v>
      </c>
      <c r="G101" s="156">
        <v>37.234000000000002</v>
      </c>
      <c r="H101" s="156">
        <v>39.680999999999997</v>
      </c>
      <c r="I101" s="156">
        <v>28.745000000000001</v>
      </c>
      <c r="J101" s="238">
        <v>29.425999999999998</v>
      </c>
      <c r="K101" s="156">
        <v>29.936</v>
      </c>
      <c r="L101" s="288">
        <v>32.353000000000002</v>
      </c>
      <c r="M101" s="192" t="s">
        <v>110</v>
      </c>
      <c r="N101" s="157">
        <v>91.715000000000003</v>
      </c>
      <c r="O101" s="157">
        <v>113.316</v>
      </c>
      <c r="P101" s="233">
        <v>142.06100000000001</v>
      </c>
      <c r="Q101" s="157">
        <v>187.51400000000001</v>
      </c>
      <c r="R101" s="2"/>
      <c r="S101" s="184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</row>
    <row r="102" spans="1:30" ht="15.75" customHeight="1" x14ac:dyDescent="0.2">
      <c r="A102" s="173"/>
      <c r="B102" s="156">
        <v>1.3355469176058721</v>
      </c>
      <c r="C102" s="156">
        <v>2.9487311464000001</v>
      </c>
      <c r="D102" s="156">
        <v>2.3519069054799981</v>
      </c>
      <c r="E102" s="156">
        <v>3.93310787314</v>
      </c>
      <c r="F102" s="238">
        <v>-0.374</v>
      </c>
      <c r="G102" s="156">
        <v>0.17199999999999999</v>
      </c>
      <c r="H102" s="156">
        <v>-0.46500000000000002</v>
      </c>
      <c r="I102" s="156">
        <v>1.0999999999999999E-2</v>
      </c>
      <c r="J102" s="238">
        <v>0.189</v>
      </c>
      <c r="K102" s="156">
        <v>-3.6999999999999998E-2</v>
      </c>
      <c r="L102" s="288">
        <v>-0.23499999999999999</v>
      </c>
      <c r="M102" s="192" t="s">
        <v>111</v>
      </c>
      <c r="N102" s="157">
        <v>-8.299999999999999E-2</v>
      </c>
      <c r="O102" s="157">
        <v>-0.66700000000000004</v>
      </c>
      <c r="P102" s="233">
        <v>-0.65600000000000003</v>
      </c>
      <c r="Q102" s="157">
        <v>10.56929284262587</v>
      </c>
      <c r="R102" s="2"/>
      <c r="S102" s="184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</row>
    <row r="103" spans="1:30" ht="15.75" customHeight="1" x14ac:dyDescent="0.2">
      <c r="A103" s="173"/>
      <c r="B103" s="156">
        <v>0.70699999999999996</v>
      </c>
      <c r="C103" s="156">
        <v>1.113</v>
      </c>
      <c r="D103" s="156">
        <v>1.825</v>
      </c>
      <c r="E103" s="156">
        <v>1.796</v>
      </c>
      <c r="F103" s="250">
        <v>1.169</v>
      </c>
      <c r="G103" s="156">
        <v>1.53</v>
      </c>
      <c r="H103" s="179">
        <v>1.39</v>
      </c>
      <c r="I103" s="179">
        <v>1.218</v>
      </c>
      <c r="J103" s="250">
        <v>1.633</v>
      </c>
      <c r="K103" s="156">
        <v>1.45</v>
      </c>
      <c r="L103" s="292">
        <v>1.341</v>
      </c>
      <c r="M103" s="200" t="s">
        <v>113</v>
      </c>
      <c r="N103" s="157">
        <v>4.4240000000000004</v>
      </c>
      <c r="O103" s="157">
        <v>4.0889999999999995</v>
      </c>
      <c r="P103" s="233">
        <v>5.3069999999999995</v>
      </c>
      <c r="Q103" s="157">
        <v>5.4409999999999998</v>
      </c>
      <c r="R103" s="2"/>
      <c r="S103" s="184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</row>
    <row r="104" spans="1:30" ht="15.75" customHeight="1" x14ac:dyDescent="0.2">
      <c r="A104" s="173"/>
      <c r="B104" s="156">
        <v>8.8360000000000003</v>
      </c>
      <c r="C104" s="156">
        <v>12.595000000000001</v>
      </c>
      <c r="D104" s="156">
        <v>9.5570000000000004</v>
      </c>
      <c r="E104" s="156">
        <v>11.568</v>
      </c>
      <c r="F104" s="238">
        <v>12.148999999999999</v>
      </c>
      <c r="G104" s="156">
        <v>9.8829999999999991</v>
      </c>
      <c r="H104" s="156">
        <v>8.2319999999999993</v>
      </c>
      <c r="I104" s="156">
        <v>11.593999999999999</v>
      </c>
      <c r="J104" s="238">
        <v>11.574</v>
      </c>
      <c r="K104" s="156">
        <v>6.8789999999999996</v>
      </c>
      <c r="L104" s="288">
        <v>4.6719999999999997</v>
      </c>
      <c r="M104" s="192" t="s">
        <v>112</v>
      </c>
      <c r="N104" s="157">
        <v>23.125</v>
      </c>
      <c r="O104" s="157">
        <v>30.263999999999996</v>
      </c>
      <c r="P104" s="233">
        <v>41.857999999999997</v>
      </c>
      <c r="Q104" s="157">
        <v>42.555999999999997</v>
      </c>
      <c r="R104" s="2"/>
      <c r="S104" s="184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</row>
    <row r="105" spans="1:30" ht="15.75" customHeight="1" x14ac:dyDescent="0.2">
      <c r="A105" s="173"/>
      <c r="B105" s="181">
        <v>-9.9395469176059326</v>
      </c>
      <c r="C105" s="181">
        <v>-13.6437311464001</v>
      </c>
      <c r="D105" s="181">
        <v>-14.130906905479899</v>
      </c>
      <c r="E105" s="181">
        <v>-23.946107873139901</v>
      </c>
      <c r="F105" s="251">
        <v>-4.0739999999999998</v>
      </c>
      <c r="G105" s="181">
        <v>-3.5988169872322118</v>
      </c>
      <c r="H105" s="181">
        <v>-6.7516030127678022</v>
      </c>
      <c r="I105" s="181">
        <v>-5.9945799999999991</v>
      </c>
      <c r="J105" s="251">
        <f>-8.36199999999999+3</f>
        <v>-5.3619999999999894</v>
      </c>
      <c r="K105" s="181">
        <f>-8.55799999999999+6</f>
        <v>-2.5579999999999892</v>
      </c>
      <c r="L105" s="293">
        <v>0</v>
      </c>
      <c r="M105" s="201" t="s">
        <v>108</v>
      </c>
      <c r="N105" s="182">
        <v>-7.9199999999999786</v>
      </c>
      <c r="O105" s="182">
        <v>-14.424420000000014</v>
      </c>
      <c r="P105" s="241">
        <v>-20.419000000000011</v>
      </c>
      <c r="Q105" s="182">
        <v>-61.660292842625871</v>
      </c>
      <c r="R105" s="2"/>
      <c r="S105" s="184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</row>
    <row r="106" spans="1:30" ht="15.75" customHeight="1" x14ac:dyDescent="0.2">
      <c r="A106" s="173"/>
      <c r="B106" s="173"/>
      <c r="C106" s="173"/>
      <c r="E106" s="204"/>
      <c r="F106" s="204"/>
      <c r="G106" s="173"/>
      <c r="H106" s="173"/>
      <c r="I106" s="173"/>
      <c r="J106" s="204"/>
      <c r="K106" s="173"/>
      <c r="L106" s="173"/>
      <c r="M106" s="366" t="s">
        <v>126</v>
      </c>
      <c r="N106" s="366"/>
      <c r="O106" s="366"/>
      <c r="P106" s="366"/>
      <c r="Q106" s="1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</row>
    <row r="107" spans="1:30" ht="15.75" customHeight="1" x14ac:dyDescent="0.2">
      <c r="A107" s="173"/>
      <c r="B107" s="173"/>
      <c r="C107" s="173"/>
      <c r="D107" s="203"/>
      <c r="E107" s="203"/>
      <c r="F107" s="203"/>
      <c r="G107" s="173"/>
      <c r="H107" s="173"/>
      <c r="I107" s="173"/>
      <c r="J107" s="203"/>
      <c r="K107" s="173"/>
      <c r="L107" s="173"/>
      <c r="M107" s="367"/>
      <c r="N107" s="367"/>
      <c r="O107" s="367"/>
      <c r="P107" s="367"/>
      <c r="Q107" s="1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</row>
    <row r="108" spans="1:30" ht="15.75" customHeight="1" x14ac:dyDescent="0.2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205"/>
      <c r="N108" s="205"/>
      <c r="O108" s="205"/>
      <c r="P108" s="205"/>
      <c r="Q108" s="205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</row>
    <row r="109" spans="1:30" ht="15.75" customHeight="1" x14ac:dyDescent="0.2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4"/>
      <c r="N109" s="174"/>
      <c r="O109" s="174"/>
      <c r="P109" s="174"/>
      <c r="Q109" s="174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</row>
    <row r="110" spans="1:30" ht="15.75" customHeight="1" x14ac:dyDescent="0.2">
      <c r="A110" s="173"/>
      <c r="B110" s="363"/>
      <c r="C110" s="363"/>
      <c r="D110" s="363"/>
      <c r="E110" s="363"/>
      <c r="F110" s="363"/>
      <c r="G110" s="363"/>
      <c r="H110" s="363"/>
      <c r="I110" s="363"/>
      <c r="J110" s="363"/>
      <c r="K110" s="363"/>
      <c r="L110" s="363"/>
      <c r="M110" s="174"/>
      <c r="N110" s="363"/>
      <c r="O110" s="363"/>
      <c r="P110" s="174"/>
      <c r="Q110" s="174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</row>
    <row r="111" spans="1:30" ht="15.75" customHeight="1" x14ac:dyDescent="0.2">
      <c r="A111" s="173"/>
      <c r="B111" s="363"/>
      <c r="C111" s="363"/>
      <c r="D111" s="363"/>
      <c r="E111" s="363"/>
      <c r="F111" s="363"/>
      <c r="G111" s="363"/>
      <c r="H111" s="363"/>
      <c r="I111" s="363"/>
      <c r="J111" s="363"/>
      <c r="K111" s="363"/>
      <c r="L111" s="363"/>
      <c r="M111" s="174"/>
      <c r="N111" s="363"/>
      <c r="O111" s="363"/>
      <c r="P111" s="174"/>
      <c r="Q111" s="174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</row>
    <row r="112" spans="1:30" ht="15.75" customHeight="1" x14ac:dyDescent="0.2">
      <c r="A112" s="173"/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174"/>
      <c r="N112" s="363"/>
      <c r="O112" s="363"/>
      <c r="P112" s="174"/>
      <c r="Q112" s="174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</row>
    <row r="113" spans="1:30" ht="15.75" customHeight="1" x14ac:dyDescent="0.2">
      <c r="A113" s="173"/>
      <c r="B113" s="363"/>
      <c r="C113" s="363"/>
      <c r="D113" s="363"/>
      <c r="E113" s="363"/>
      <c r="F113" s="363"/>
      <c r="G113" s="363"/>
      <c r="H113" s="363"/>
      <c r="I113" s="363"/>
      <c r="J113" s="363"/>
      <c r="K113" s="363"/>
      <c r="L113" s="363"/>
      <c r="M113" s="174"/>
      <c r="N113" s="363"/>
      <c r="O113" s="363"/>
      <c r="P113" s="174"/>
      <c r="Q113" s="174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</row>
    <row r="114" spans="1:30" ht="15.75" customHeight="1" x14ac:dyDescent="0.2">
      <c r="A114" s="173"/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174"/>
      <c r="N114" s="363"/>
      <c r="O114" s="363"/>
      <c r="P114" s="174"/>
      <c r="Q114" s="174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</row>
    <row r="115" spans="1:30" ht="15.75" customHeight="1" x14ac:dyDescent="0.2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4"/>
      <c r="N115" s="174"/>
      <c r="O115" s="174"/>
      <c r="P115" s="174"/>
      <c r="Q115" s="174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</row>
    <row r="116" spans="1:30" ht="15.75" customHeight="1" x14ac:dyDescent="0.2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4"/>
      <c r="N116" s="174"/>
      <c r="O116" s="174"/>
      <c r="P116" s="174"/>
      <c r="Q116" s="174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</row>
    <row r="117" spans="1:30" ht="15.75" customHeight="1" x14ac:dyDescent="0.2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4"/>
      <c r="N117" s="174"/>
      <c r="O117" s="174"/>
      <c r="P117" s="174"/>
      <c r="Q117" s="174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</row>
    <row r="118" spans="1:30" ht="15.75" customHeight="1" x14ac:dyDescent="0.2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4"/>
      <c r="N118" s="174"/>
      <c r="O118" s="174"/>
      <c r="P118" s="174"/>
      <c r="Q118" s="174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</row>
    <row r="119" spans="1:30" ht="15.75" customHeight="1" x14ac:dyDescent="0.2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4"/>
      <c r="N119" s="174"/>
      <c r="O119" s="174"/>
      <c r="P119" s="174"/>
      <c r="Q119" s="174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</row>
    <row r="120" spans="1:30" ht="15.75" customHeight="1" x14ac:dyDescent="0.2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4"/>
      <c r="N120" s="174"/>
      <c r="O120" s="174"/>
      <c r="P120" s="174"/>
      <c r="Q120" s="174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</row>
    <row r="121" spans="1:30" ht="15.75" customHeight="1" x14ac:dyDescent="0.2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4"/>
      <c r="N121" s="174"/>
      <c r="O121" s="174"/>
      <c r="P121" s="174"/>
      <c r="Q121" s="174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</row>
    <row r="122" spans="1:30" ht="15.75" customHeight="1" x14ac:dyDescent="0.2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4"/>
      <c r="N122" s="174"/>
      <c r="O122" s="174"/>
      <c r="P122" s="174"/>
      <c r="Q122" s="174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</row>
    <row r="123" spans="1:30" ht="15.75" customHeight="1" x14ac:dyDescent="0.2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4"/>
      <c r="N123" s="174"/>
      <c r="O123" s="174"/>
      <c r="P123" s="174"/>
      <c r="Q123" s="174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</row>
    <row r="124" spans="1:30" ht="15.75" customHeight="1" x14ac:dyDescent="0.2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4"/>
      <c r="N124" s="174"/>
      <c r="O124" s="174"/>
      <c r="P124" s="174"/>
      <c r="Q124" s="174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</row>
    <row r="125" spans="1:30" ht="15.75" customHeight="1" x14ac:dyDescent="0.2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4"/>
      <c r="N125" s="174"/>
      <c r="O125" s="174"/>
      <c r="P125" s="174"/>
      <c r="Q125" s="174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</row>
    <row r="126" spans="1:30" ht="15.75" customHeight="1" x14ac:dyDescent="0.2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4"/>
      <c r="N126" s="174"/>
      <c r="O126" s="174"/>
      <c r="P126" s="174"/>
      <c r="Q126" s="174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</row>
    <row r="127" spans="1:30" ht="15.75" customHeight="1" x14ac:dyDescent="0.2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4"/>
      <c r="N127" s="174"/>
      <c r="O127" s="174"/>
      <c r="P127" s="174"/>
      <c r="Q127" s="174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</row>
    <row r="128" spans="1:30" ht="15.75" customHeight="1" x14ac:dyDescent="0.2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4"/>
      <c r="N128" s="174"/>
      <c r="O128" s="174"/>
      <c r="P128" s="174"/>
      <c r="Q128" s="174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</row>
    <row r="129" spans="1:30" ht="15.75" customHeight="1" x14ac:dyDescent="0.2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4"/>
      <c r="N129" s="174"/>
      <c r="O129" s="174"/>
      <c r="P129" s="174"/>
      <c r="Q129" s="174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</row>
    <row r="130" spans="1:30" ht="15.75" customHeight="1" x14ac:dyDescent="0.2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4"/>
      <c r="N130" s="174"/>
      <c r="O130" s="174"/>
      <c r="P130" s="174"/>
      <c r="Q130" s="174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</row>
    <row r="131" spans="1:30" ht="15.75" customHeight="1" x14ac:dyDescent="0.2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4"/>
      <c r="N131" s="174"/>
      <c r="O131" s="174"/>
      <c r="P131" s="174"/>
      <c r="Q131" s="174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</row>
    <row r="132" spans="1:30" ht="15.75" customHeight="1" x14ac:dyDescent="0.2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4"/>
      <c r="N132" s="174"/>
      <c r="O132" s="174"/>
      <c r="P132" s="174"/>
      <c r="Q132" s="174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</row>
    <row r="133" spans="1:30" ht="15.75" customHeight="1" x14ac:dyDescent="0.2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4"/>
      <c r="N133" s="174"/>
      <c r="O133" s="174"/>
      <c r="P133" s="174"/>
      <c r="Q133" s="174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</row>
    <row r="134" spans="1:30" ht="15.75" customHeight="1" x14ac:dyDescent="0.2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4"/>
      <c r="N134" s="174"/>
      <c r="O134" s="174"/>
      <c r="P134" s="174"/>
      <c r="Q134" s="174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</row>
    <row r="135" spans="1:30" ht="15.75" customHeight="1" x14ac:dyDescent="0.2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4"/>
      <c r="N135" s="174"/>
      <c r="O135" s="174"/>
      <c r="P135" s="174"/>
      <c r="Q135" s="174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</row>
    <row r="136" spans="1:30" ht="15.75" customHeight="1" x14ac:dyDescent="0.2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4"/>
      <c r="N136" s="174"/>
      <c r="O136" s="174"/>
      <c r="P136" s="174"/>
      <c r="Q136" s="174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</row>
    <row r="137" spans="1:30" ht="15.75" customHeight="1" x14ac:dyDescent="0.2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4"/>
      <c r="N137" s="174"/>
      <c r="O137" s="174"/>
      <c r="P137" s="174"/>
      <c r="Q137" s="174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</row>
    <row r="138" spans="1:30" ht="15.75" customHeight="1" x14ac:dyDescent="0.2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4"/>
      <c r="N138" s="174"/>
      <c r="O138" s="174"/>
      <c r="P138" s="174"/>
      <c r="Q138" s="174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</row>
    <row r="139" spans="1:30" ht="15.75" customHeight="1" x14ac:dyDescent="0.2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4"/>
      <c r="N139" s="174"/>
      <c r="O139" s="174"/>
      <c r="P139" s="174"/>
      <c r="Q139" s="174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</row>
    <row r="140" spans="1:30" ht="15.75" customHeight="1" x14ac:dyDescent="0.2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4"/>
      <c r="N140" s="174"/>
      <c r="O140" s="174"/>
      <c r="P140" s="174"/>
      <c r="Q140" s="174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</row>
    <row r="141" spans="1:30" ht="15.75" customHeight="1" x14ac:dyDescent="0.2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4"/>
      <c r="N141" s="174"/>
      <c r="O141" s="174"/>
      <c r="P141" s="174"/>
      <c r="Q141" s="174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</row>
    <row r="142" spans="1:30" ht="15.75" customHeight="1" x14ac:dyDescent="0.2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4"/>
      <c r="N142" s="174"/>
      <c r="O142" s="174"/>
      <c r="P142" s="174"/>
      <c r="Q142" s="174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</row>
    <row r="143" spans="1:30" ht="15.75" customHeight="1" x14ac:dyDescent="0.2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4"/>
      <c r="N143" s="174"/>
      <c r="O143" s="174"/>
      <c r="P143" s="174"/>
      <c r="Q143" s="174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</row>
    <row r="144" spans="1:30" ht="15.75" customHeight="1" x14ac:dyDescent="0.2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4"/>
      <c r="N144" s="174"/>
      <c r="O144" s="174"/>
      <c r="P144" s="174"/>
      <c r="Q144" s="174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</row>
    <row r="145" spans="1:30" ht="15.75" customHeight="1" x14ac:dyDescent="0.2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4"/>
      <c r="N145" s="174"/>
      <c r="O145" s="174"/>
      <c r="P145" s="174"/>
      <c r="Q145" s="174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</row>
    <row r="146" spans="1:30" ht="15.75" customHeight="1" x14ac:dyDescent="0.2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4"/>
      <c r="N146" s="174"/>
      <c r="O146" s="174"/>
      <c r="P146" s="174"/>
      <c r="Q146" s="174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</row>
    <row r="147" spans="1:30" ht="15.75" customHeight="1" x14ac:dyDescent="0.2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4"/>
      <c r="N147" s="174"/>
      <c r="O147" s="174"/>
      <c r="P147" s="174"/>
      <c r="Q147" s="174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</row>
    <row r="148" spans="1:30" ht="15.75" customHeight="1" x14ac:dyDescent="0.2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4"/>
      <c r="N148" s="174"/>
      <c r="O148" s="174"/>
      <c r="P148" s="174"/>
      <c r="Q148" s="174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</row>
    <row r="149" spans="1:30" ht="15.75" customHeight="1" x14ac:dyDescent="0.2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4"/>
      <c r="N149" s="174"/>
      <c r="O149" s="174"/>
      <c r="P149" s="174"/>
      <c r="Q149" s="174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</row>
    <row r="150" spans="1:30" ht="15.75" customHeight="1" x14ac:dyDescent="0.2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4"/>
      <c r="N150" s="174"/>
      <c r="O150" s="174"/>
      <c r="P150" s="174"/>
      <c r="Q150" s="174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</row>
    <row r="151" spans="1:30" ht="15.75" customHeight="1" x14ac:dyDescent="0.2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4"/>
      <c r="N151" s="174"/>
      <c r="O151" s="174"/>
      <c r="P151" s="174"/>
      <c r="Q151" s="174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</row>
    <row r="152" spans="1:30" ht="15.75" customHeight="1" x14ac:dyDescent="0.2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4"/>
      <c r="N152" s="174"/>
      <c r="O152" s="174"/>
      <c r="P152" s="174"/>
      <c r="Q152" s="174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</row>
    <row r="153" spans="1:30" ht="15.75" customHeight="1" x14ac:dyDescent="0.2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4"/>
      <c r="N153" s="174"/>
      <c r="O153" s="174"/>
      <c r="P153" s="174"/>
      <c r="Q153" s="174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</row>
    <row r="154" spans="1:30" ht="15.75" customHeight="1" x14ac:dyDescent="0.2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4"/>
      <c r="N154" s="174"/>
      <c r="O154" s="174"/>
      <c r="P154" s="174"/>
      <c r="Q154" s="174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</row>
    <row r="155" spans="1:30" ht="15.75" customHeight="1" x14ac:dyDescent="0.2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4"/>
      <c r="N155" s="174"/>
      <c r="O155" s="174"/>
      <c r="P155" s="174"/>
      <c r="Q155" s="174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</row>
    <row r="156" spans="1:30" ht="15.75" customHeight="1" x14ac:dyDescent="0.2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4"/>
      <c r="N156" s="174"/>
      <c r="O156" s="174"/>
      <c r="P156" s="174"/>
      <c r="Q156" s="174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</row>
    <row r="157" spans="1:30" ht="15.75" customHeight="1" x14ac:dyDescent="0.2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4"/>
      <c r="N157" s="174"/>
      <c r="O157" s="174"/>
      <c r="P157" s="174"/>
      <c r="Q157" s="174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</row>
    <row r="158" spans="1:30" ht="15.75" customHeight="1" x14ac:dyDescent="0.2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4"/>
      <c r="N158" s="174"/>
      <c r="O158" s="174"/>
      <c r="P158" s="174"/>
      <c r="Q158" s="174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</row>
    <row r="159" spans="1:30" ht="15.75" customHeight="1" x14ac:dyDescent="0.2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4"/>
      <c r="N159" s="174"/>
      <c r="O159" s="174"/>
      <c r="P159" s="174"/>
      <c r="Q159" s="174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</row>
    <row r="160" spans="1:30" ht="15.75" customHeight="1" x14ac:dyDescent="0.2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4"/>
      <c r="N160" s="174"/>
      <c r="O160" s="174"/>
      <c r="P160" s="174"/>
      <c r="Q160" s="174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</row>
    <row r="161" spans="1:30" ht="15.75" customHeight="1" x14ac:dyDescent="0.2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4"/>
      <c r="N161" s="174"/>
      <c r="O161" s="174"/>
      <c r="P161" s="174"/>
      <c r="Q161" s="174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</row>
    <row r="162" spans="1:30" ht="15.75" customHeight="1" x14ac:dyDescent="0.2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4"/>
      <c r="N162" s="174"/>
      <c r="O162" s="174"/>
      <c r="P162" s="174"/>
      <c r="Q162" s="174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</row>
    <row r="163" spans="1:30" ht="15.75" customHeight="1" x14ac:dyDescent="0.2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4"/>
      <c r="N163" s="174"/>
      <c r="O163" s="174"/>
      <c r="P163" s="174"/>
      <c r="Q163" s="174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</row>
    <row r="164" spans="1:30" ht="15.75" customHeight="1" x14ac:dyDescent="0.2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4"/>
      <c r="N164" s="174"/>
      <c r="O164" s="174"/>
      <c r="P164" s="174"/>
      <c r="Q164" s="174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</row>
    <row r="165" spans="1:30" ht="15.75" customHeight="1" x14ac:dyDescent="0.2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4"/>
      <c r="N165" s="174"/>
      <c r="O165" s="174"/>
      <c r="P165" s="174"/>
      <c r="Q165" s="174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</row>
    <row r="166" spans="1:30" ht="15.75" customHeight="1" x14ac:dyDescent="0.2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4"/>
      <c r="N166" s="174"/>
      <c r="O166" s="174"/>
      <c r="P166" s="174"/>
      <c r="Q166" s="174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</row>
    <row r="167" spans="1:30" ht="15.75" customHeight="1" x14ac:dyDescent="0.2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4"/>
      <c r="N167" s="174"/>
      <c r="O167" s="174"/>
      <c r="P167" s="174"/>
      <c r="Q167" s="174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</row>
    <row r="168" spans="1:30" ht="15.75" customHeight="1" x14ac:dyDescent="0.2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4"/>
      <c r="N168" s="174"/>
      <c r="O168" s="174"/>
      <c r="P168" s="174"/>
      <c r="Q168" s="174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</row>
    <row r="169" spans="1:30" ht="15.75" customHeight="1" x14ac:dyDescent="0.2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4"/>
      <c r="N169" s="174"/>
      <c r="O169" s="174"/>
      <c r="P169" s="174"/>
      <c r="Q169" s="174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</row>
    <row r="170" spans="1:30" ht="15.75" customHeight="1" x14ac:dyDescent="0.2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4"/>
      <c r="N170" s="174"/>
      <c r="O170" s="174"/>
      <c r="P170" s="174"/>
      <c r="Q170" s="174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</row>
    <row r="171" spans="1:30" ht="15.75" customHeight="1" x14ac:dyDescent="0.2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4"/>
      <c r="N171" s="174"/>
      <c r="O171" s="174"/>
      <c r="P171" s="174"/>
      <c r="Q171" s="174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</row>
    <row r="172" spans="1:30" ht="15.75" customHeight="1" x14ac:dyDescent="0.2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4"/>
      <c r="N172" s="174"/>
      <c r="O172" s="174"/>
      <c r="P172" s="174"/>
      <c r="Q172" s="174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</row>
    <row r="173" spans="1:30" ht="15.75" customHeight="1" x14ac:dyDescent="0.2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4"/>
      <c r="N173" s="174"/>
      <c r="O173" s="174"/>
      <c r="P173" s="174"/>
      <c r="Q173" s="174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</row>
    <row r="174" spans="1:30" ht="15.75" customHeight="1" x14ac:dyDescent="0.2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4"/>
      <c r="N174" s="174"/>
      <c r="O174" s="174"/>
      <c r="P174" s="174"/>
      <c r="Q174" s="174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</row>
    <row r="175" spans="1:30" ht="15.75" customHeight="1" x14ac:dyDescent="0.2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4"/>
      <c r="N175" s="174"/>
      <c r="O175" s="174"/>
      <c r="P175" s="174"/>
      <c r="Q175" s="174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</row>
    <row r="176" spans="1:30" ht="15.75" customHeight="1" x14ac:dyDescent="0.2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4"/>
      <c r="N176" s="174"/>
      <c r="O176" s="174"/>
      <c r="P176" s="174"/>
      <c r="Q176" s="174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</row>
    <row r="177" spans="1:30" ht="15.75" customHeight="1" x14ac:dyDescent="0.2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4"/>
      <c r="N177" s="174"/>
      <c r="O177" s="174"/>
      <c r="P177" s="174"/>
      <c r="Q177" s="174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</row>
    <row r="178" spans="1:30" ht="15.75" customHeight="1" x14ac:dyDescent="0.2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4"/>
      <c r="N178" s="174"/>
      <c r="O178" s="174"/>
      <c r="P178" s="174"/>
      <c r="Q178" s="174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</row>
    <row r="179" spans="1:30" ht="15.75" customHeight="1" x14ac:dyDescent="0.2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4"/>
      <c r="N179" s="174"/>
      <c r="O179" s="174"/>
      <c r="P179" s="174"/>
      <c r="Q179" s="174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</row>
    <row r="180" spans="1:30" ht="15.75" customHeight="1" x14ac:dyDescent="0.2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4"/>
      <c r="N180" s="174"/>
      <c r="O180" s="174"/>
      <c r="P180" s="174"/>
      <c r="Q180" s="174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</row>
    <row r="181" spans="1:30" ht="15.75" customHeight="1" x14ac:dyDescent="0.2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4"/>
      <c r="N181" s="174"/>
      <c r="O181" s="174"/>
      <c r="P181" s="174"/>
      <c r="Q181" s="174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</row>
    <row r="182" spans="1:30" ht="15.75" customHeight="1" x14ac:dyDescent="0.2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4"/>
      <c r="N182" s="174"/>
      <c r="O182" s="174"/>
      <c r="P182" s="174"/>
      <c r="Q182" s="174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</row>
    <row r="183" spans="1:30" ht="15.75" customHeight="1" x14ac:dyDescent="0.2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4"/>
      <c r="N183" s="174"/>
      <c r="O183" s="174"/>
      <c r="P183" s="174"/>
      <c r="Q183" s="174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</row>
    <row r="184" spans="1:30" ht="15.75" customHeight="1" x14ac:dyDescent="0.2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4"/>
      <c r="N184" s="174"/>
      <c r="O184" s="174"/>
      <c r="P184" s="174"/>
      <c r="Q184" s="174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</row>
    <row r="185" spans="1:30" ht="15.75" customHeight="1" x14ac:dyDescent="0.2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4"/>
      <c r="N185" s="174"/>
      <c r="O185" s="174"/>
      <c r="P185" s="174"/>
      <c r="Q185" s="174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</row>
    <row r="186" spans="1:30" ht="15.75" customHeight="1" x14ac:dyDescent="0.2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4"/>
      <c r="N186" s="174"/>
      <c r="O186" s="174"/>
      <c r="P186" s="174"/>
      <c r="Q186" s="174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</row>
    <row r="187" spans="1:30" ht="15.75" customHeight="1" x14ac:dyDescent="0.2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4"/>
      <c r="N187" s="174"/>
      <c r="O187" s="174"/>
      <c r="P187" s="174"/>
      <c r="Q187" s="174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</row>
    <row r="188" spans="1:30" ht="15.75" customHeight="1" x14ac:dyDescent="0.2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4"/>
      <c r="N188" s="174"/>
      <c r="O188" s="174"/>
      <c r="P188" s="174"/>
      <c r="Q188" s="174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</row>
    <row r="189" spans="1:30" ht="15.75" customHeight="1" x14ac:dyDescent="0.2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4"/>
      <c r="N189" s="174"/>
      <c r="O189" s="174"/>
      <c r="P189" s="174"/>
      <c r="Q189" s="174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</row>
    <row r="190" spans="1:30" ht="15.75" customHeight="1" x14ac:dyDescent="0.2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4"/>
      <c r="N190" s="174"/>
      <c r="O190" s="174"/>
      <c r="P190" s="174"/>
      <c r="Q190" s="174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</row>
    <row r="191" spans="1:30" ht="15.75" customHeight="1" x14ac:dyDescent="0.2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4"/>
      <c r="N191" s="174"/>
      <c r="O191" s="174"/>
      <c r="P191" s="174"/>
      <c r="Q191" s="174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</row>
    <row r="192" spans="1:30" ht="15.75" customHeight="1" x14ac:dyDescent="0.2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4"/>
      <c r="N192" s="174"/>
      <c r="O192" s="174"/>
      <c r="P192" s="174"/>
      <c r="Q192" s="174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</row>
    <row r="193" spans="1:30" ht="15.75" customHeight="1" x14ac:dyDescent="0.2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4"/>
      <c r="N193" s="174"/>
      <c r="O193" s="174"/>
      <c r="P193" s="174"/>
      <c r="Q193" s="174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</row>
    <row r="194" spans="1:30" ht="15.75" customHeight="1" x14ac:dyDescent="0.2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4"/>
      <c r="N194" s="174"/>
      <c r="O194" s="174"/>
      <c r="P194" s="174"/>
      <c r="Q194" s="174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</row>
    <row r="195" spans="1:30" ht="15.75" customHeight="1" x14ac:dyDescent="0.2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4"/>
      <c r="N195" s="174"/>
      <c r="O195" s="174"/>
      <c r="P195" s="174"/>
      <c r="Q195" s="174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</row>
    <row r="196" spans="1:30" ht="15.75" customHeight="1" x14ac:dyDescent="0.2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4"/>
      <c r="N196" s="174"/>
      <c r="O196" s="174"/>
      <c r="P196" s="174"/>
      <c r="Q196" s="174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</row>
    <row r="197" spans="1:30" ht="15.75" customHeight="1" x14ac:dyDescent="0.2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4"/>
      <c r="N197" s="174"/>
      <c r="O197" s="174"/>
      <c r="P197" s="174"/>
      <c r="Q197" s="174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</row>
    <row r="198" spans="1:30" ht="15.75" customHeight="1" x14ac:dyDescent="0.2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4"/>
      <c r="N198" s="174"/>
      <c r="O198" s="174"/>
      <c r="P198" s="174"/>
      <c r="Q198" s="174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</row>
    <row r="199" spans="1:30" ht="15.75" customHeight="1" x14ac:dyDescent="0.2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4"/>
      <c r="N199" s="174"/>
      <c r="O199" s="174"/>
      <c r="P199" s="174"/>
      <c r="Q199" s="174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</row>
    <row r="200" spans="1:30" ht="15.75" customHeight="1" x14ac:dyDescent="0.2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4"/>
      <c r="N200" s="174"/>
      <c r="O200" s="174"/>
      <c r="P200" s="174"/>
      <c r="Q200" s="174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</row>
    <row r="201" spans="1:30" ht="15.75" customHeight="1" x14ac:dyDescent="0.2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4"/>
      <c r="N201" s="174"/>
      <c r="O201" s="174"/>
      <c r="P201" s="174"/>
      <c r="Q201" s="174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</row>
    <row r="202" spans="1:30" ht="15.75" customHeight="1" x14ac:dyDescent="0.2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4"/>
      <c r="N202" s="174"/>
      <c r="O202" s="174"/>
      <c r="P202" s="174"/>
      <c r="Q202" s="174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</row>
    <row r="203" spans="1:30" ht="15.75" customHeight="1" x14ac:dyDescent="0.2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4"/>
      <c r="N203" s="174"/>
      <c r="O203" s="174"/>
      <c r="P203" s="174"/>
      <c r="Q203" s="174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</row>
    <row r="204" spans="1:30" ht="15.75" customHeight="1" x14ac:dyDescent="0.2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4"/>
      <c r="N204" s="174"/>
      <c r="O204" s="174"/>
      <c r="P204" s="174"/>
      <c r="Q204" s="174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</row>
    <row r="205" spans="1:30" ht="15.75" customHeight="1" x14ac:dyDescent="0.2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4"/>
      <c r="N205" s="174"/>
      <c r="O205" s="174"/>
      <c r="P205" s="174"/>
      <c r="Q205" s="174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</row>
    <row r="206" spans="1:30" ht="15.75" customHeight="1" x14ac:dyDescent="0.2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4"/>
      <c r="N206" s="174"/>
      <c r="O206" s="174"/>
      <c r="P206" s="174"/>
      <c r="Q206" s="174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</row>
    <row r="207" spans="1:30" ht="15.75" customHeight="1" x14ac:dyDescent="0.2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4"/>
      <c r="N207" s="174"/>
      <c r="O207" s="174"/>
      <c r="P207" s="174"/>
      <c r="Q207" s="174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</row>
    <row r="208" spans="1:30" ht="15.75" customHeight="1" x14ac:dyDescent="0.2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4"/>
      <c r="N208" s="174"/>
      <c r="O208" s="174"/>
      <c r="P208" s="174"/>
      <c r="Q208" s="174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</row>
    <row r="209" spans="1:30" ht="15.75" customHeight="1" x14ac:dyDescent="0.2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4"/>
      <c r="N209" s="174"/>
      <c r="O209" s="174"/>
      <c r="P209" s="174"/>
      <c r="Q209" s="174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</row>
    <row r="210" spans="1:30" ht="15.75" customHeight="1" x14ac:dyDescent="0.2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4"/>
      <c r="N210" s="174"/>
      <c r="O210" s="174"/>
      <c r="P210" s="174"/>
      <c r="Q210" s="174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</row>
    <row r="211" spans="1:30" ht="15.75" customHeight="1" x14ac:dyDescent="0.2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4"/>
      <c r="N211" s="174"/>
      <c r="O211" s="174"/>
      <c r="P211" s="174"/>
      <c r="Q211" s="174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</row>
    <row r="212" spans="1:30" ht="15.75" customHeight="1" x14ac:dyDescent="0.2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4"/>
      <c r="N212" s="174"/>
      <c r="O212" s="174"/>
      <c r="P212" s="174"/>
      <c r="Q212" s="174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</row>
    <row r="213" spans="1:30" ht="15.75" customHeight="1" x14ac:dyDescent="0.2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4"/>
      <c r="N213" s="174"/>
      <c r="O213" s="174"/>
      <c r="P213" s="174"/>
      <c r="Q213" s="174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</row>
    <row r="214" spans="1:30" ht="15.75" customHeight="1" x14ac:dyDescent="0.2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4"/>
      <c r="N214" s="174"/>
      <c r="O214" s="174"/>
      <c r="P214" s="174"/>
      <c r="Q214" s="174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</row>
    <row r="215" spans="1:30" ht="15.75" customHeight="1" x14ac:dyDescent="0.2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4"/>
      <c r="N215" s="174"/>
      <c r="O215" s="174"/>
      <c r="P215" s="174"/>
      <c r="Q215" s="174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</row>
    <row r="216" spans="1:30" ht="15.75" customHeight="1" x14ac:dyDescent="0.2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4"/>
      <c r="N216" s="174"/>
      <c r="O216" s="174"/>
      <c r="P216" s="174"/>
      <c r="Q216" s="174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</row>
    <row r="217" spans="1:30" ht="15.75" customHeight="1" x14ac:dyDescent="0.2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</row>
    <row r="218" spans="1:30" ht="15.75" customHeight="1" x14ac:dyDescent="0.2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</row>
    <row r="219" spans="1:30" ht="15.75" customHeight="1" x14ac:dyDescent="0.2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</row>
    <row r="220" spans="1:30" ht="15.75" customHeight="1" x14ac:dyDescent="0.2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</row>
    <row r="221" spans="1:30" ht="15.75" customHeight="1" x14ac:dyDescent="0.2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</row>
    <row r="222" spans="1:30" ht="15.75" customHeight="1" x14ac:dyDescent="0.2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</row>
    <row r="223" spans="1:30" ht="15.75" customHeight="1" x14ac:dyDescent="0.2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</row>
    <row r="224" spans="1:30" ht="15.75" customHeight="1" x14ac:dyDescent="0.2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</row>
    <row r="225" spans="1:30" ht="15.75" customHeight="1" x14ac:dyDescent="0.2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</row>
    <row r="226" spans="1:30" ht="15.75" customHeight="1" x14ac:dyDescent="0.2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</row>
    <row r="227" spans="1:30" ht="15.75" customHeight="1" x14ac:dyDescent="0.2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</row>
    <row r="228" spans="1:30" ht="15.75" customHeight="1" x14ac:dyDescent="0.2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</row>
    <row r="229" spans="1:30" ht="15.75" customHeight="1" x14ac:dyDescent="0.2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</row>
    <row r="230" spans="1:30" ht="15.75" customHeight="1" x14ac:dyDescent="0.2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</row>
    <row r="231" spans="1:30" ht="15.75" customHeight="1" x14ac:dyDescent="0.2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</row>
    <row r="232" spans="1:30" ht="15.75" customHeight="1" x14ac:dyDescent="0.2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</row>
    <row r="233" spans="1:30" ht="15.75" customHeight="1" x14ac:dyDescent="0.2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</row>
    <row r="234" spans="1:30" ht="15.75" customHeight="1" x14ac:dyDescent="0.2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</row>
    <row r="235" spans="1:30" ht="15.75" customHeight="1" x14ac:dyDescent="0.2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</row>
    <row r="236" spans="1:30" ht="15.75" customHeight="1" x14ac:dyDescent="0.2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</row>
    <row r="237" spans="1:30" ht="15.75" customHeight="1" x14ac:dyDescent="0.2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</row>
    <row r="238" spans="1:30" ht="15.75" customHeight="1" x14ac:dyDescent="0.2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</row>
    <row r="239" spans="1:30" ht="15.75" customHeight="1" x14ac:dyDescent="0.2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</row>
    <row r="240" spans="1:30" ht="15.75" customHeight="1" x14ac:dyDescent="0.2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</row>
    <row r="241" spans="1:30" ht="15.75" customHeight="1" x14ac:dyDescent="0.2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</row>
    <row r="242" spans="1:30" ht="15.75" customHeight="1" x14ac:dyDescent="0.2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</row>
    <row r="243" spans="1:30" ht="15.75" customHeight="1" x14ac:dyDescent="0.2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</row>
    <row r="244" spans="1:30" ht="15.75" customHeight="1" x14ac:dyDescent="0.2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</row>
    <row r="245" spans="1:30" ht="15.75" customHeight="1" x14ac:dyDescent="0.2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</row>
    <row r="246" spans="1:30" ht="15.75" customHeight="1" x14ac:dyDescent="0.2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</row>
    <row r="247" spans="1:30" ht="15.75" customHeight="1" x14ac:dyDescent="0.2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</row>
    <row r="248" spans="1:30" ht="15.75" customHeight="1" x14ac:dyDescent="0.2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</row>
    <row r="249" spans="1:30" ht="15.75" customHeight="1" x14ac:dyDescent="0.2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</row>
    <row r="250" spans="1:30" ht="15.75" customHeight="1" x14ac:dyDescent="0.2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</row>
    <row r="251" spans="1:30" ht="15.75" customHeight="1" x14ac:dyDescent="0.2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</row>
    <row r="252" spans="1:30" ht="15.75" customHeight="1" x14ac:dyDescent="0.2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</row>
    <row r="253" spans="1:30" ht="15.75" customHeight="1" x14ac:dyDescent="0.2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</row>
    <row r="254" spans="1:30" ht="15.75" customHeight="1" x14ac:dyDescent="0.2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</row>
    <row r="255" spans="1:30" ht="15.75" customHeight="1" x14ac:dyDescent="0.2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</row>
    <row r="256" spans="1:30" ht="15.75" customHeight="1" x14ac:dyDescent="0.2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</row>
    <row r="257" spans="1:30" ht="15.75" customHeight="1" x14ac:dyDescent="0.2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</row>
    <row r="258" spans="1:30" ht="15.75" customHeight="1" x14ac:dyDescent="0.2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</row>
    <row r="259" spans="1:30" ht="15.75" customHeight="1" x14ac:dyDescent="0.2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</row>
    <row r="260" spans="1:30" ht="15.75" customHeight="1" x14ac:dyDescent="0.2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</row>
    <row r="261" spans="1:30" ht="15.75" customHeight="1" x14ac:dyDescent="0.2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</row>
    <row r="262" spans="1:30" ht="15.75" customHeight="1" x14ac:dyDescent="0.2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</row>
    <row r="263" spans="1:30" ht="15.75" customHeight="1" x14ac:dyDescent="0.2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</row>
    <row r="264" spans="1:30" ht="15.75" customHeight="1" x14ac:dyDescent="0.2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</row>
    <row r="265" spans="1:30" ht="15.75" customHeight="1" x14ac:dyDescent="0.2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</row>
    <row r="266" spans="1:30" ht="15.75" customHeight="1" x14ac:dyDescent="0.2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</row>
    <row r="267" spans="1:30" ht="15.75" customHeight="1" x14ac:dyDescent="0.2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</row>
    <row r="268" spans="1:30" ht="15.75" customHeight="1" x14ac:dyDescent="0.2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</row>
    <row r="269" spans="1:30" ht="15.75" customHeight="1" x14ac:dyDescent="0.2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</row>
    <row r="270" spans="1:30" ht="15.75" customHeight="1" x14ac:dyDescent="0.2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</row>
    <row r="271" spans="1:30" ht="15.75" customHeight="1" x14ac:dyDescent="0.2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</row>
    <row r="272" spans="1:30" ht="15.75" customHeight="1" x14ac:dyDescent="0.2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</row>
    <row r="273" spans="1:30" ht="15.75" customHeight="1" x14ac:dyDescent="0.2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</row>
    <row r="274" spans="1:30" ht="15.75" customHeight="1" x14ac:dyDescent="0.2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</row>
    <row r="275" spans="1:30" ht="15.75" customHeight="1" x14ac:dyDescent="0.2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</row>
    <row r="276" spans="1:30" ht="15.75" customHeight="1" x14ac:dyDescent="0.2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</row>
    <row r="277" spans="1:30" ht="15.75" customHeight="1" x14ac:dyDescent="0.2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</row>
    <row r="278" spans="1:30" ht="15.75" customHeight="1" x14ac:dyDescent="0.2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</row>
    <row r="279" spans="1:30" ht="15.75" customHeight="1" x14ac:dyDescent="0.2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</row>
    <row r="280" spans="1:30" ht="15.75" customHeight="1" x14ac:dyDescent="0.2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</row>
    <row r="281" spans="1:30" ht="15.75" customHeight="1" x14ac:dyDescent="0.2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</row>
    <row r="282" spans="1:30" ht="15.75" customHeight="1" x14ac:dyDescent="0.2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</row>
    <row r="283" spans="1:30" ht="15.75" customHeight="1" x14ac:dyDescent="0.2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</row>
    <row r="284" spans="1:30" ht="15.75" customHeight="1" x14ac:dyDescent="0.2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</row>
    <row r="285" spans="1:30" ht="15.75" customHeight="1" x14ac:dyDescent="0.2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</row>
    <row r="286" spans="1:30" ht="15.75" customHeight="1" x14ac:dyDescent="0.2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</row>
    <row r="287" spans="1:30" ht="15.75" customHeight="1" x14ac:dyDescent="0.2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</row>
    <row r="288" spans="1:30" ht="15.75" customHeight="1" x14ac:dyDescent="0.2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</row>
    <row r="289" spans="1:30" ht="15.75" customHeight="1" x14ac:dyDescent="0.2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</row>
    <row r="290" spans="1:30" ht="15.75" customHeight="1" x14ac:dyDescent="0.2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</row>
    <row r="291" spans="1:30" ht="15.75" customHeight="1" x14ac:dyDescent="0.2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</row>
    <row r="292" spans="1:30" ht="15.75" customHeight="1" x14ac:dyDescent="0.2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</row>
    <row r="293" spans="1:30" ht="15.75" customHeight="1" x14ac:dyDescent="0.2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</row>
    <row r="294" spans="1:30" ht="15.75" customHeight="1" x14ac:dyDescent="0.2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</row>
    <row r="295" spans="1:30" ht="15.75" customHeight="1" x14ac:dyDescent="0.2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</row>
    <row r="296" spans="1:30" ht="15.75" customHeight="1" x14ac:dyDescent="0.2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</row>
    <row r="297" spans="1:30" ht="15.75" customHeight="1" x14ac:dyDescent="0.2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</row>
    <row r="298" spans="1:30" ht="15.75" customHeight="1" x14ac:dyDescent="0.2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</row>
    <row r="299" spans="1:30" ht="15.75" customHeight="1" x14ac:dyDescent="0.2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</row>
    <row r="300" spans="1:30" ht="15.75" customHeight="1" x14ac:dyDescent="0.2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</row>
    <row r="301" spans="1:30" ht="15.75" customHeight="1" x14ac:dyDescent="0.2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</row>
    <row r="302" spans="1:30" ht="15.75" customHeight="1" x14ac:dyDescent="0.2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</row>
    <row r="303" spans="1:30" ht="15.75" customHeight="1" x14ac:dyDescent="0.2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</row>
    <row r="304" spans="1:30" ht="15.75" customHeight="1" x14ac:dyDescent="0.2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</row>
    <row r="305" spans="1:30" ht="15.75" customHeight="1" x14ac:dyDescent="0.2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</row>
    <row r="306" spans="1:30" ht="15.75" customHeight="1" x14ac:dyDescent="0.2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</row>
    <row r="307" spans="1:30" ht="15.75" customHeight="1" x14ac:dyDescent="0.2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</row>
    <row r="308" spans="1:30" ht="15.75" customHeight="1" x14ac:dyDescent="0.2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</row>
    <row r="309" spans="1:30" ht="15.75" customHeight="1" x14ac:dyDescent="0.2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</row>
    <row r="310" spans="1:30" ht="15.75" customHeight="1" x14ac:dyDescent="0.2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</row>
    <row r="311" spans="1:30" ht="15.75" customHeight="1" x14ac:dyDescent="0.2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</row>
    <row r="312" spans="1:30" ht="15.75" customHeight="1" x14ac:dyDescent="0.2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</row>
    <row r="313" spans="1:30" ht="15.75" customHeight="1" x14ac:dyDescent="0.2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</row>
    <row r="314" spans="1:30" ht="15.75" customHeight="1" x14ac:dyDescent="0.2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</row>
    <row r="315" spans="1:30" ht="15.75" customHeight="1" x14ac:dyDescent="0.2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</row>
    <row r="316" spans="1:30" ht="15.75" customHeight="1" x14ac:dyDescent="0.2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</row>
    <row r="317" spans="1:30" ht="15.75" customHeight="1" x14ac:dyDescent="0.2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</row>
    <row r="318" spans="1:30" ht="15.75" customHeight="1" x14ac:dyDescent="0.2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</row>
    <row r="319" spans="1:30" ht="15.75" customHeight="1" x14ac:dyDescent="0.2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</row>
    <row r="320" spans="1:30" ht="15.75" customHeight="1" x14ac:dyDescent="0.2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</row>
    <row r="321" spans="1:30" ht="15.75" customHeight="1" x14ac:dyDescent="0.2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</row>
    <row r="322" spans="1:30" ht="15.75" customHeight="1" x14ac:dyDescent="0.2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</row>
    <row r="323" spans="1:30" ht="15.75" customHeight="1" x14ac:dyDescent="0.2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</row>
    <row r="324" spans="1:30" ht="15.75" customHeight="1" x14ac:dyDescent="0.2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</row>
    <row r="325" spans="1:30" ht="15.75" customHeight="1" x14ac:dyDescent="0.2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</row>
    <row r="326" spans="1:30" ht="15.75" customHeight="1" x14ac:dyDescent="0.2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</row>
    <row r="327" spans="1:30" ht="15.75" customHeight="1" x14ac:dyDescent="0.2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</row>
    <row r="328" spans="1:30" ht="15.75" customHeight="1" x14ac:dyDescent="0.2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</row>
    <row r="329" spans="1:30" ht="15.75" customHeight="1" x14ac:dyDescent="0.2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</row>
    <row r="330" spans="1:30" ht="15.75" customHeight="1" x14ac:dyDescent="0.2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</row>
    <row r="331" spans="1:30" ht="15.75" customHeight="1" x14ac:dyDescent="0.2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</row>
    <row r="332" spans="1:30" ht="15.75" customHeight="1" x14ac:dyDescent="0.2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</row>
    <row r="333" spans="1:30" ht="15.75" customHeight="1" x14ac:dyDescent="0.2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</row>
    <row r="334" spans="1:30" ht="15.75" customHeight="1" x14ac:dyDescent="0.2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</row>
    <row r="335" spans="1:30" ht="15.75" customHeight="1" x14ac:dyDescent="0.2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</row>
    <row r="336" spans="1:30" ht="15.75" customHeight="1" x14ac:dyDescent="0.2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</row>
    <row r="337" spans="1:30" ht="15.75" customHeight="1" x14ac:dyDescent="0.2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  <c r="AA337" s="173"/>
      <c r="AB337" s="173"/>
      <c r="AC337" s="173"/>
      <c r="AD337" s="173"/>
    </row>
    <row r="338" spans="1:30" ht="15.75" customHeight="1" x14ac:dyDescent="0.2">
      <c r="A338" s="173"/>
      <c r="B338" s="173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73"/>
      <c r="AD338" s="173"/>
    </row>
    <row r="339" spans="1:30" ht="15.75" customHeight="1" x14ac:dyDescent="0.2">
      <c r="A339" s="173"/>
      <c r="B339" s="173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  <c r="AB339" s="173"/>
      <c r="AC339" s="173"/>
      <c r="AD339" s="173"/>
    </row>
    <row r="340" spans="1:30" ht="15.75" customHeight="1" x14ac:dyDescent="0.2">
      <c r="A340" s="173"/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  <c r="AA340" s="173"/>
      <c r="AB340" s="173"/>
      <c r="AC340" s="173"/>
      <c r="AD340" s="173"/>
    </row>
    <row r="341" spans="1:30" ht="15.75" customHeight="1" x14ac:dyDescent="0.2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  <c r="AA341" s="173"/>
      <c r="AB341" s="173"/>
      <c r="AC341" s="173"/>
      <c r="AD341" s="173"/>
    </row>
    <row r="342" spans="1:30" ht="15.75" customHeight="1" x14ac:dyDescent="0.2">
      <c r="A342" s="173"/>
      <c r="B342" s="173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  <c r="AA342" s="173"/>
      <c r="AB342" s="173"/>
      <c r="AC342" s="173"/>
      <c r="AD342" s="173"/>
    </row>
    <row r="343" spans="1:30" ht="15.75" customHeight="1" x14ac:dyDescent="0.2">
      <c r="A343" s="173"/>
      <c r="B343" s="173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  <c r="AA343" s="173"/>
      <c r="AB343" s="173"/>
      <c r="AC343" s="173"/>
      <c r="AD343" s="173"/>
    </row>
    <row r="344" spans="1:30" ht="15.75" customHeight="1" x14ac:dyDescent="0.2">
      <c r="A344" s="173"/>
      <c r="B344" s="173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</row>
    <row r="345" spans="1:30" ht="15.75" customHeight="1" x14ac:dyDescent="0.2">
      <c r="A345" s="173"/>
      <c r="B345" s="173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</row>
    <row r="346" spans="1:30" ht="15.75" customHeight="1" x14ac:dyDescent="0.2">
      <c r="A346" s="173"/>
      <c r="B346" s="173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</row>
    <row r="347" spans="1:30" ht="15.75" customHeight="1" x14ac:dyDescent="0.2">
      <c r="A347" s="173"/>
      <c r="B347" s="173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</row>
    <row r="348" spans="1:30" ht="15.75" customHeight="1" x14ac:dyDescent="0.2">
      <c r="A348" s="173"/>
      <c r="B348" s="173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  <c r="AA348" s="173"/>
      <c r="AB348" s="173"/>
      <c r="AC348" s="173"/>
      <c r="AD348" s="173"/>
    </row>
    <row r="349" spans="1:30" ht="15.75" customHeight="1" x14ac:dyDescent="0.2">
      <c r="A349" s="173"/>
      <c r="B349" s="173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</row>
    <row r="350" spans="1:30" ht="15.75" customHeight="1" x14ac:dyDescent="0.2">
      <c r="A350" s="173"/>
      <c r="B350" s="173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</row>
    <row r="351" spans="1:30" ht="15.75" customHeight="1" x14ac:dyDescent="0.2">
      <c r="A351" s="173"/>
      <c r="B351" s="173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</row>
    <row r="352" spans="1:30" ht="15.75" customHeight="1" x14ac:dyDescent="0.2">
      <c r="A352" s="173"/>
      <c r="B352" s="173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  <c r="AA352" s="173"/>
      <c r="AB352" s="173"/>
      <c r="AC352" s="173"/>
      <c r="AD352" s="173"/>
    </row>
    <row r="353" spans="1:30" ht="15.75" customHeight="1" x14ac:dyDescent="0.2">
      <c r="A353" s="173"/>
      <c r="B353" s="173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  <c r="AA353" s="173"/>
      <c r="AB353" s="173"/>
      <c r="AC353" s="173"/>
      <c r="AD353" s="173"/>
    </row>
    <row r="354" spans="1:30" ht="15.75" customHeight="1" x14ac:dyDescent="0.2">
      <c r="A354" s="173"/>
      <c r="B354" s="173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</row>
    <row r="355" spans="1:30" ht="15.75" customHeight="1" x14ac:dyDescent="0.2">
      <c r="A355" s="173"/>
      <c r="B355" s="173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</row>
    <row r="356" spans="1:30" ht="15.75" customHeight="1" x14ac:dyDescent="0.2">
      <c r="A356" s="173"/>
      <c r="B356" s="173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</row>
    <row r="357" spans="1:30" ht="15.75" customHeight="1" x14ac:dyDescent="0.2">
      <c r="A357" s="173"/>
      <c r="B357" s="173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  <c r="AA357" s="173"/>
      <c r="AB357" s="173"/>
      <c r="AC357" s="173"/>
      <c r="AD357" s="173"/>
    </row>
    <row r="358" spans="1:30" ht="15.75" customHeight="1" x14ac:dyDescent="0.2">
      <c r="A358" s="173"/>
      <c r="B358" s="173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</row>
    <row r="359" spans="1:30" ht="15.75" customHeight="1" x14ac:dyDescent="0.2">
      <c r="A359" s="173"/>
      <c r="B359" s="173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  <c r="AA359" s="173"/>
      <c r="AB359" s="173"/>
      <c r="AC359" s="173"/>
      <c r="AD359" s="173"/>
    </row>
    <row r="360" spans="1:30" ht="15.75" customHeight="1" x14ac:dyDescent="0.2">
      <c r="A360" s="173"/>
      <c r="B360" s="173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  <c r="AA360" s="173"/>
      <c r="AB360" s="173"/>
      <c r="AC360" s="173"/>
      <c r="AD360" s="173"/>
    </row>
    <row r="361" spans="1:30" ht="15.75" customHeight="1" x14ac:dyDescent="0.2">
      <c r="A361" s="173"/>
      <c r="B361" s="173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  <c r="AA361" s="173"/>
      <c r="AB361" s="173"/>
      <c r="AC361" s="173"/>
      <c r="AD361" s="173"/>
    </row>
    <row r="362" spans="1:30" ht="15.75" customHeight="1" x14ac:dyDescent="0.2">
      <c r="A362" s="173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  <c r="AB362" s="173"/>
      <c r="AC362" s="173"/>
      <c r="AD362" s="173"/>
    </row>
    <row r="363" spans="1:30" ht="15.75" customHeight="1" x14ac:dyDescent="0.2">
      <c r="A363" s="173"/>
      <c r="B363" s="173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  <c r="AA363" s="173"/>
      <c r="AB363" s="173"/>
      <c r="AC363" s="173"/>
      <c r="AD363" s="173"/>
    </row>
    <row r="364" spans="1:30" ht="15.75" customHeight="1" x14ac:dyDescent="0.2">
      <c r="A364" s="173"/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  <c r="AA364" s="173"/>
      <c r="AB364" s="173"/>
      <c r="AC364" s="173"/>
      <c r="AD364" s="173"/>
    </row>
    <row r="365" spans="1:30" ht="15.75" customHeight="1" x14ac:dyDescent="0.2">
      <c r="A365" s="173"/>
      <c r="B365" s="173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  <c r="AA365" s="173"/>
      <c r="AB365" s="173"/>
      <c r="AC365" s="173"/>
      <c r="AD365" s="173"/>
    </row>
    <row r="366" spans="1:30" ht="15.75" customHeight="1" x14ac:dyDescent="0.2">
      <c r="A366" s="173"/>
      <c r="B366" s="173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  <c r="AB366" s="173"/>
      <c r="AC366" s="173"/>
      <c r="AD366" s="173"/>
    </row>
    <row r="367" spans="1:30" ht="15.75" customHeight="1" x14ac:dyDescent="0.2">
      <c r="A367" s="173"/>
      <c r="B367" s="173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</row>
    <row r="368" spans="1:30" ht="15.75" customHeight="1" x14ac:dyDescent="0.2">
      <c r="A368" s="173"/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</row>
    <row r="369" spans="1:30" ht="15.75" customHeight="1" x14ac:dyDescent="0.2">
      <c r="A369" s="173"/>
      <c r="B369" s="173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</row>
    <row r="370" spans="1:30" ht="15.75" customHeight="1" x14ac:dyDescent="0.2">
      <c r="A370" s="173"/>
      <c r="B370" s="173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</row>
    <row r="371" spans="1:30" ht="15.75" customHeight="1" x14ac:dyDescent="0.2">
      <c r="A371" s="173"/>
      <c r="B371" s="173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</row>
    <row r="372" spans="1:30" ht="15.75" customHeight="1" x14ac:dyDescent="0.2">
      <c r="A372" s="173"/>
      <c r="B372" s="173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</row>
    <row r="373" spans="1:30" ht="15.75" customHeight="1" x14ac:dyDescent="0.2">
      <c r="A373" s="173"/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</row>
    <row r="374" spans="1:30" ht="15.75" customHeight="1" x14ac:dyDescent="0.2">
      <c r="A374" s="173"/>
      <c r="B374" s="173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</row>
    <row r="375" spans="1:30" ht="15.75" customHeight="1" x14ac:dyDescent="0.2">
      <c r="A375" s="173"/>
      <c r="B375" s="173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  <c r="AA375" s="173"/>
      <c r="AB375" s="173"/>
      <c r="AC375" s="173"/>
      <c r="AD375" s="173"/>
    </row>
    <row r="376" spans="1:30" ht="15.75" customHeight="1" x14ac:dyDescent="0.2">
      <c r="A376" s="173"/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  <c r="AA376" s="173"/>
      <c r="AB376" s="173"/>
      <c r="AC376" s="173"/>
      <c r="AD376" s="173"/>
    </row>
    <row r="377" spans="1:30" ht="15.75" customHeight="1" x14ac:dyDescent="0.2">
      <c r="A377" s="173"/>
      <c r="B377" s="173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  <c r="AA377" s="173"/>
      <c r="AB377" s="173"/>
      <c r="AC377" s="173"/>
      <c r="AD377" s="173"/>
    </row>
    <row r="378" spans="1:30" ht="15.75" customHeight="1" x14ac:dyDescent="0.2">
      <c r="A378" s="173"/>
      <c r="B378" s="173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  <c r="AA378" s="173"/>
      <c r="AB378" s="173"/>
      <c r="AC378" s="173"/>
      <c r="AD378" s="173"/>
    </row>
    <row r="379" spans="1:30" ht="15.75" customHeight="1" x14ac:dyDescent="0.2">
      <c r="A379" s="173"/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  <c r="AA379" s="173"/>
      <c r="AB379" s="173"/>
      <c r="AC379" s="173"/>
      <c r="AD379" s="173"/>
    </row>
    <row r="380" spans="1:30" ht="15.75" customHeight="1" x14ac:dyDescent="0.2">
      <c r="A380" s="173"/>
      <c r="B380" s="173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  <c r="AA380" s="173"/>
      <c r="AB380" s="173"/>
      <c r="AC380" s="173"/>
      <c r="AD380" s="173"/>
    </row>
    <row r="381" spans="1:30" ht="15.75" customHeight="1" x14ac:dyDescent="0.2">
      <c r="A381" s="173"/>
      <c r="B381" s="173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  <c r="AA381" s="173"/>
      <c r="AB381" s="173"/>
      <c r="AC381" s="173"/>
      <c r="AD381" s="173"/>
    </row>
    <row r="382" spans="1:30" ht="15.75" customHeight="1" x14ac:dyDescent="0.2">
      <c r="A382" s="173"/>
      <c r="B382" s="173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  <c r="AA382" s="173"/>
      <c r="AB382" s="173"/>
      <c r="AC382" s="173"/>
      <c r="AD382" s="173"/>
    </row>
    <row r="383" spans="1:30" ht="15.75" customHeight="1" x14ac:dyDescent="0.2">
      <c r="A383" s="173"/>
      <c r="B383" s="173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  <c r="AA383" s="173"/>
      <c r="AB383" s="173"/>
      <c r="AC383" s="173"/>
      <c r="AD383" s="173"/>
    </row>
    <row r="384" spans="1:30" ht="15.75" customHeight="1" x14ac:dyDescent="0.2">
      <c r="A384" s="173"/>
      <c r="B384" s="173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  <c r="AA384" s="173"/>
      <c r="AB384" s="173"/>
      <c r="AC384" s="173"/>
      <c r="AD384" s="173"/>
    </row>
    <row r="385" spans="1:30" ht="15.75" customHeight="1" x14ac:dyDescent="0.2">
      <c r="A385" s="173"/>
      <c r="B385" s="173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  <c r="AA385" s="173"/>
      <c r="AB385" s="173"/>
      <c r="AC385" s="173"/>
      <c r="AD385" s="173"/>
    </row>
    <row r="386" spans="1:30" ht="15.75" customHeight="1" x14ac:dyDescent="0.2">
      <c r="A386" s="173"/>
      <c r="B386" s="173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  <c r="AB386" s="173"/>
      <c r="AC386" s="173"/>
      <c r="AD386" s="173"/>
    </row>
    <row r="387" spans="1:30" ht="15.75" customHeight="1" x14ac:dyDescent="0.2">
      <c r="A387" s="173"/>
      <c r="B387" s="173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  <c r="AB387" s="173"/>
      <c r="AC387" s="173"/>
      <c r="AD387" s="173"/>
    </row>
    <row r="388" spans="1:30" ht="15.75" customHeight="1" x14ac:dyDescent="0.2">
      <c r="A388" s="173"/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  <c r="AB388" s="173"/>
      <c r="AC388" s="173"/>
      <c r="AD388" s="173"/>
    </row>
    <row r="389" spans="1:30" ht="15.75" customHeight="1" x14ac:dyDescent="0.2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  <c r="AA389" s="173"/>
      <c r="AB389" s="173"/>
      <c r="AC389" s="173"/>
      <c r="AD389" s="173"/>
    </row>
    <row r="390" spans="1:30" ht="15.75" customHeight="1" x14ac:dyDescent="0.2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  <c r="AA390" s="173"/>
      <c r="AB390" s="173"/>
      <c r="AC390" s="173"/>
      <c r="AD390" s="173"/>
    </row>
    <row r="391" spans="1:30" ht="15.75" customHeight="1" x14ac:dyDescent="0.2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  <c r="AA391" s="173"/>
      <c r="AB391" s="173"/>
      <c r="AC391" s="173"/>
      <c r="AD391" s="173"/>
    </row>
    <row r="392" spans="1:30" ht="15.75" customHeight="1" x14ac:dyDescent="0.2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</row>
    <row r="393" spans="1:30" ht="15.75" customHeight="1" x14ac:dyDescent="0.2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</row>
    <row r="394" spans="1:30" ht="15.75" customHeight="1" x14ac:dyDescent="0.2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  <c r="AB394" s="173"/>
      <c r="AC394" s="173"/>
      <c r="AD394" s="173"/>
    </row>
    <row r="395" spans="1:30" ht="15.75" customHeight="1" x14ac:dyDescent="0.2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  <c r="AA395" s="173"/>
      <c r="AB395" s="173"/>
      <c r="AC395" s="173"/>
      <c r="AD395" s="173"/>
    </row>
    <row r="396" spans="1:30" ht="15.75" customHeight="1" x14ac:dyDescent="0.2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  <c r="AA396" s="173"/>
      <c r="AB396" s="173"/>
      <c r="AC396" s="173"/>
      <c r="AD396" s="173"/>
    </row>
    <row r="397" spans="1:30" ht="15.75" customHeight="1" x14ac:dyDescent="0.2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  <c r="AB397" s="173"/>
      <c r="AC397" s="173"/>
      <c r="AD397" s="173"/>
    </row>
    <row r="398" spans="1:30" ht="15.75" customHeight="1" x14ac:dyDescent="0.2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  <c r="AB398" s="173"/>
      <c r="AC398" s="173"/>
      <c r="AD398" s="173"/>
    </row>
    <row r="399" spans="1:30" ht="15.75" customHeight="1" x14ac:dyDescent="0.2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  <c r="AA399" s="173"/>
      <c r="AB399" s="173"/>
      <c r="AC399" s="173"/>
      <c r="AD399" s="173"/>
    </row>
    <row r="400" spans="1:30" ht="15.75" customHeight="1" x14ac:dyDescent="0.2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  <c r="AA400" s="173"/>
      <c r="AB400" s="173"/>
      <c r="AC400" s="173"/>
      <c r="AD400" s="173"/>
    </row>
    <row r="401" spans="1:30" ht="15.75" customHeight="1" x14ac:dyDescent="0.2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  <c r="AA401" s="173"/>
      <c r="AB401" s="173"/>
      <c r="AC401" s="173"/>
      <c r="AD401" s="173"/>
    </row>
    <row r="402" spans="1:30" ht="15.75" customHeight="1" x14ac:dyDescent="0.2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  <c r="AA402" s="173"/>
      <c r="AB402" s="173"/>
      <c r="AC402" s="173"/>
      <c r="AD402" s="173"/>
    </row>
    <row r="403" spans="1:30" ht="15.75" customHeight="1" x14ac:dyDescent="0.2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  <c r="AA403" s="173"/>
      <c r="AB403" s="173"/>
      <c r="AC403" s="173"/>
      <c r="AD403" s="173"/>
    </row>
    <row r="404" spans="1:30" ht="15.75" customHeight="1" x14ac:dyDescent="0.2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  <c r="AA404" s="173"/>
      <c r="AB404" s="173"/>
      <c r="AC404" s="173"/>
      <c r="AD404" s="173"/>
    </row>
    <row r="405" spans="1:30" ht="15.75" customHeight="1" x14ac:dyDescent="0.2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  <c r="AA405" s="173"/>
      <c r="AB405" s="173"/>
      <c r="AC405" s="173"/>
      <c r="AD405" s="173"/>
    </row>
    <row r="406" spans="1:30" ht="15.75" customHeight="1" x14ac:dyDescent="0.2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  <c r="AA406" s="173"/>
      <c r="AB406" s="173"/>
      <c r="AC406" s="173"/>
      <c r="AD406" s="173"/>
    </row>
    <row r="407" spans="1:30" ht="15.75" customHeight="1" x14ac:dyDescent="0.2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  <c r="AA407" s="173"/>
      <c r="AB407" s="173"/>
      <c r="AC407" s="173"/>
      <c r="AD407" s="173"/>
    </row>
    <row r="408" spans="1:30" ht="15.75" customHeight="1" x14ac:dyDescent="0.2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  <c r="AA408" s="173"/>
      <c r="AB408" s="173"/>
      <c r="AC408" s="173"/>
      <c r="AD408" s="173"/>
    </row>
    <row r="409" spans="1:30" ht="15.75" customHeight="1" x14ac:dyDescent="0.2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  <c r="AA409" s="173"/>
      <c r="AB409" s="173"/>
      <c r="AC409" s="173"/>
      <c r="AD409" s="173"/>
    </row>
    <row r="410" spans="1:30" ht="15.75" customHeight="1" x14ac:dyDescent="0.2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</row>
    <row r="411" spans="1:30" ht="15.75" customHeight="1" x14ac:dyDescent="0.2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  <c r="AA411" s="173"/>
      <c r="AB411" s="173"/>
      <c r="AC411" s="173"/>
      <c r="AD411" s="173"/>
    </row>
    <row r="412" spans="1:30" ht="15.75" customHeight="1" x14ac:dyDescent="0.2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  <c r="AB412" s="173"/>
      <c r="AC412" s="173"/>
      <c r="AD412" s="173"/>
    </row>
    <row r="413" spans="1:30" ht="15.75" customHeight="1" x14ac:dyDescent="0.2">
      <c r="A413" s="173"/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  <c r="AA413" s="173"/>
      <c r="AB413" s="173"/>
      <c r="AC413" s="173"/>
      <c r="AD413" s="173"/>
    </row>
    <row r="414" spans="1:30" ht="15.75" customHeight="1" x14ac:dyDescent="0.2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  <c r="AB414" s="173"/>
      <c r="AC414" s="173"/>
      <c r="AD414" s="173"/>
    </row>
    <row r="415" spans="1:30" ht="15.75" customHeight="1" x14ac:dyDescent="0.2">
      <c r="A415" s="173"/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  <c r="AB415" s="173"/>
      <c r="AC415" s="173"/>
      <c r="AD415" s="173"/>
    </row>
    <row r="416" spans="1:30" ht="15.75" customHeight="1" x14ac:dyDescent="0.2">
      <c r="A416" s="173"/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</row>
    <row r="417" spans="1:30" ht="15.75" customHeight="1" x14ac:dyDescent="0.2">
      <c r="A417" s="173"/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  <c r="AA417" s="173"/>
      <c r="AB417" s="173"/>
      <c r="AC417" s="173"/>
      <c r="AD417" s="173"/>
    </row>
    <row r="418" spans="1:30" ht="15.75" customHeight="1" x14ac:dyDescent="0.2">
      <c r="A418" s="173"/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  <c r="AB418" s="173"/>
      <c r="AC418" s="173"/>
      <c r="AD418" s="173"/>
    </row>
    <row r="419" spans="1:30" ht="15.75" customHeight="1" x14ac:dyDescent="0.2">
      <c r="A419" s="173"/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  <c r="AA419" s="173"/>
      <c r="AB419" s="173"/>
      <c r="AC419" s="173"/>
      <c r="AD419" s="173"/>
    </row>
    <row r="420" spans="1:30" ht="15.75" customHeight="1" x14ac:dyDescent="0.2">
      <c r="A420" s="173"/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</row>
    <row r="421" spans="1:30" ht="15.75" customHeight="1" x14ac:dyDescent="0.2">
      <c r="A421" s="173"/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</row>
    <row r="422" spans="1:30" ht="15.75" customHeight="1" x14ac:dyDescent="0.2">
      <c r="A422" s="173"/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</row>
    <row r="423" spans="1:30" ht="15.75" customHeight="1" x14ac:dyDescent="0.2">
      <c r="A423" s="173"/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</row>
    <row r="424" spans="1:30" ht="15.75" customHeight="1" x14ac:dyDescent="0.2">
      <c r="A424" s="173"/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</row>
    <row r="425" spans="1:30" ht="15.75" customHeight="1" x14ac:dyDescent="0.2">
      <c r="A425" s="173"/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</row>
    <row r="426" spans="1:30" ht="15.75" customHeight="1" x14ac:dyDescent="0.2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</row>
    <row r="427" spans="1:30" ht="15.75" customHeight="1" x14ac:dyDescent="0.2">
      <c r="A427" s="173"/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</row>
    <row r="428" spans="1:30" ht="15.75" customHeight="1" x14ac:dyDescent="0.2">
      <c r="A428" s="173"/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</row>
    <row r="429" spans="1:30" ht="15.75" customHeight="1" x14ac:dyDescent="0.2">
      <c r="A429" s="173"/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  <c r="AA429" s="173"/>
      <c r="AB429" s="173"/>
      <c r="AC429" s="173"/>
      <c r="AD429" s="173"/>
    </row>
    <row r="430" spans="1:30" ht="15.75" customHeight="1" x14ac:dyDescent="0.2">
      <c r="A430" s="173"/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  <c r="AA430" s="173"/>
      <c r="AB430" s="173"/>
      <c r="AC430" s="173"/>
      <c r="AD430" s="173"/>
    </row>
    <row r="431" spans="1:30" ht="15.75" customHeight="1" x14ac:dyDescent="0.2">
      <c r="A431" s="173"/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  <c r="AA431" s="173"/>
      <c r="AB431" s="173"/>
      <c r="AC431" s="173"/>
      <c r="AD431" s="173"/>
    </row>
    <row r="432" spans="1:30" ht="15.75" customHeight="1" x14ac:dyDescent="0.2">
      <c r="A432" s="173"/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  <c r="AA432" s="173"/>
      <c r="AB432" s="173"/>
      <c r="AC432" s="173"/>
      <c r="AD432" s="173"/>
    </row>
    <row r="433" spans="1:30" ht="15.75" customHeight="1" x14ac:dyDescent="0.2">
      <c r="A433" s="173"/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  <c r="AA433" s="173"/>
      <c r="AB433" s="173"/>
      <c r="AC433" s="173"/>
      <c r="AD433" s="173"/>
    </row>
    <row r="434" spans="1:30" ht="15.75" customHeight="1" x14ac:dyDescent="0.2">
      <c r="A434" s="173"/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  <c r="AA434" s="173"/>
      <c r="AB434" s="173"/>
      <c r="AC434" s="173"/>
      <c r="AD434" s="173"/>
    </row>
    <row r="435" spans="1:30" ht="15.75" customHeight="1" x14ac:dyDescent="0.2">
      <c r="A435" s="173"/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  <c r="AA435" s="173"/>
      <c r="AB435" s="173"/>
      <c r="AC435" s="173"/>
      <c r="AD435" s="173"/>
    </row>
    <row r="436" spans="1:30" ht="15.75" customHeight="1" x14ac:dyDescent="0.2">
      <c r="A436" s="173"/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  <c r="AA436" s="173"/>
      <c r="AB436" s="173"/>
      <c r="AC436" s="173"/>
      <c r="AD436" s="173"/>
    </row>
    <row r="437" spans="1:30" ht="15.75" customHeight="1" x14ac:dyDescent="0.2">
      <c r="A437" s="173"/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  <c r="AA437" s="173"/>
      <c r="AB437" s="173"/>
      <c r="AC437" s="173"/>
      <c r="AD437" s="173"/>
    </row>
    <row r="438" spans="1:30" ht="15.75" customHeight="1" x14ac:dyDescent="0.2">
      <c r="A438" s="173"/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</row>
    <row r="439" spans="1:30" ht="15.75" customHeight="1" x14ac:dyDescent="0.2">
      <c r="A439" s="173"/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</row>
    <row r="440" spans="1:30" ht="15.75" customHeight="1" x14ac:dyDescent="0.2">
      <c r="A440" s="173"/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</row>
    <row r="441" spans="1:30" ht="15.75" customHeight="1" x14ac:dyDescent="0.2">
      <c r="A441" s="173"/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</row>
    <row r="442" spans="1:30" ht="15.75" customHeight="1" x14ac:dyDescent="0.2">
      <c r="A442" s="173"/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</row>
    <row r="443" spans="1:30" ht="15.75" customHeight="1" x14ac:dyDescent="0.2">
      <c r="A443" s="173"/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</row>
    <row r="444" spans="1:30" ht="15.75" customHeight="1" x14ac:dyDescent="0.2">
      <c r="A444" s="173"/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</row>
    <row r="445" spans="1:30" ht="15.75" customHeight="1" x14ac:dyDescent="0.2">
      <c r="A445" s="173"/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</row>
    <row r="446" spans="1:30" ht="15.75" customHeight="1" x14ac:dyDescent="0.2">
      <c r="A446" s="173"/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</row>
    <row r="447" spans="1:30" ht="15.75" customHeight="1" x14ac:dyDescent="0.2">
      <c r="A447" s="173"/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</row>
    <row r="448" spans="1:30" ht="15.75" customHeight="1" x14ac:dyDescent="0.2">
      <c r="A448" s="173"/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</row>
    <row r="449" spans="1:30" ht="15.75" customHeight="1" x14ac:dyDescent="0.2">
      <c r="A449" s="173"/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</row>
    <row r="450" spans="1:30" ht="15.75" customHeight="1" x14ac:dyDescent="0.2">
      <c r="A450" s="173"/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</row>
    <row r="451" spans="1:30" ht="15.75" customHeight="1" x14ac:dyDescent="0.2">
      <c r="A451" s="173"/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</row>
    <row r="452" spans="1:30" ht="15.75" customHeight="1" x14ac:dyDescent="0.2">
      <c r="A452" s="173"/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</row>
    <row r="453" spans="1:30" ht="15.75" customHeight="1" x14ac:dyDescent="0.2">
      <c r="A453" s="173"/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  <c r="AA453" s="173"/>
      <c r="AB453" s="173"/>
      <c r="AC453" s="173"/>
      <c r="AD453" s="173"/>
    </row>
    <row r="454" spans="1:30" ht="15.75" customHeight="1" x14ac:dyDescent="0.2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  <c r="AB454" s="173"/>
      <c r="AC454" s="173"/>
      <c r="AD454" s="173"/>
    </row>
    <row r="455" spans="1:30" ht="15.75" customHeight="1" x14ac:dyDescent="0.2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</row>
    <row r="456" spans="1:30" ht="15.75" customHeight="1" x14ac:dyDescent="0.2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</row>
    <row r="457" spans="1:30" ht="15.75" customHeight="1" x14ac:dyDescent="0.2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</row>
    <row r="458" spans="1:30" ht="15.75" customHeight="1" x14ac:dyDescent="0.2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</row>
    <row r="459" spans="1:30" ht="15.75" customHeight="1" x14ac:dyDescent="0.2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  <c r="AB459" s="173"/>
      <c r="AC459" s="173"/>
      <c r="AD459" s="173"/>
    </row>
    <row r="460" spans="1:30" ht="15.75" customHeight="1" x14ac:dyDescent="0.2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</row>
    <row r="461" spans="1:30" ht="15.75" customHeight="1" x14ac:dyDescent="0.2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  <c r="AB461" s="173"/>
      <c r="AC461" s="173"/>
      <c r="AD461" s="173"/>
    </row>
    <row r="462" spans="1:30" ht="15.75" customHeight="1" x14ac:dyDescent="0.2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</row>
    <row r="463" spans="1:30" ht="15.75" customHeight="1" x14ac:dyDescent="0.2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</row>
    <row r="464" spans="1:30" ht="15.75" customHeight="1" x14ac:dyDescent="0.2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</row>
    <row r="465" spans="1:30" ht="15.75" customHeight="1" x14ac:dyDescent="0.2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  <c r="AA465" s="173"/>
      <c r="AB465" s="173"/>
      <c r="AC465" s="173"/>
      <c r="AD465" s="173"/>
    </row>
    <row r="466" spans="1:30" ht="15.75" customHeight="1" x14ac:dyDescent="0.2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  <c r="AA466" s="173"/>
      <c r="AB466" s="173"/>
      <c r="AC466" s="173"/>
      <c r="AD466" s="173"/>
    </row>
    <row r="467" spans="1:30" ht="15.75" customHeight="1" x14ac:dyDescent="0.2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  <c r="AA467" s="173"/>
      <c r="AB467" s="173"/>
      <c r="AC467" s="173"/>
      <c r="AD467" s="173"/>
    </row>
    <row r="468" spans="1:30" ht="15.75" customHeight="1" x14ac:dyDescent="0.2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  <c r="AA468" s="173"/>
      <c r="AB468" s="173"/>
      <c r="AC468" s="173"/>
      <c r="AD468" s="173"/>
    </row>
    <row r="469" spans="1:30" ht="15.75" customHeight="1" x14ac:dyDescent="0.2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  <c r="AA469" s="173"/>
      <c r="AB469" s="173"/>
      <c r="AC469" s="173"/>
      <c r="AD469" s="173"/>
    </row>
    <row r="470" spans="1:30" ht="15.75" customHeight="1" x14ac:dyDescent="0.2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  <c r="AA470" s="173"/>
      <c r="AB470" s="173"/>
      <c r="AC470" s="173"/>
      <c r="AD470" s="173"/>
    </row>
    <row r="471" spans="1:30" ht="15.75" customHeight="1" x14ac:dyDescent="0.2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  <c r="AA471" s="173"/>
      <c r="AB471" s="173"/>
      <c r="AC471" s="173"/>
      <c r="AD471" s="173"/>
    </row>
    <row r="472" spans="1:30" ht="15.75" customHeight="1" x14ac:dyDescent="0.2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  <c r="AA472" s="173"/>
      <c r="AB472" s="173"/>
      <c r="AC472" s="173"/>
      <c r="AD472" s="173"/>
    </row>
    <row r="473" spans="1:30" ht="15.75" customHeight="1" x14ac:dyDescent="0.2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  <c r="AA473" s="173"/>
      <c r="AB473" s="173"/>
      <c r="AC473" s="173"/>
      <c r="AD473" s="173"/>
    </row>
    <row r="474" spans="1:30" ht="15.75" customHeight="1" x14ac:dyDescent="0.2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  <c r="AA474" s="173"/>
      <c r="AB474" s="173"/>
      <c r="AC474" s="173"/>
      <c r="AD474" s="173"/>
    </row>
    <row r="475" spans="1:30" ht="15.75" customHeight="1" x14ac:dyDescent="0.2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  <c r="AA475" s="173"/>
      <c r="AB475" s="173"/>
      <c r="AC475" s="173"/>
      <c r="AD475" s="173"/>
    </row>
    <row r="476" spans="1:30" ht="15.75" customHeight="1" x14ac:dyDescent="0.2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  <c r="AA476" s="173"/>
      <c r="AB476" s="173"/>
      <c r="AC476" s="173"/>
      <c r="AD476" s="173"/>
    </row>
    <row r="477" spans="1:30" ht="15.75" customHeight="1" x14ac:dyDescent="0.2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</row>
    <row r="478" spans="1:30" ht="15.75" customHeight="1" x14ac:dyDescent="0.2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</row>
    <row r="479" spans="1:30" ht="15.75" customHeight="1" x14ac:dyDescent="0.2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  <c r="AA479" s="173"/>
      <c r="AB479" s="173"/>
      <c r="AC479" s="173"/>
      <c r="AD479" s="173"/>
    </row>
    <row r="480" spans="1:30" ht="15.75" customHeight="1" x14ac:dyDescent="0.2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  <c r="AA480" s="173"/>
      <c r="AB480" s="173"/>
      <c r="AC480" s="173"/>
      <c r="AD480" s="173"/>
    </row>
    <row r="481" spans="1:30" ht="15.75" customHeight="1" x14ac:dyDescent="0.2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  <c r="AA481" s="173"/>
      <c r="AB481" s="173"/>
      <c r="AC481" s="173"/>
      <c r="AD481" s="173"/>
    </row>
    <row r="482" spans="1:30" ht="15.75" customHeight="1" x14ac:dyDescent="0.2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  <c r="AA482" s="173"/>
      <c r="AB482" s="173"/>
      <c r="AC482" s="173"/>
      <c r="AD482" s="173"/>
    </row>
    <row r="483" spans="1:30" ht="15.75" customHeight="1" x14ac:dyDescent="0.2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  <c r="AA483" s="173"/>
      <c r="AB483" s="173"/>
      <c r="AC483" s="173"/>
      <c r="AD483" s="173"/>
    </row>
    <row r="484" spans="1:30" ht="15.75" customHeight="1" x14ac:dyDescent="0.2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  <c r="AA484" s="173"/>
      <c r="AB484" s="173"/>
      <c r="AC484" s="173"/>
      <c r="AD484" s="173"/>
    </row>
    <row r="485" spans="1:30" ht="15.75" customHeight="1" x14ac:dyDescent="0.2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  <c r="AA485" s="173"/>
      <c r="AB485" s="173"/>
      <c r="AC485" s="173"/>
      <c r="AD485" s="173"/>
    </row>
    <row r="486" spans="1:30" ht="15.75" customHeight="1" x14ac:dyDescent="0.2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</row>
    <row r="487" spans="1:30" ht="15.75" customHeight="1" x14ac:dyDescent="0.2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</row>
    <row r="488" spans="1:30" ht="15.75" customHeight="1" x14ac:dyDescent="0.2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</row>
    <row r="489" spans="1:30" ht="15.75" customHeight="1" x14ac:dyDescent="0.2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</row>
    <row r="490" spans="1:30" ht="15.75" customHeight="1" x14ac:dyDescent="0.2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</row>
    <row r="491" spans="1:30" ht="15.75" customHeight="1" x14ac:dyDescent="0.2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</row>
    <row r="492" spans="1:30" ht="15.75" customHeight="1" x14ac:dyDescent="0.2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</row>
    <row r="493" spans="1:30" ht="15.75" customHeight="1" x14ac:dyDescent="0.2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</row>
    <row r="494" spans="1:30" ht="15.75" customHeight="1" x14ac:dyDescent="0.2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</row>
    <row r="495" spans="1:30" ht="15.75" customHeight="1" x14ac:dyDescent="0.2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</row>
    <row r="496" spans="1:30" ht="15.75" customHeight="1" x14ac:dyDescent="0.2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</row>
    <row r="497" spans="1:30" ht="15.75" customHeight="1" x14ac:dyDescent="0.2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</row>
    <row r="498" spans="1:30" ht="15.75" customHeight="1" x14ac:dyDescent="0.2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</row>
    <row r="499" spans="1:30" ht="15.75" customHeight="1" x14ac:dyDescent="0.2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</row>
    <row r="500" spans="1:30" ht="15.75" customHeight="1" x14ac:dyDescent="0.2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</row>
    <row r="501" spans="1:30" ht="15.75" customHeight="1" x14ac:dyDescent="0.2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</row>
    <row r="502" spans="1:30" ht="15.75" customHeight="1" x14ac:dyDescent="0.2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</row>
    <row r="503" spans="1:30" ht="15.75" customHeight="1" x14ac:dyDescent="0.2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</row>
    <row r="504" spans="1:30" ht="15.75" customHeight="1" x14ac:dyDescent="0.2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  <c r="AA504" s="173"/>
      <c r="AB504" s="173"/>
      <c r="AC504" s="173"/>
      <c r="AD504" s="173"/>
    </row>
    <row r="505" spans="1:30" ht="15.75" customHeight="1" x14ac:dyDescent="0.2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  <c r="AA505" s="173"/>
      <c r="AB505" s="173"/>
      <c r="AC505" s="173"/>
      <c r="AD505" s="173"/>
    </row>
    <row r="506" spans="1:30" ht="15.75" customHeight="1" x14ac:dyDescent="0.2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  <c r="AA506" s="173"/>
      <c r="AB506" s="173"/>
      <c r="AC506" s="173"/>
      <c r="AD506" s="173"/>
    </row>
    <row r="507" spans="1:30" ht="15.75" customHeight="1" x14ac:dyDescent="0.2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  <c r="AA507" s="173"/>
      <c r="AB507" s="173"/>
      <c r="AC507" s="173"/>
      <c r="AD507" s="173"/>
    </row>
    <row r="508" spans="1:30" ht="15.75" customHeight="1" x14ac:dyDescent="0.2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  <c r="AA508" s="173"/>
      <c r="AB508" s="173"/>
      <c r="AC508" s="173"/>
      <c r="AD508" s="173"/>
    </row>
    <row r="509" spans="1:30" ht="15.75" customHeight="1" x14ac:dyDescent="0.2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  <c r="AA509" s="173"/>
      <c r="AB509" s="173"/>
      <c r="AC509" s="173"/>
      <c r="AD509" s="173"/>
    </row>
    <row r="510" spans="1:30" ht="15.75" customHeight="1" x14ac:dyDescent="0.2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</row>
    <row r="511" spans="1:30" ht="15.75" customHeight="1" x14ac:dyDescent="0.2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</row>
    <row r="512" spans="1:30" ht="15.75" customHeight="1" x14ac:dyDescent="0.2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</row>
    <row r="513" spans="1:30" ht="15.75" customHeight="1" x14ac:dyDescent="0.2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</row>
    <row r="514" spans="1:30" ht="15.75" customHeight="1" x14ac:dyDescent="0.2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</row>
    <row r="515" spans="1:30" ht="15.75" customHeight="1" x14ac:dyDescent="0.2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</row>
    <row r="516" spans="1:30" ht="15.75" customHeight="1" x14ac:dyDescent="0.2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</row>
    <row r="517" spans="1:30" ht="15.75" customHeight="1" x14ac:dyDescent="0.2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</row>
    <row r="518" spans="1:30" ht="15.75" customHeight="1" x14ac:dyDescent="0.2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</row>
    <row r="519" spans="1:30" ht="15.75" customHeight="1" x14ac:dyDescent="0.2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</row>
    <row r="520" spans="1:30" ht="15.75" customHeight="1" x14ac:dyDescent="0.2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</row>
    <row r="521" spans="1:30" ht="15.75" customHeight="1" x14ac:dyDescent="0.2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</row>
    <row r="522" spans="1:30" ht="15.75" customHeight="1" x14ac:dyDescent="0.2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</row>
    <row r="523" spans="1:30" ht="15.75" customHeight="1" x14ac:dyDescent="0.2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</row>
    <row r="524" spans="1:30" ht="15.75" customHeight="1" x14ac:dyDescent="0.2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</row>
    <row r="525" spans="1:30" ht="15.75" customHeight="1" x14ac:dyDescent="0.2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</row>
    <row r="526" spans="1:30" ht="15.75" customHeight="1" x14ac:dyDescent="0.2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  <c r="AB526" s="173"/>
      <c r="AC526" s="173"/>
      <c r="AD526" s="173"/>
    </row>
    <row r="527" spans="1:30" ht="15.75" customHeight="1" x14ac:dyDescent="0.2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  <c r="AB527" s="173"/>
      <c r="AC527" s="173"/>
      <c r="AD527" s="173"/>
    </row>
    <row r="528" spans="1:30" ht="15.75" customHeight="1" x14ac:dyDescent="0.2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</row>
    <row r="529" spans="1:30" ht="15.75" customHeight="1" x14ac:dyDescent="0.2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</row>
    <row r="530" spans="1:30" ht="15.75" customHeight="1" x14ac:dyDescent="0.2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</row>
    <row r="531" spans="1:30" ht="15.75" customHeight="1" x14ac:dyDescent="0.2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</row>
    <row r="532" spans="1:30" ht="15.75" customHeight="1" x14ac:dyDescent="0.2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</row>
    <row r="533" spans="1:30" ht="15.75" customHeight="1" x14ac:dyDescent="0.2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</row>
    <row r="534" spans="1:30" ht="15.75" customHeight="1" x14ac:dyDescent="0.2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</row>
    <row r="535" spans="1:30" ht="15.75" customHeight="1" x14ac:dyDescent="0.2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</row>
    <row r="536" spans="1:30" ht="15.75" customHeight="1" x14ac:dyDescent="0.2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</row>
    <row r="537" spans="1:30" ht="15.75" customHeight="1" x14ac:dyDescent="0.2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</row>
    <row r="538" spans="1:30" ht="15.75" customHeight="1" x14ac:dyDescent="0.2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</row>
    <row r="539" spans="1:30" ht="15.75" customHeight="1" x14ac:dyDescent="0.2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</row>
    <row r="540" spans="1:30" ht="15.75" customHeight="1" x14ac:dyDescent="0.2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  <c r="AA540" s="173"/>
      <c r="AB540" s="173"/>
      <c r="AC540" s="173"/>
      <c r="AD540" s="173"/>
    </row>
    <row r="541" spans="1:30" ht="15.75" customHeight="1" x14ac:dyDescent="0.2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  <c r="AA541" s="173"/>
      <c r="AB541" s="173"/>
      <c r="AC541" s="173"/>
      <c r="AD541" s="173"/>
    </row>
    <row r="542" spans="1:30" ht="15.75" customHeight="1" x14ac:dyDescent="0.2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  <c r="AA542" s="173"/>
      <c r="AB542" s="173"/>
      <c r="AC542" s="173"/>
      <c r="AD542" s="173"/>
    </row>
    <row r="543" spans="1:30" ht="15.75" customHeight="1" x14ac:dyDescent="0.2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  <c r="AA543" s="173"/>
      <c r="AB543" s="173"/>
      <c r="AC543" s="173"/>
      <c r="AD543" s="173"/>
    </row>
    <row r="544" spans="1:30" ht="15.75" customHeight="1" x14ac:dyDescent="0.2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  <c r="AA544" s="173"/>
      <c r="AB544" s="173"/>
      <c r="AC544" s="173"/>
      <c r="AD544" s="173"/>
    </row>
    <row r="545" spans="1:30" ht="15.75" customHeight="1" x14ac:dyDescent="0.2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  <c r="AA545" s="173"/>
      <c r="AB545" s="173"/>
      <c r="AC545" s="173"/>
      <c r="AD545" s="173"/>
    </row>
    <row r="546" spans="1:30" ht="15.75" customHeight="1" x14ac:dyDescent="0.2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  <c r="AB546" s="173"/>
      <c r="AC546" s="173"/>
      <c r="AD546" s="173"/>
    </row>
    <row r="547" spans="1:30" ht="15.75" customHeight="1" x14ac:dyDescent="0.2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</row>
    <row r="548" spans="1:30" ht="15.75" customHeight="1" x14ac:dyDescent="0.2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</row>
    <row r="549" spans="1:30" ht="15.75" customHeight="1" x14ac:dyDescent="0.2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</row>
    <row r="550" spans="1:30" ht="15.75" customHeight="1" x14ac:dyDescent="0.2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</row>
    <row r="551" spans="1:30" ht="15.75" customHeight="1" x14ac:dyDescent="0.2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</row>
    <row r="552" spans="1:30" ht="15.75" customHeight="1" x14ac:dyDescent="0.2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</row>
    <row r="553" spans="1:30" ht="15.75" customHeight="1" x14ac:dyDescent="0.2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</row>
    <row r="554" spans="1:30" ht="15.75" customHeight="1" x14ac:dyDescent="0.2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</row>
    <row r="555" spans="1:30" ht="15.75" customHeight="1" x14ac:dyDescent="0.2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  <c r="AA555" s="173"/>
      <c r="AB555" s="173"/>
      <c r="AC555" s="173"/>
      <c r="AD555" s="173"/>
    </row>
    <row r="556" spans="1:30" ht="15.75" customHeight="1" x14ac:dyDescent="0.2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  <c r="AA556" s="173"/>
      <c r="AB556" s="173"/>
      <c r="AC556" s="173"/>
      <c r="AD556" s="173"/>
    </row>
    <row r="557" spans="1:30" ht="15.75" customHeight="1" x14ac:dyDescent="0.2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  <c r="AA557" s="173"/>
      <c r="AB557" s="173"/>
      <c r="AC557" s="173"/>
      <c r="AD557" s="173"/>
    </row>
    <row r="558" spans="1:30" ht="15.75" customHeight="1" x14ac:dyDescent="0.2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  <c r="AA558" s="173"/>
      <c r="AB558" s="173"/>
      <c r="AC558" s="173"/>
      <c r="AD558" s="173"/>
    </row>
    <row r="559" spans="1:30" ht="15.75" customHeight="1" x14ac:dyDescent="0.2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</row>
    <row r="560" spans="1:30" ht="15.75" customHeight="1" x14ac:dyDescent="0.2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</row>
    <row r="561" spans="1:30" ht="15.75" customHeight="1" x14ac:dyDescent="0.2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</row>
    <row r="562" spans="1:30" ht="15.75" customHeight="1" x14ac:dyDescent="0.2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</row>
    <row r="563" spans="1:30" ht="15.75" customHeight="1" x14ac:dyDescent="0.2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</row>
    <row r="564" spans="1:30" ht="15.75" customHeight="1" x14ac:dyDescent="0.2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</row>
    <row r="565" spans="1:30" ht="15.75" customHeight="1" x14ac:dyDescent="0.2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</row>
    <row r="566" spans="1:30" ht="15.75" customHeight="1" x14ac:dyDescent="0.2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</row>
    <row r="567" spans="1:30" ht="15.75" customHeight="1" x14ac:dyDescent="0.2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</row>
    <row r="568" spans="1:30" ht="15.75" customHeight="1" x14ac:dyDescent="0.2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</row>
    <row r="569" spans="1:30" ht="15.75" customHeight="1" x14ac:dyDescent="0.2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</row>
    <row r="570" spans="1:30" ht="15.75" customHeight="1" x14ac:dyDescent="0.2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</row>
    <row r="571" spans="1:30" ht="15.75" customHeight="1" x14ac:dyDescent="0.2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</row>
    <row r="572" spans="1:30" ht="15.75" customHeight="1" x14ac:dyDescent="0.2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</row>
    <row r="573" spans="1:30" ht="15.75" customHeight="1" x14ac:dyDescent="0.2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</row>
    <row r="574" spans="1:30" ht="15.75" customHeight="1" x14ac:dyDescent="0.2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  <c r="AA574" s="173"/>
      <c r="AB574" s="173"/>
      <c r="AC574" s="173"/>
      <c r="AD574" s="173"/>
    </row>
    <row r="575" spans="1:30" ht="15.75" customHeight="1" x14ac:dyDescent="0.2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  <c r="AA575" s="173"/>
      <c r="AB575" s="173"/>
      <c r="AC575" s="173"/>
      <c r="AD575" s="173"/>
    </row>
    <row r="576" spans="1:30" ht="15.75" customHeight="1" x14ac:dyDescent="0.2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  <c r="AA576" s="173"/>
      <c r="AB576" s="173"/>
      <c r="AC576" s="173"/>
      <c r="AD576" s="173"/>
    </row>
    <row r="577" spans="1:30" ht="15.75" customHeight="1" x14ac:dyDescent="0.2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  <c r="AA577" s="173"/>
      <c r="AB577" s="173"/>
      <c r="AC577" s="173"/>
      <c r="AD577" s="173"/>
    </row>
    <row r="578" spans="1:30" ht="15.75" customHeight="1" x14ac:dyDescent="0.2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  <c r="AA578" s="173"/>
      <c r="AB578" s="173"/>
      <c r="AC578" s="173"/>
      <c r="AD578" s="173"/>
    </row>
    <row r="579" spans="1:30" ht="15.75" customHeight="1" x14ac:dyDescent="0.2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  <c r="AA579" s="173"/>
      <c r="AB579" s="173"/>
      <c r="AC579" s="173"/>
      <c r="AD579" s="173"/>
    </row>
    <row r="580" spans="1:30" ht="15.75" customHeight="1" x14ac:dyDescent="0.2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  <c r="AA580" s="173"/>
      <c r="AB580" s="173"/>
      <c r="AC580" s="173"/>
      <c r="AD580" s="173"/>
    </row>
    <row r="581" spans="1:30" ht="15.75" customHeight="1" x14ac:dyDescent="0.2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  <c r="AA581" s="173"/>
      <c r="AB581" s="173"/>
      <c r="AC581" s="173"/>
      <c r="AD581" s="173"/>
    </row>
    <row r="582" spans="1:30" ht="15.75" customHeight="1" x14ac:dyDescent="0.2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  <c r="AA582" s="173"/>
      <c r="AB582" s="173"/>
      <c r="AC582" s="173"/>
      <c r="AD582" s="173"/>
    </row>
    <row r="583" spans="1:30" ht="15.75" customHeight="1" x14ac:dyDescent="0.2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  <c r="AA583" s="173"/>
      <c r="AB583" s="173"/>
      <c r="AC583" s="173"/>
      <c r="AD583" s="173"/>
    </row>
    <row r="584" spans="1:30" ht="15.75" customHeight="1" x14ac:dyDescent="0.2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  <c r="AA584" s="173"/>
      <c r="AB584" s="173"/>
      <c r="AC584" s="173"/>
      <c r="AD584" s="173"/>
    </row>
    <row r="585" spans="1:30" ht="15.75" customHeight="1" x14ac:dyDescent="0.2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  <c r="AA585" s="173"/>
      <c r="AB585" s="173"/>
      <c r="AC585" s="173"/>
      <c r="AD585" s="173"/>
    </row>
    <row r="586" spans="1:30" ht="15.75" customHeight="1" x14ac:dyDescent="0.2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  <c r="AA586" s="173"/>
      <c r="AB586" s="173"/>
      <c r="AC586" s="173"/>
      <c r="AD586" s="173"/>
    </row>
    <row r="587" spans="1:30" ht="15.75" customHeight="1" x14ac:dyDescent="0.2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  <c r="AA587" s="173"/>
      <c r="AB587" s="173"/>
      <c r="AC587" s="173"/>
      <c r="AD587" s="173"/>
    </row>
    <row r="588" spans="1:30" ht="15.75" customHeight="1" x14ac:dyDescent="0.2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  <c r="AA588" s="173"/>
      <c r="AB588" s="173"/>
      <c r="AC588" s="173"/>
      <c r="AD588" s="173"/>
    </row>
    <row r="589" spans="1:30" ht="15.75" customHeight="1" x14ac:dyDescent="0.2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  <c r="AA589" s="173"/>
      <c r="AB589" s="173"/>
      <c r="AC589" s="173"/>
      <c r="AD589" s="173"/>
    </row>
    <row r="590" spans="1:30" ht="15.75" customHeight="1" x14ac:dyDescent="0.2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  <c r="AA590" s="173"/>
      <c r="AB590" s="173"/>
      <c r="AC590" s="173"/>
      <c r="AD590" s="173"/>
    </row>
    <row r="591" spans="1:30" ht="15.75" customHeight="1" x14ac:dyDescent="0.2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  <c r="AA591" s="173"/>
      <c r="AB591" s="173"/>
      <c r="AC591" s="173"/>
      <c r="AD591" s="173"/>
    </row>
    <row r="592" spans="1:30" ht="15.75" customHeight="1" x14ac:dyDescent="0.2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  <c r="AA592" s="173"/>
      <c r="AB592" s="173"/>
      <c r="AC592" s="173"/>
      <c r="AD592" s="173"/>
    </row>
    <row r="593" spans="1:30" ht="15.75" customHeight="1" x14ac:dyDescent="0.2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  <c r="AB593" s="173"/>
      <c r="AC593" s="173"/>
      <c r="AD593" s="173"/>
    </row>
    <row r="594" spans="1:30" ht="15.75" customHeight="1" x14ac:dyDescent="0.2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  <c r="AA594" s="173"/>
      <c r="AB594" s="173"/>
      <c r="AC594" s="173"/>
      <c r="AD594" s="173"/>
    </row>
    <row r="595" spans="1:30" ht="15.75" customHeight="1" x14ac:dyDescent="0.2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  <c r="AA595" s="173"/>
      <c r="AB595" s="173"/>
      <c r="AC595" s="173"/>
      <c r="AD595" s="173"/>
    </row>
    <row r="596" spans="1:30" ht="15.75" customHeight="1" x14ac:dyDescent="0.2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  <c r="AA596" s="173"/>
      <c r="AB596" s="173"/>
      <c r="AC596" s="173"/>
      <c r="AD596" s="173"/>
    </row>
    <row r="597" spans="1:30" ht="15.75" customHeight="1" x14ac:dyDescent="0.2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  <c r="AA597" s="173"/>
      <c r="AB597" s="173"/>
      <c r="AC597" s="173"/>
      <c r="AD597" s="173"/>
    </row>
    <row r="598" spans="1:30" ht="15.75" customHeight="1" x14ac:dyDescent="0.2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  <c r="AB598" s="173"/>
      <c r="AC598" s="173"/>
      <c r="AD598" s="173"/>
    </row>
    <row r="599" spans="1:30" ht="15.75" customHeight="1" x14ac:dyDescent="0.2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  <c r="AA599" s="173"/>
      <c r="AB599" s="173"/>
      <c r="AC599" s="173"/>
      <c r="AD599" s="173"/>
    </row>
    <row r="600" spans="1:30" ht="15.75" customHeight="1" x14ac:dyDescent="0.2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</row>
    <row r="601" spans="1:30" ht="15.75" customHeight="1" x14ac:dyDescent="0.2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</row>
    <row r="602" spans="1:30" ht="15.75" customHeight="1" x14ac:dyDescent="0.2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  <c r="AA602" s="173"/>
      <c r="AB602" s="173"/>
      <c r="AC602" s="173"/>
      <c r="AD602" s="173"/>
    </row>
    <row r="603" spans="1:30" ht="15.75" customHeight="1" x14ac:dyDescent="0.2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  <c r="AA603" s="173"/>
      <c r="AB603" s="173"/>
      <c r="AC603" s="173"/>
      <c r="AD603" s="173"/>
    </row>
    <row r="604" spans="1:30" ht="15.75" customHeight="1" x14ac:dyDescent="0.2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  <c r="AA604" s="173"/>
      <c r="AB604" s="173"/>
      <c r="AC604" s="173"/>
      <c r="AD604" s="173"/>
    </row>
    <row r="605" spans="1:30" ht="15.75" customHeight="1" x14ac:dyDescent="0.2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  <c r="AA605" s="173"/>
      <c r="AB605" s="173"/>
      <c r="AC605" s="173"/>
      <c r="AD605" s="173"/>
    </row>
    <row r="606" spans="1:30" ht="15.75" customHeight="1" x14ac:dyDescent="0.2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  <c r="AA606" s="173"/>
      <c r="AB606" s="173"/>
      <c r="AC606" s="173"/>
      <c r="AD606" s="173"/>
    </row>
    <row r="607" spans="1:30" ht="15.75" customHeight="1" x14ac:dyDescent="0.2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  <c r="AA607" s="173"/>
      <c r="AB607" s="173"/>
      <c r="AC607" s="173"/>
      <c r="AD607" s="173"/>
    </row>
    <row r="608" spans="1:30" ht="15.75" customHeight="1" x14ac:dyDescent="0.2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  <c r="AA608" s="173"/>
      <c r="AB608" s="173"/>
      <c r="AC608" s="173"/>
      <c r="AD608" s="173"/>
    </row>
    <row r="609" spans="1:30" ht="15.75" customHeight="1" x14ac:dyDescent="0.2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  <c r="AA609" s="173"/>
      <c r="AB609" s="173"/>
      <c r="AC609" s="173"/>
      <c r="AD609" s="173"/>
    </row>
    <row r="610" spans="1:30" ht="15.75" customHeight="1" x14ac:dyDescent="0.2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  <c r="AA610" s="173"/>
      <c r="AB610" s="173"/>
      <c r="AC610" s="173"/>
      <c r="AD610" s="173"/>
    </row>
    <row r="611" spans="1:30" ht="15.75" customHeight="1" x14ac:dyDescent="0.2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  <c r="AA611" s="173"/>
      <c r="AB611" s="173"/>
      <c r="AC611" s="173"/>
      <c r="AD611" s="173"/>
    </row>
    <row r="612" spans="1:30" ht="15.75" customHeight="1" x14ac:dyDescent="0.2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  <c r="AA612" s="173"/>
      <c r="AB612" s="173"/>
      <c r="AC612" s="173"/>
      <c r="AD612" s="173"/>
    </row>
    <row r="613" spans="1:30" ht="15.75" customHeight="1" x14ac:dyDescent="0.2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  <c r="AA613" s="173"/>
      <c r="AB613" s="173"/>
      <c r="AC613" s="173"/>
      <c r="AD613" s="173"/>
    </row>
    <row r="614" spans="1:30" ht="15.75" customHeight="1" x14ac:dyDescent="0.2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  <c r="AA614" s="173"/>
      <c r="AB614" s="173"/>
      <c r="AC614" s="173"/>
      <c r="AD614" s="173"/>
    </row>
    <row r="615" spans="1:30" ht="15.75" customHeight="1" x14ac:dyDescent="0.2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  <c r="AA615" s="173"/>
      <c r="AB615" s="173"/>
      <c r="AC615" s="173"/>
      <c r="AD615" s="173"/>
    </row>
    <row r="616" spans="1:30" ht="15.75" customHeight="1" x14ac:dyDescent="0.2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  <c r="AA616" s="173"/>
      <c r="AB616" s="173"/>
      <c r="AC616" s="173"/>
      <c r="AD616" s="173"/>
    </row>
    <row r="617" spans="1:30" ht="15.75" customHeight="1" x14ac:dyDescent="0.2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  <c r="AA617" s="173"/>
      <c r="AB617" s="173"/>
      <c r="AC617" s="173"/>
      <c r="AD617" s="173"/>
    </row>
    <row r="618" spans="1:30" ht="15.75" customHeight="1" x14ac:dyDescent="0.2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</row>
    <row r="619" spans="1:30" ht="15.75" customHeight="1" x14ac:dyDescent="0.2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</row>
    <row r="620" spans="1:30" ht="15.75" customHeight="1" x14ac:dyDescent="0.2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</row>
    <row r="621" spans="1:30" ht="15.75" customHeight="1" x14ac:dyDescent="0.2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</row>
    <row r="622" spans="1:30" ht="15.75" customHeight="1" x14ac:dyDescent="0.2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</row>
    <row r="623" spans="1:30" ht="15.75" customHeight="1" x14ac:dyDescent="0.2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</row>
    <row r="624" spans="1:30" ht="15.75" customHeight="1" x14ac:dyDescent="0.2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</row>
    <row r="625" spans="1:30" ht="15.75" customHeight="1" x14ac:dyDescent="0.2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</row>
    <row r="626" spans="1:30" ht="15.75" customHeight="1" x14ac:dyDescent="0.2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  <c r="AB626" s="173"/>
      <c r="AC626" s="173"/>
      <c r="AD626" s="173"/>
    </row>
    <row r="627" spans="1:30" ht="15.75" customHeight="1" x14ac:dyDescent="0.2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  <c r="AA627" s="173"/>
      <c r="AB627" s="173"/>
      <c r="AC627" s="173"/>
      <c r="AD627" s="173"/>
    </row>
    <row r="628" spans="1:30" ht="15.75" customHeight="1" x14ac:dyDescent="0.2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  <c r="AA628" s="173"/>
      <c r="AB628" s="173"/>
      <c r="AC628" s="173"/>
      <c r="AD628" s="173"/>
    </row>
    <row r="629" spans="1:30" ht="15.75" customHeight="1" x14ac:dyDescent="0.2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  <c r="AB629" s="173"/>
      <c r="AC629" s="173"/>
      <c r="AD629" s="173"/>
    </row>
    <row r="630" spans="1:30" ht="15.75" customHeight="1" x14ac:dyDescent="0.2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</row>
    <row r="631" spans="1:30" ht="15.75" customHeight="1" x14ac:dyDescent="0.2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  <c r="AB631" s="173"/>
      <c r="AC631" s="173"/>
      <c r="AD631" s="173"/>
    </row>
    <row r="632" spans="1:30" ht="15.75" customHeight="1" x14ac:dyDescent="0.2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  <c r="AB632" s="173"/>
      <c r="AC632" s="173"/>
      <c r="AD632" s="173"/>
    </row>
    <row r="633" spans="1:30" ht="15.75" customHeight="1" x14ac:dyDescent="0.2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  <c r="AB633" s="173"/>
      <c r="AC633" s="173"/>
      <c r="AD633" s="173"/>
    </row>
    <row r="634" spans="1:30" ht="15.75" customHeight="1" x14ac:dyDescent="0.2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  <c r="AB634" s="173"/>
      <c r="AC634" s="173"/>
      <c r="AD634" s="173"/>
    </row>
    <row r="635" spans="1:30" ht="15.75" customHeight="1" x14ac:dyDescent="0.2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  <c r="AB635" s="173"/>
      <c r="AC635" s="173"/>
      <c r="AD635" s="173"/>
    </row>
    <row r="636" spans="1:30" ht="15.75" customHeight="1" x14ac:dyDescent="0.2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</row>
    <row r="637" spans="1:30" ht="15.75" customHeight="1" x14ac:dyDescent="0.2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</row>
    <row r="638" spans="1:30" ht="15.75" customHeight="1" x14ac:dyDescent="0.2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</row>
    <row r="639" spans="1:30" ht="15.75" customHeight="1" x14ac:dyDescent="0.2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</row>
    <row r="640" spans="1:30" ht="15.75" customHeight="1" x14ac:dyDescent="0.2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</row>
    <row r="641" spans="1:30" ht="15.75" customHeight="1" x14ac:dyDescent="0.2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</row>
    <row r="642" spans="1:30" ht="15.75" customHeight="1" x14ac:dyDescent="0.2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</row>
    <row r="643" spans="1:30" ht="15.75" customHeight="1" x14ac:dyDescent="0.2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</row>
    <row r="644" spans="1:30" ht="15.75" customHeight="1" x14ac:dyDescent="0.2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</row>
    <row r="645" spans="1:30" ht="15.75" customHeight="1" x14ac:dyDescent="0.2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</row>
    <row r="646" spans="1:30" ht="15.75" customHeight="1" x14ac:dyDescent="0.2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</row>
    <row r="647" spans="1:30" ht="15.75" customHeight="1" x14ac:dyDescent="0.2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</row>
    <row r="648" spans="1:30" ht="15.75" customHeight="1" x14ac:dyDescent="0.2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</row>
    <row r="649" spans="1:30" ht="15.75" customHeight="1" x14ac:dyDescent="0.2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</row>
    <row r="650" spans="1:30" ht="15.75" customHeight="1" x14ac:dyDescent="0.2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</row>
    <row r="651" spans="1:30" ht="15.75" customHeight="1" x14ac:dyDescent="0.2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</row>
    <row r="652" spans="1:30" ht="15.75" customHeight="1" x14ac:dyDescent="0.2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</row>
    <row r="653" spans="1:30" ht="15.75" customHeight="1" x14ac:dyDescent="0.2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</row>
    <row r="654" spans="1:30" ht="15.75" customHeight="1" x14ac:dyDescent="0.2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  <c r="AA654" s="173"/>
      <c r="AB654" s="173"/>
      <c r="AC654" s="173"/>
      <c r="AD654" s="173"/>
    </row>
    <row r="655" spans="1:30" ht="15.75" customHeight="1" x14ac:dyDescent="0.2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  <c r="AA655" s="173"/>
      <c r="AB655" s="173"/>
      <c r="AC655" s="173"/>
      <c r="AD655" s="173"/>
    </row>
    <row r="656" spans="1:30" ht="15.75" customHeight="1" x14ac:dyDescent="0.2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  <c r="AA656" s="173"/>
      <c r="AB656" s="173"/>
      <c r="AC656" s="173"/>
      <c r="AD656" s="173"/>
    </row>
    <row r="657" spans="1:30" ht="15.75" customHeight="1" x14ac:dyDescent="0.2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  <c r="AA657" s="173"/>
      <c r="AB657" s="173"/>
      <c r="AC657" s="173"/>
      <c r="AD657" s="173"/>
    </row>
    <row r="658" spans="1:30" ht="15.75" customHeight="1" x14ac:dyDescent="0.2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  <c r="AB658" s="173"/>
      <c r="AC658" s="173"/>
      <c r="AD658" s="173"/>
    </row>
    <row r="659" spans="1:30" ht="15.75" customHeight="1" x14ac:dyDescent="0.2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  <c r="AB659" s="173"/>
      <c r="AC659" s="173"/>
      <c r="AD659" s="173"/>
    </row>
    <row r="660" spans="1:30" ht="15.75" customHeight="1" x14ac:dyDescent="0.2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  <c r="AB660" s="173"/>
      <c r="AC660" s="173"/>
      <c r="AD660" s="173"/>
    </row>
    <row r="661" spans="1:30" ht="15.75" customHeight="1" x14ac:dyDescent="0.2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  <c r="AB661" s="173"/>
      <c r="AC661" s="173"/>
      <c r="AD661" s="173"/>
    </row>
    <row r="662" spans="1:30" ht="15.75" customHeight="1" x14ac:dyDescent="0.2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  <c r="AB662" s="173"/>
      <c r="AC662" s="173"/>
      <c r="AD662" s="173"/>
    </row>
    <row r="663" spans="1:30" ht="15.75" customHeight="1" x14ac:dyDescent="0.2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  <c r="AB663" s="173"/>
      <c r="AC663" s="173"/>
      <c r="AD663" s="173"/>
    </row>
    <row r="664" spans="1:30" ht="15.75" customHeight="1" x14ac:dyDescent="0.2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</row>
    <row r="665" spans="1:30" ht="15.75" customHeight="1" x14ac:dyDescent="0.2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</row>
    <row r="666" spans="1:30" ht="15.75" customHeight="1" x14ac:dyDescent="0.2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</row>
    <row r="667" spans="1:30" ht="15.75" customHeight="1" x14ac:dyDescent="0.2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</row>
    <row r="668" spans="1:30" ht="15.75" customHeight="1" x14ac:dyDescent="0.2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</row>
    <row r="669" spans="1:30" ht="15.75" customHeight="1" x14ac:dyDescent="0.2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  <c r="AA669" s="173"/>
      <c r="AB669" s="173"/>
      <c r="AC669" s="173"/>
      <c r="AD669" s="173"/>
    </row>
    <row r="670" spans="1:30" ht="15.75" customHeight="1" x14ac:dyDescent="0.2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  <c r="AA670" s="173"/>
      <c r="AB670" s="173"/>
      <c r="AC670" s="173"/>
      <c r="AD670" s="173"/>
    </row>
    <row r="671" spans="1:30" ht="15.75" customHeight="1" x14ac:dyDescent="0.2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  <c r="AA671" s="173"/>
      <c r="AB671" s="173"/>
      <c r="AC671" s="173"/>
      <c r="AD671" s="173"/>
    </row>
    <row r="672" spans="1:30" ht="15.75" customHeight="1" x14ac:dyDescent="0.2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</row>
    <row r="673" spans="1:30" ht="15.75" customHeight="1" x14ac:dyDescent="0.2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</row>
    <row r="674" spans="1:30" ht="15.75" customHeight="1" x14ac:dyDescent="0.2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</row>
    <row r="675" spans="1:30" ht="15.75" customHeight="1" x14ac:dyDescent="0.2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</row>
    <row r="676" spans="1:30" ht="15.75" customHeight="1" x14ac:dyDescent="0.2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</row>
    <row r="677" spans="1:30" ht="15.75" customHeight="1" x14ac:dyDescent="0.2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</row>
    <row r="678" spans="1:30" ht="15.75" customHeight="1" x14ac:dyDescent="0.2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</row>
    <row r="679" spans="1:30" ht="15.75" customHeight="1" x14ac:dyDescent="0.2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</row>
    <row r="680" spans="1:30" ht="15.75" customHeight="1" x14ac:dyDescent="0.2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  <c r="AB680" s="173"/>
      <c r="AC680" s="173"/>
      <c r="AD680" s="173"/>
    </row>
    <row r="681" spans="1:30" ht="15.75" customHeight="1" x14ac:dyDescent="0.2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  <c r="AA681" s="173"/>
      <c r="AB681" s="173"/>
      <c r="AC681" s="173"/>
      <c r="AD681" s="173"/>
    </row>
    <row r="682" spans="1:30" ht="15.75" customHeight="1" x14ac:dyDescent="0.2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  <c r="AA682" s="173"/>
      <c r="AB682" s="173"/>
      <c r="AC682" s="173"/>
      <c r="AD682" s="173"/>
    </row>
    <row r="683" spans="1:30" ht="15.75" customHeight="1" x14ac:dyDescent="0.2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  <c r="AA683" s="173"/>
      <c r="AB683" s="173"/>
      <c r="AC683" s="173"/>
      <c r="AD683" s="173"/>
    </row>
    <row r="684" spans="1:30" ht="15.75" customHeight="1" x14ac:dyDescent="0.2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  <c r="AA684" s="173"/>
      <c r="AB684" s="173"/>
      <c r="AC684" s="173"/>
      <c r="AD684" s="173"/>
    </row>
    <row r="685" spans="1:30" ht="15.75" customHeight="1" x14ac:dyDescent="0.2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  <c r="AA685" s="173"/>
      <c r="AB685" s="173"/>
      <c r="AC685" s="173"/>
      <c r="AD685" s="173"/>
    </row>
    <row r="686" spans="1:30" ht="15.75" customHeight="1" x14ac:dyDescent="0.2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  <c r="AA686" s="173"/>
      <c r="AB686" s="173"/>
      <c r="AC686" s="173"/>
      <c r="AD686" s="173"/>
    </row>
    <row r="687" spans="1:30" ht="15.75" customHeight="1" x14ac:dyDescent="0.2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  <c r="AA687" s="173"/>
      <c r="AB687" s="173"/>
      <c r="AC687" s="173"/>
      <c r="AD687" s="173"/>
    </row>
    <row r="688" spans="1:30" ht="15.75" customHeight="1" x14ac:dyDescent="0.2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  <c r="AA688" s="173"/>
      <c r="AB688" s="173"/>
      <c r="AC688" s="173"/>
      <c r="AD688" s="173"/>
    </row>
    <row r="689" spans="1:30" ht="15.75" customHeight="1" x14ac:dyDescent="0.2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  <c r="AA689" s="173"/>
      <c r="AB689" s="173"/>
      <c r="AC689" s="173"/>
      <c r="AD689" s="173"/>
    </row>
    <row r="690" spans="1:30" ht="15.75" customHeight="1" x14ac:dyDescent="0.2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  <c r="AB690" s="173"/>
      <c r="AC690" s="173"/>
      <c r="AD690" s="173"/>
    </row>
    <row r="691" spans="1:30" ht="15.75" customHeight="1" x14ac:dyDescent="0.2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</row>
    <row r="692" spans="1:30" ht="15.75" customHeight="1" x14ac:dyDescent="0.2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</row>
    <row r="693" spans="1:30" ht="15.75" customHeight="1" x14ac:dyDescent="0.2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</row>
    <row r="694" spans="1:30" ht="15.75" customHeight="1" x14ac:dyDescent="0.2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</row>
    <row r="695" spans="1:30" ht="15.75" customHeight="1" x14ac:dyDescent="0.2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</row>
    <row r="696" spans="1:30" ht="15.75" customHeight="1" x14ac:dyDescent="0.2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</row>
    <row r="697" spans="1:30" ht="15.75" customHeight="1" x14ac:dyDescent="0.2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  <c r="AB697" s="173"/>
      <c r="AC697" s="173"/>
      <c r="AD697" s="173"/>
    </row>
    <row r="698" spans="1:30" ht="15.75" customHeight="1" x14ac:dyDescent="0.2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  <c r="AB698" s="173"/>
      <c r="AC698" s="173"/>
      <c r="AD698" s="173"/>
    </row>
    <row r="699" spans="1:30" ht="15.75" customHeight="1" x14ac:dyDescent="0.2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  <c r="AA699" s="173"/>
      <c r="AB699" s="173"/>
      <c r="AC699" s="173"/>
      <c r="AD699" s="173"/>
    </row>
    <row r="700" spans="1:30" ht="15.75" customHeight="1" x14ac:dyDescent="0.2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  <c r="AA700" s="173"/>
      <c r="AB700" s="173"/>
      <c r="AC700" s="173"/>
      <c r="AD700" s="173"/>
    </row>
    <row r="701" spans="1:30" ht="15.75" customHeight="1" x14ac:dyDescent="0.2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  <c r="AA701" s="173"/>
      <c r="AB701" s="173"/>
      <c r="AC701" s="173"/>
      <c r="AD701" s="173"/>
    </row>
    <row r="702" spans="1:30" ht="15.75" customHeight="1" x14ac:dyDescent="0.2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  <c r="AA702" s="173"/>
      <c r="AB702" s="173"/>
      <c r="AC702" s="173"/>
      <c r="AD702" s="173"/>
    </row>
    <row r="703" spans="1:30" ht="15.75" customHeight="1" x14ac:dyDescent="0.2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  <c r="AA703" s="173"/>
      <c r="AB703" s="173"/>
      <c r="AC703" s="173"/>
      <c r="AD703" s="173"/>
    </row>
    <row r="704" spans="1:30" ht="15.75" customHeight="1" x14ac:dyDescent="0.2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  <c r="AA704" s="173"/>
      <c r="AB704" s="173"/>
      <c r="AC704" s="173"/>
      <c r="AD704" s="173"/>
    </row>
    <row r="705" spans="1:30" ht="15.75" customHeight="1" x14ac:dyDescent="0.2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  <c r="AA705" s="173"/>
      <c r="AB705" s="173"/>
      <c r="AC705" s="173"/>
      <c r="AD705" s="173"/>
    </row>
    <row r="706" spans="1:30" ht="15.75" customHeight="1" x14ac:dyDescent="0.2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  <c r="AA706" s="173"/>
      <c r="AB706" s="173"/>
      <c r="AC706" s="173"/>
      <c r="AD706" s="173"/>
    </row>
    <row r="707" spans="1:30" ht="15.75" customHeight="1" x14ac:dyDescent="0.2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  <c r="AA707" s="173"/>
      <c r="AB707" s="173"/>
      <c r="AC707" s="173"/>
      <c r="AD707" s="173"/>
    </row>
    <row r="708" spans="1:30" ht="15.75" customHeight="1" x14ac:dyDescent="0.2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  <c r="AB708" s="173"/>
      <c r="AC708" s="173"/>
      <c r="AD708" s="173"/>
    </row>
    <row r="709" spans="1:30" ht="15.75" customHeight="1" x14ac:dyDescent="0.2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  <c r="AB709" s="173"/>
      <c r="AC709" s="173"/>
      <c r="AD709" s="173"/>
    </row>
    <row r="710" spans="1:30" ht="15.75" customHeight="1" x14ac:dyDescent="0.2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  <c r="AB710" s="173"/>
      <c r="AC710" s="173"/>
      <c r="AD710" s="173"/>
    </row>
    <row r="711" spans="1:30" ht="15.75" customHeight="1" x14ac:dyDescent="0.2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</row>
    <row r="712" spans="1:30" ht="15.75" customHeight="1" x14ac:dyDescent="0.2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  <c r="AB712" s="173"/>
      <c r="AC712" s="173"/>
      <c r="AD712" s="173"/>
    </row>
    <row r="713" spans="1:30" ht="15.75" customHeight="1" x14ac:dyDescent="0.2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  <c r="AB713" s="173"/>
      <c r="AC713" s="173"/>
      <c r="AD713" s="173"/>
    </row>
    <row r="714" spans="1:30" ht="15.75" customHeight="1" x14ac:dyDescent="0.2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  <c r="AB714" s="173"/>
      <c r="AC714" s="173"/>
      <c r="AD714" s="173"/>
    </row>
    <row r="715" spans="1:30" ht="15.75" customHeight="1" x14ac:dyDescent="0.2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  <c r="AB715" s="173"/>
      <c r="AC715" s="173"/>
      <c r="AD715" s="173"/>
    </row>
    <row r="716" spans="1:30" ht="15.75" customHeight="1" x14ac:dyDescent="0.2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  <c r="AA716" s="173"/>
      <c r="AB716" s="173"/>
      <c r="AC716" s="173"/>
      <c r="AD716" s="173"/>
    </row>
    <row r="717" spans="1:30" ht="15.75" customHeight="1" x14ac:dyDescent="0.2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  <c r="AA717" s="173"/>
      <c r="AB717" s="173"/>
      <c r="AC717" s="173"/>
      <c r="AD717" s="173"/>
    </row>
    <row r="718" spans="1:30" ht="15.75" customHeight="1" x14ac:dyDescent="0.2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  <c r="AA718" s="173"/>
      <c r="AB718" s="173"/>
      <c r="AC718" s="173"/>
      <c r="AD718" s="173"/>
    </row>
    <row r="719" spans="1:30" ht="15.75" customHeight="1" x14ac:dyDescent="0.2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  <c r="AA719" s="173"/>
      <c r="AB719" s="173"/>
      <c r="AC719" s="173"/>
      <c r="AD719" s="173"/>
    </row>
    <row r="720" spans="1:30" ht="15.75" customHeight="1" x14ac:dyDescent="0.2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  <c r="AA720" s="173"/>
      <c r="AB720" s="173"/>
      <c r="AC720" s="173"/>
      <c r="AD720" s="173"/>
    </row>
    <row r="721" spans="1:30" ht="15.75" customHeight="1" x14ac:dyDescent="0.2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  <c r="AA721" s="173"/>
      <c r="AB721" s="173"/>
      <c r="AC721" s="173"/>
      <c r="AD721" s="173"/>
    </row>
    <row r="722" spans="1:30" ht="15.75" customHeight="1" x14ac:dyDescent="0.2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  <c r="AA722" s="173"/>
      <c r="AB722" s="173"/>
      <c r="AC722" s="173"/>
      <c r="AD722" s="173"/>
    </row>
    <row r="723" spans="1:30" ht="15.75" customHeight="1" x14ac:dyDescent="0.2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  <c r="AA723" s="173"/>
      <c r="AB723" s="173"/>
      <c r="AC723" s="173"/>
      <c r="AD723" s="173"/>
    </row>
    <row r="724" spans="1:30" ht="15.75" customHeight="1" x14ac:dyDescent="0.2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  <c r="AA724" s="173"/>
      <c r="AB724" s="173"/>
      <c r="AC724" s="173"/>
      <c r="AD724" s="173"/>
    </row>
    <row r="725" spans="1:30" ht="15.75" customHeight="1" x14ac:dyDescent="0.2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  <c r="AA725" s="173"/>
      <c r="AB725" s="173"/>
      <c r="AC725" s="173"/>
      <c r="AD725" s="173"/>
    </row>
    <row r="726" spans="1:30" ht="15.75" customHeight="1" x14ac:dyDescent="0.2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  <c r="AA726" s="173"/>
      <c r="AB726" s="173"/>
      <c r="AC726" s="173"/>
      <c r="AD726" s="173"/>
    </row>
    <row r="727" spans="1:30" ht="15.75" customHeight="1" x14ac:dyDescent="0.2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  <c r="AA727" s="173"/>
      <c r="AB727" s="173"/>
      <c r="AC727" s="173"/>
      <c r="AD727" s="173"/>
    </row>
    <row r="728" spans="1:30" ht="15.75" customHeight="1" x14ac:dyDescent="0.2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  <c r="AA728" s="173"/>
      <c r="AB728" s="173"/>
      <c r="AC728" s="173"/>
      <c r="AD728" s="173"/>
    </row>
    <row r="729" spans="1:30" ht="15.75" customHeight="1" x14ac:dyDescent="0.2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  <c r="AA729" s="173"/>
      <c r="AB729" s="173"/>
      <c r="AC729" s="173"/>
      <c r="AD729" s="173"/>
    </row>
    <row r="730" spans="1:30" ht="15.75" customHeight="1" x14ac:dyDescent="0.2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  <c r="AA730" s="173"/>
      <c r="AB730" s="173"/>
      <c r="AC730" s="173"/>
      <c r="AD730" s="173"/>
    </row>
    <row r="731" spans="1:30" ht="15.75" customHeight="1" x14ac:dyDescent="0.2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  <c r="AA731" s="173"/>
      <c r="AB731" s="173"/>
      <c r="AC731" s="173"/>
      <c r="AD731" s="173"/>
    </row>
    <row r="732" spans="1:30" ht="15.75" customHeight="1" x14ac:dyDescent="0.2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  <c r="AA732" s="173"/>
      <c r="AB732" s="173"/>
      <c r="AC732" s="173"/>
      <c r="AD732" s="173"/>
    </row>
    <row r="733" spans="1:30" ht="15.75" customHeight="1" x14ac:dyDescent="0.2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  <c r="AA733" s="173"/>
      <c r="AB733" s="173"/>
      <c r="AC733" s="173"/>
      <c r="AD733" s="173"/>
    </row>
    <row r="734" spans="1:30" ht="15.75" customHeight="1" x14ac:dyDescent="0.2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  <c r="AB734" s="173"/>
      <c r="AC734" s="173"/>
      <c r="AD734" s="173"/>
    </row>
    <row r="735" spans="1:30" ht="15.75" customHeight="1" x14ac:dyDescent="0.2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  <c r="AA735" s="173"/>
      <c r="AB735" s="173"/>
      <c r="AC735" s="173"/>
      <c r="AD735" s="173"/>
    </row>
    <row r="736" spans="1:30" ht="15.75" customHeight="1" x14ac:dyDescent="0.2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  <c r="AA736" s="173"/>
      <c r="AB736" s="173"/>
      <c r="AC736" s="173"/>
      <c r="AD736" s="173"/>
    </row>
    <row r="737" spans="1:30" ht="15.75" customHeight="1" x14ac:dyDescent="0.2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  <c r="AA737" s="173"/>
      <c r="AB737" s="173"/>
      <c r="AC737" s="173"/>
      <c r="AD737" s="173"/>
    </row>
    <row r="738" spans="1:30" ht="15.75" customHeight="1" x14ac:dyDescent="0.2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  <c r="AA738" s="173"/>
      <c r="AB738" s="173"/>
      <c r="AC738" s="173"/>
      <c r="AD738" s="173"/>
    </row>
    <row r="739" spans="1:30" ht="15.75" customHeight="1" x14ac:dyDescent="0.2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  <c r="AA739" s="173"/>
      <c r="AB739" s="173"/>
      <c r="AC739" s="173"/>
      <c r="AD739" s="173"/>
    </row>
    <row r="740" spans="1:30" ht="15.75" customHeight="1" x14ac:dyDescent="0.2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  <c r="AA740" s="173"/>
      <c r="AB740" s="173"/>
      <c r="AC740" s="173"/>
      <c r="AD740" s="173"/>
    </row>
    <row r="741" spans="1:30" ht="15.75" customHeight="1" x14ac:dyDescent="0.2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  <c r="AA741" s="173"/>
      <c r="AB741" s="173"/>
      <c r="AC741" s="173"/>
      <c r="AD741" s="173"/>
    </row>
    <row r="742" spans="1:30" ht="15.75" customHeight="1" x14ac:dyDescent="0.2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  <c r="AA742" s="173"/>
      <c r="AB742" s="173"/>
      <c r="AC742" s="173"/>
      <c r="AD742" s="173"/>
    </row>
    <row r="743" spans="1:30" ht="15.75" customHeight="1" x14ac:dyDescent="0.2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  <c r="AA743" s="173"/>
      <c r="AB743" s="173"/>
      <c r="AC743" s="173"/>
      <c r="AD743" s="173"/>
    </row>
    <row r="744" spans="1:30" ht="15.75" customHeight="1" x14ac:dyDescent="0.2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  <c r="AA744" s="173"/>
      <c r="AB744" s="173"/>
      <c r="AC744" s="173"/>
      <c r="AD744" s="173"/>
    </row>
    <row r="745" spans="1:30" ht="15.75" customHeight="1" x14ac:dyDescent="0.2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  <c r="AA745" s="173"/>
      <c r="AB745" s="173"/>
      <c r="AC745" s="173"/>
      <c r="AD745" s="173"/>
    </row>
    <row r="746" spans="1:30" ht="15.75" customHeight="1" x14ac:dyDescent="0.2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  <c r="AA746" s="173"/>
      <c r="AB746" s="173"/>
      <c r="AC746" s="173"/>
      <c r="AD746" s="173"/>
    </row>
    <row r="747" spans="1:30" ht="15.75" customHeight="1" x14ac:dyDescent="0.2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  <c r="AA747" s="173"/>
      <c r="AB747" s="173"/>
      <c r="AC747" s="173"/>
      <c r="AD747" s="173"/>
    </row>
    <row r="748" spans="1:30" ht="15.75" customHeight="1" x14ac:dyDescent="0.2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  <c r="AA748" s="173"/>
      <c r="AB748" s="173"/>
      <c r="AC748" s="173"/>
      <c r="AD748" s="173"/>
    </row>
    <row r="749" spans="1:30" ht="15.75" customHeight="1" x14ac:dyDescent="0.2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  <c r="AA749" s="173"/>
      <c r="AB749" s="173"/>
      <c r="AC749" s="173"/>
      <c r="AD749" s="173"/>
    </row>
    <row r="750" spans="1:30" ht="15.75" customHeight="1" x14ac:dyDescent="0.2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  <c r="AA750" s="173"/>
      <c r="AB750" s="173"/>
      <c r="AC750" s="173"/>
      <c r="AD750" s="173"/>
    </row>
    <row r="751" spans="1:30" ht="15.75" customHeight="1" x14ac:dyDescent="0.2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  <c r="AA751" s="173"/>
      <c r="AB751" s="173"/>
      <c r="AC751" s="173"/>
      <c r="AD751" s="173"/>
    </row>
    <row r="752" spans="1:30" ht="15.75" customHeight="1" x14ac:dyDescent="0.2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  <c r="AB752" s="173"/>
      <c r="AC752" s="173"/>
      <c r="AD752" s="173"/>
    </row>
    <row r="753" spans="1:30" ht="15.75" customHeight="1" x14ac:dyDescent="0.2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  <c r="AA753" s="173"/>
      <c r="AB753" s="173"/>
      <c r="AC753" s="173"/>
      <c r="AD753" s="173"/>
    </row>
    <row r="754" spans="1:30" ht="15.75" customHeight="1" x14ac:dyDescent="0.2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  <c r="AA754" s="173"/>
      <c r="AB754" s="173"/>
      <c r="AC754" s="173"/>
      <c r="AD754" s="173"/>
    </row>
    <row r="755" spans="1:30" ht="15.75" customHeight="1" x14ac:dyDescent="0.2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  <c r="AA755" s="173"/>
      <c r="AB755" s="173"/>
      <c r="AC755" s="173"/>
      <c r="AD755" s="173"/>
    </row>
    <row r="756" spans="1:30" ht="15.75" customHeight="1" x14ac:dyDescent="0.2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  <c r="AA756" s="173"/>
      <c r="AB756" s="173"/>
      <c r="AC756" s="173"/>
      <c r="AD756" s="173"/>
    </row>
    <row r="757" spans="1:30" ht="15.75" customHeight="1" x14ac:dyDescent="0.2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  <c r="AA757" s="173"/>
      <c r="AB757" s="173"/>
      <c r="AC757" s="173"/>
      <c r="AD757" s="173"/>
    </row>
    <row r="758" spans="1:30" ht="15.75" customHeight="1" x14ac:dyDescent="0.2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  <c r="AA758" s="173"/>
      <c r="AB758" s="173"/>
      <c r="AC758" s="173"/>
      <c r="AD758" s="173"/>
    </row>
    <row r="759" spans="1:30" ht="15.75" customHeight="1" x14ac:dyDescent="0.2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  <c r="AA759" s="173"/>
      <c r="AB759" s="173"/>
      <c r="AC759" s="173"/>
      <c r="AD759" s="173"/>
    </row>
    <row r="760" spans="1:30" ht="15.75" customHeight="1" x14ac:dyDescent="0.2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  <c r="AA760" s="173"/>
      <c r="AB760" s="173"/>
      <c r="AC760" s="173"/>
      <c r="AD760" s="173"/>
    </row>
    <row r="761" spans="1:30" ht="15.75" customHeight="1" x14ac:dyDescent="0.2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  <c r="AA761" s="173"/>
      <c r="AB761" s="173"/>
      <c r="AC761" s="173"/>
      <c r="AD761" s="173"/>
    </row>
    <row r="762" spans="1:30" ht="15.75" customHeight="1" x14ac:dyDescent="0.2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  <c r="AA762" s="173"/>
      <c r="AB762" s="173"/>
      <c r="AC762" s="173"/>
      <c r="AD762" s="173"/>
    </row>
    <row r="763" spans="1:30" ht="15.75" customHeight="1" x14ac:dyDescent="0.2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  <c r="AA763" s="173"/>
      <c r="AB763" s="173"/>
      <c r="AC763" s="173"/>
      <c r="AD763" s="173"/>
    </row>
    <row r="764" spans="1:30" ht="15.75" customHeight="1" x14ac:dyDescent="0.2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  <c r="AA764" s="173"/>
      <c r="AB764" s="173"/>
      <c r="AC764" s="173"/>
      <c r="AD764" s="173"/>
    </row>
    <row r="765" spans="1:30" ht="15.75" customHeight="1" x14ac:dyDescent="0.2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  <c r="AA765" s="173"/>
      <c r="AB765" s="173"/>
      <c r="AC765" s="173"/>
      <c r="AD765" s="173"/>
    </row>
    <row r="766" spans="1:30" ht="15.75" customHeight="1" x14ac:dyDescent="0.2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  <c r="AA766" s="173"/>
      <c r="AB766" s="173"/>
      <c r="AC766" s="173"/>
      <c r="AD766" s="173"/>
    </row>
    <row r="767" spans="1:30" ht="15.75" customHeight="1" x14ac:dyDescent="0.2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  <c r="AA767" s="173"/>
      <c r="AB767" s="173"/>
      <c r="AC767" s="173"/>
      <c r="AD767" s="173"/>
    </row>
    <row r="768" spans="1:30" ht="15.75" customHeight="1" x14ac:dyDescent="0.2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  <c r="AA768" s="173"/>
      <c r="AB768" s="173"/>
      <c r="AC768" s="173"/>
      <c r="AD768" s="173"/>
    </row>
    <row r="769" spans="1:30" ht="15.75" customHeight="1" x14ac:dyDescent="0.2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  <c r="AA769" s="173"/>
      <c r="AB769" s="173"/>
      <c r="AC769" s="173"/>
      <c r="AD769" s="173"/>
    </row>
    <row r="770" spans="1:30" ht="15.75" customHeight="1" x14ac:dyDescent="0.2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  <c r="AA770" s="173"/>
      <c r="AB770" s="173"/>
      <c r="AC770" s="173"/>
      <c r="AD770" s="173"/>
    </row>
    <row r="771" spans="1:30" ht="15.75" customHeight="1" x14ac:dyDescent="0.2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  <c r="AA771" s="173"/>
      <c r="AB771" s="173"/>
      <c r="AC771" s="173"/>
      <c r="AD771" s="173"/>
    </row>
    <row r="772" spans="1:30" ht="15.75" customHeight="1" x14ac:dyDescent="0.2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  <c r="AA772" s="173"/>
      <c r="AB772" s="173"/>
      <c r="AC772" s="173"/>
      <c r="AD772" s="173"/>
    </row>
    <row r="773" spans="1:30" ht="15.75" customHeight="1" x14ac:dyDescent="0.2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  <c r="AA773" s="173"/>
      <c r="AB773" s="173"/>
      <c r="AC773" s="173"/>
      <c r="AD773" s="173"/>
    </row>
    <row r="774" spans="1:30" ht="15.75" customHeight="1" x14ac:dyDescent="0.2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  <c r="AA774" s="173"/>
      <c r="AB774" s="173"/>
      <c r="AC774" s="173"/>
      <c r="AD774" s="173"/>
    </row>
    <row r="775" spans="1:30" ht="15.75" customHeight="1" x14ac:dyDescent="0.2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  <c r="AA775" s="173"/>
      <c r="AB775" s="173"/>
      <c r="AC775" s="173"/>
      <c r="AD775" s="173"/>
    </row>
    <row r="776" spans="1:30" ht="15.75" customHeight="1" x14ac:dyDescent="0.2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  <c r="AA776" s="173"/>
      <c r="AB776" s="173"/>
      <c r="AC776" s="173"/>
      <c r="AD776" s="173"/>
    </row>
    <row r="777" spans="1:30" ht="15.75" customHeight="1" x14ac:dyDescent="0.2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  <c r="AA777" s="173"/>
      <c r="AB777" s="173"/>
      <c r="AC777" s="173"/>
      <c r="AD777" s="173"/>
    </row>
    <row r="778" spans="1:30" ht="15.75" customHeight="1" x14ac:dyDescent="0.2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  <c r="AA778" s="173"/>
      <c r="AB778" s="173"/>
      <c r="AC778" s="173"/>
      <c r="AD778" s="173"/>
    </row>
    <row r="779" spans="1:30" ht="15.75" customHeight="1" x14ac:dyDescent="0.2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  <c r="AA779" s="173"/>
      <c r="AB779" s="173"/>
      <c r="AC779" s="173"/>
      <c r="AD779" s="173"/>
    </row>
    <row r="780" spans="1:30" ht="15.75" customHeight="1" x14ac:dyDescent="0.2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  <c r="AA780" s="173"/>
      <c r="AB780" s="173"/>
      <c r="AC780" s="173"/>
      <c r="AD780" s="173"/>
    </row>
    <row r="781" spans="1:30" ht="15.75" customHeight="1" x14ac:dyDescent="0.2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  <c r="AA781" s="173"/>
      <c r="AB781" s="173"/>
      <c r="AC781" s="173"/>
      <c r="AD781" s="173"/>
    </row>
    <row r="782" spans="1:30" ht="15.75" customHeight="1" x14ac:dyDescent="0.2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  <c r="AA782" s="173"/>
      <c r="AB782" s="173"/>
      <c r="AC782" s="173"/>
      <c r="AD782" s="173"/>
    </row>
    <row r="783" spans="1:30" ht="15.75" customHeight="1" x14ac:dyDescent="0.2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  <c r="AA783" s="173"/>
      <c r="AB783" s="173"/>
      <c r="AC783" s="173"/>
      <c r="AD783" s="173"/>
    </row>
    <row r="784" spans="1:30" ht="15.75" customHeight="1" x14ac:dyDescent="0.2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  <c r="AA784" s="173"/>
      <c r="AB784" s="173"/>
      <c r="AC784" s="173"/>
      <c r="AD784" s="173"/>
    </row>
    <row r="785" spans="1:30" ht="15.75" customHeight="1" x14ac:dyDescent="0.2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  <c r="AA785" s="173"/>
      <c r="AB785" s="173"/>
      <c r="AC785" s="173"/>
      <c r="AD785" s="173"/>
    </row>
    <row r="786" spans="1:30" ht="15.75" customHeight="1" x14ac:dyDescent="0.2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  <c r="AA786" s="173"/>
      <c r="AB786" s="173"/>
      <c r="AC786" s="173"/>
      <c r="AD786" s="173"/>
    </row>
    <row r="787" spans="1:30" ht="15.75" customHeight="1" x14ac:dyDescent="0.2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  <c r="AA787" s="173"/>
      <c r="AB787" s="173"/>
      <c r="AC787" s="173"/>
      <c r="AD787" s="173"/>
    </row>
    <row r="788" spans="1:30" ht="15.75" customHeight="1" x14ac:dyDescent="0.2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  <c r="AA788" s="173"/>
      <c r="AB788" s="173"/>
      <c r="AC788" s="173"/>
      <c r="AD788" s="173"/>
    </row>
    <row r="789" spans="1:30" ht="15.75" customHeight="1" x14ac:dyDescent="0.2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  <c r="AA789" s="173"/>
      <c r="AB789" s="173"/>
      <c r="AC789" s="173"/>
      <c r="AD789" s="173"/>
    </row>
    <row r="790" spans="1:30" ht="15.75" customHeight="1" x14ac:dyDescent="0.2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  <c r="AA790" s="173"/>
      <c r="AB790" s="173"/>
      <c r="AC790" s="173"/>
      <c r="AD790" s="173"/>
    </row>
    <row r="791" spans="1:30" ht="15.75" customHeight="1" x14ac:dyDescent="0.2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  <c r="AA791" s="173"/>
      <c r="AB791" s="173"/>
      <c r="AC791" s="173"/>
      <c r="AD791" s="173"/>
    </row>
    <row r="792" spans="1:30" ht="15.75" customHeight="1" x14ac:dyDescent="0.2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  <c r="AA792" s="173"/>
      <c r="AB792" s="173"/>
      <c r="AC792" s="173"/>
      <c r="AD792" s="173"/>
    </row>
    <row r="793" spans="1:30" ht="15.75" customHeight="1" x14ac:dyDescent="0.2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  <c r="AA793" s="173"/>
      <c r="AB793" s="173"/>
      <c r="AC793" s="173"/>
      <c r="AD793" s="173"/>
    </row>
    <row r="794" spans="1:30" ht="15.75" customHeight="1" x14ac:dyDescent="0.2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  <c r="AA794" s="173"/>
      <c r="AB794" s="173"/>
      <c r="AC794" s="173"/>
      <c r="AD794" s="173"/>
    </row>
    <row r="795" spans="1:30" ht="15.75" customHeight="1" x14ac:dyDescent="0.2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  <c r="AA795" s="173"/>
      <c r="AB795" s="173"/>
      <c r="AC795" s="173"/>
      <c r="AD795" s="173"/>
    </row>
    <row r="796" spans="1:30" ht="15.75" customHeight="1" x14ac:dyDescent="0.2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  <c r="AA796" s="173"/>
      <c r="AB796" s="173"/>
      <c r="AC796" s="173"/>
      <c r="AD796" s="173"/>
    </row>
    <row r="797" spans="1:30" ht="15.75" customHeight="1" x14ac:dyDescent="0.2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  <c r="AA797" s="173"/>
      <c r="AB797" s="173"/>
      <c r="AC797" s="173"/>
      <c r="AD797" s="173"/>
    </row>
    <row r="798" spans="1:30" ht="15.75" customHeight="1" x14ac:dyDescent="0.2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  <c r="AA798" s="173"/>
      <c r="AB798" s="173"/>
      <c r="AC798" s="173"/>
      <c r="AD798" s="173"/>
    </row>
    <row r="799" spans="1:30" ht="15.75" customHeight="1" x14ac:dyDescent="0.2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  <c r="AA799" s="173"/>
      <c r="AB799" s="173"/>
      <c r="AC799" s="173"/>
      <c r="AD799" s="173"/>
    </row>
    <row r="800" spans="1:30" ht="15.75" customHeight="1" x14ac:dyDescent="0.2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  <c r="AA800" s="173"/>
      <c r="AB800" s="173"/>
      <c r="AC800" s="173"/>
      <c r="AD800" s="173"/>
    </row>
    <row r="801" spans="1:30" ht="15.75" customHeight="1" x14ac:dyDescent="0.2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  <c r="AA801" s="173"/>
      <c r="AB801" s="173"/>
      <c r="AC801" s="173"/>
      <c r="AD801" s="173"/>
    </row>
    <row r="802" spans="1:30" ht="15.75" customHeight="1" x14ac:dyDescent="0.2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  <c r="AA802" s="173"/>
      <c r="AB802" s="173"/>
      <c r="AC802" s="173"/>
      <c r="AD802" s="173"/>
    </row>
    <row r="803" spans="1:30" ht="15.75" customHeight="1" x14ac:dyDescent="0.2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  <c r="AA803" s="173"/>
      <c r="AB803" s="173"/>
      <c r="AC803" s="173"/>
      <c r="AD803" s="173"/>
    </row>
    <row r="804" spans="1:30" ht="15.75" customHeight="1" x14ac:dyDescent="0.2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  <c r="AA804" s="173"/>
      <c r="AB804" s="173"/>
      <c r="AC804" s="173"/>
      <c r="AD804" s="173"/>
    </row>
    <row r="805" spans="1:30" ht="15.75" customHeight="1" x14ac:dyDescent="0.2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  <c r="AA805" s="173"/>
      <c r="AB805" s="173"/>
      <c r="AC805" s="173"/>
      <c r="AD805" s="173"/>
    </row>
    <row r="806" spans="1:30" ht="15.75" customHeight="1" x14ac:dyDescent="0.2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  <c r="AB806" s="173"/>
      <c r="AC806" s="173"/>
      <c r="AD806" s="173"/>
    </row>
    <row r="807" spans="1:30" ht="15.75" customHeight="1" x14ac:dyDescent="0.2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  <c r="AA807" s="173"/>
      <c r="AB807" s="173"/>
      <c r="AC807" s="173"/>
      <c r="AD807" s="173"/>
    </row>
    <row r="808" spans="1:30" ht="15.75" customHeight="1" x14ac:dyDescent="0.2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  <c r="AA808" s="173"/>
      <c r="AB808" s="173"/>
      <c r="AC808" s="173"/>
      <c r="AD808" s="173"/>
    </row>
    <row r="809" spans="1:30" ht="15.75" customHeight="1" x14ac:dyDescent="0.2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  <c r="AA809" s="173"/>
      <c r="AB809" s="173"/>
      <c r="AC809" s="173"/>
      <c r="AD809" s="173"/>
    </row>
    <row r="810" spans="1:30" ht="15.75" customHeight="1" x14ac:dyDescent="0.2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  <c r="AA810" s="173"/>
      <c r="AB810" s="173"/>
      <c r="AC810" s="173"/>
      <c r="AD810" s="173"/>
    </row>
    <row r="811" spans="1:30" ht="15.75" customHeight="1" x14ac:dyDescent="0.2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  <c r="AA811" s="173"/>
      <c r="AB811" s="173"/>
      <c r="AC811" s="173"/>
      <c r="AD811" s="173"/>
    </row>
    <row r="812" spans="1:30" ht="15.75" customHeight="1" x14ac:dyDescent="0.2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  <c r="AA812" s="173"/>
      <c r="AB812" s="173"/>
      <c r="AC812" s="173"/>
      <c r="AD812" s="173"/>
    </row>
    <row r="813" spans="1:30" ht="15.75" customHeight="1" x14ac:dyDescent="0.2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  <c r="AA813" s="173"/>
      <c r="AB813" s="173"/>
      <c r="AC813" s="173"/>
      <c r="AD813" s="173"/>
    </row>
    <row r="814" spans="1:30" ht="15.75" customHeight="1" x14ac:dyDescent="0.2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  <c r="AA814" s="173"/>
      <c r="AB814" s="173"/>
      <c r="AC814" s="173"/>
      <c r="AD814" s="173"/>
    </row>
    <row r="815" spans="1:30" ht="15.75" customHeight="1" x14ac:dyDescent="0.2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  <c r="AA815" s="173"/>
      <c r="AB815" s="173"/>
      <c r="AC815" s="173"/>
      <c r="AD815" s="173"/>
    </row>
    <row r="816" spans="1:30" ht="15.75" customHeight="1" x14ac:dyDescent="0.2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  <c r="AA816" s="173"/>
      <c r="AB816" s="173"/>
      <c r="AC816" s="173"/>
      <c r="AD816" s="173"/>
    </row>
    <row r="817" spans="1:30" ht="15.75" customHeight="1" x14ac:dyDescent="0.2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  <c r="AA817" s="173"/>
      <c r="AB817" s="173"/>
      <c r="AC817" s="173"/>
      <c r="AD817" s="173"/>
    </row>
    <row r="818" spans="1:30" ht="15.75" customHeight="1" x14ac:dyDescent="0.2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  <c r="AA818" s="173"/>
      <c r="AB818" s="173"/>
      <c r="AC818" s="173"/>
      <c r="AD818" s="173"/>
    </row>
    <row r="819" spans="1:30" ht="15.75" customHeight="1" x14ac:dyDescent="0.2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  <c r="AA819" s="173"/>
      <c r="AB819" s="173"/>
      <c r="AC819" s="173"/>
      <c r="AD819" s="173"/>
    </row>
    <row r="820" spans="1:30" ht="15.75" customHeight="1" x14ac:dyDescent="0.2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  <c r="AA820" s="173"/>
      <c r="AB820" s="173"/>
      <c r="AC820" s="173"/>
      <c r="AD820" s="173"/>
    </row>
    <row r="821" spans="1:30" ht="15.75" customHeight="1" x14ac:dyDescent="0.2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  <c r="AA821" s="173"/>
      <c r="AB821" s="173"/>
      <c r="AC821" s="173"/>
      <c r="AD821" s="173"/>
    </row>
    <row r="822" spans="1:30" ht="15.75" customHeight="1" x14ac:dyDescent="0.2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  <c r="AA822" s="173"/>
      <c r="AB822" s="173"/>
      <c r="AC822" s="173"/>
      <c r="AD822" s="173"/>
    </row>
    <row r="823" spans="1:30" ht="15.75" customHeight="1" x14ac:dyDescent="0.2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  <c r="AA823" s="173"/>
      <c r="AB823" s="173"/>
      <c r="AC823" s="173"/>
      <c r="AD823" s="173"/>
    </row>
    <row r="824" spans="1:30" ht="15.75" customHeight="1" x14ac:dyDescent="0.2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  <c r="AA824" s="173"/>
      <c r="AB824" s="173"/>
      <c r="AC824" s="173"/>
      <c r="AD824" s="173"/>
    </row>
    <row r="825" spans="1:30" ht="15.75" customHeight="1" x14ac:dyDescent="0.2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  <c r="AA825" s="173"/>
      <c r="AB825" s="173"/>
      <c r="AC825" s="173"/>
      <c r="AD825" s="173"/>
    </row>
    <row r="826" spans="1:30" ht="15.75" customHeight="1" x14ac:dyDescent="0.2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  <c r="AA826" s="173"/>
      <c r="AB826" s="173"/>
      <c r="AC826" s="173"/>
      <c r="AD826" s="173"/>
    </row>
    <row r="827" spans="1:30" ht="15.75" customHeight="1" x14ac:dyDescent="0.2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  <c r="AA827" s="173"/>
      <c r="AB827" s="173"/>
      <c r="AC827" s="173"/>
      <c r="AD827" s="173"/>
    </row>
    <row r="828" spans="1:30" ht="15.75" customHeight="1" x14ac:dyDescent="0.2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  <c r="AA828" s="173"/>
      <c r="AB828" s="173"/>
      <c r="AC828" s="173"/>
      <c r="AD828" s="173"/>
    </row>
    <row r="829" spans="1:30" ht="15.75" customHeight="1" x14ac:dyDescent="0.2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  <c r="AA829" s="173"/>
      <c r="AB829" s="173"/>
      <c r="AC829" s="173"/>
      <c r="AD829" s="173"/>
    </row>
    <row r="830" spans="1:30" ht="15.75" customHeight="1" x14ac:dyDescent="0.2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  <c r="AA830" s="173"/>
      <c r="AB830" s="173"/>
      <c r="AC830" s="173"/>
      <c r="AD830" s="173"/>
    </row>
    <row r="831" spans="1:30" ht="15.75" customHeight="1" x14ac:dyDescent="0.2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  <c r="AA831" s="173"/>
      <c r="AB831" s="173"/>
      <c r="AC831" s="173"/>
      <c r="AD831" s="173"/>
    </row>
    <row r="832" spans="1:30" ht="15.75" customHeight="1" x14ac:dyDescent="0.2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  <c r="AA832" s="173"/>
      <c r="AB832" s="173"/>
      <c r="AC832" s="173"/>
      <c r="AD832" s="173"/>
    </row>
    <row r="833" spans="1:30" ht="15.75" customHeight="1" x14ac:dyDescent="0.2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  <c r="AA833" s="173"/>
      <c r="AB833" s="173"/>
      <c r="AC833" s="173"/>
      <c r="AD833" s="173"/>
    </row>
    <row r="834" spans="1:30" ht="15.75" customHeight="1" x14ac:dyDescent="0.2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  <c r="AA834" s="173"/>
      <c r="AB834" s="173"/>
      <c r="AC834" s="173"/>
      <c r="AD834" s="173"/>
    </row>
    <row r="835" spans="1:30" ht="15.75" customHeight="1" x14ac:dyDescent="0.2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  <c r="AA835" s="173"/>
      <c r="AB835" s="173"/>
      <c r="AC835" s="173"/>
      <c r="AD835" s="173"/>
    </row>
    <row r="836" spans="1:30" ht="15.75" customHeight="1" x14ac:dyDescent="0.2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  <c r="AA836" s="173"/>
      <c r="AB836" s="173"/>
      <c r="AC836" s="173"/>
      <c r="AD836" s="173"/>
    </row>
    <row r="837" spans="1:30" ht="15.75" customHeight="1" x14ac:dyDescent="0.2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  <c r="AA837" s="173"/>
      <c r="AB837" s="173"/>
      <c r="AC837" s="173"/>
      <c r="AD837" s="173"/>
    </row>
    <row r="838" spans="1:30" ht="15.75" customHeight="1" x14ac:dyDescent="0.2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  <c r="AA838" s="173"/>
      <c r="AB838" s="173"/>
      <c r="AC838" s="173"/>
      <c r="AD838" s="173"/>
    </row>
    <row r="839" spans="1:30" ht="15.75" customHeight="1" x14ac:dyDescent="0.2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  <c r="AA839" s="173"/>
      <c r="AB839" s="173"/>
      <c r="AC839" s="173"/>
      <c r="AD839" s="173"/>
    </row>
    <row r="840" spans="1:30" ht="15.75" customHeight="1" x14ac:dyDescent="0.2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  <c r="AA840" s="173"/>
      <c r="AB840" s="173"/>
      <c r="AC840" s="173"/>
      <c r="AD840" s="173"/>
    </row>
    <row r="841" spans="1:30" ht="15.75" customHeight="1" x14ac:dyDescent="0.2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  <c r="AA841" s="173"/>
      <c r="AB841" s="173"/>
      <c r="AC841" s="173"/>
      <c r="AD841" s="173"/>
    </row>
    <row r="842" spans="1:30" ht="15.75" customHeight="1" x14ac:dyDescent="0.2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  <c r="AA842" s="173"/>
      <c r="AB842" s="173"/>
      <c r="AC842" s="173"/>
      <c r="AD842" s="173"/>
    </row>
    <row r="843" spans="1:30" ht="15.75" customHeight="1" x14ac:dyDescent="0.2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  <c r="AA843" s="173"/>
      <c r="AB843" s="173"/>
      <c r="AC843" s="173"/>
      <c r="AD843" s="173"/>
    </row>
    <row r="844" spans="1:30" ht="15.75" customHeight="1" x14ac:dyDescent="0.2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  <c r="AA844" s="173"/>
      <c r="AB844" s="173"/>
      <c r="AC844" s="173"/>
      <c r="AD844" s="173"/>
    </row>
    <row r="845" spans="1:30" ht="15.75" customHeight="1" x14ac:dyDescent="0.2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  <c r="AA845" s="173"/>
      <c r="AB845" s="173"/>
      <c r="AC845" s="173"/>
      <c r="AD845" s="173"/>
    </row>
    <row r="846" spans="1:30" ht="15.75" customHeight="1" x14ac:dyDescent="0.2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  <c r="AA846" s="173"/>
      <c r="AB846" s="173"/>
      <c r="AC846" s="173"/>
      <c r="AD846" s="173"/>
    </row>
    <row r="847" spans="1:30" ht="15.75" customHeight="1" x14ac:dyDescent="0.2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  <c r="AA847" s="173"/>
      <c r="AB847" s="173"/>
      <c r="AC847" s="173"/>
      <c r="AD847" s="173"/>
    </row>
    <row r="848" spans="1:30" ht="15.75" customHeight="1" x14ac:dyDescent="0.2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  <c r="AA848" s="173"/>
      <c r="AB848" s="173"/>
      <c r="AC848" s="173"/>
      <c r="AD848" s="173"/>
    </row>
    <row r="849" spans="1:30" ht="15.75" customHeight="1" x14ac:dyDescent="0.2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  <c r="AA849" s="173"/>
      <c r="AB849" s="173"/>
      <c r="AC849" s="173"/>
      <c r="AD849" s="173"/>
    </row>
    <row r="850" spans="1:30" ht="15.75" customHeight="1" x14ac:dyDescent="0.2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  <c r="AA850" s="173"/>
      <c r="AB850" s="173"/>
      <c r="AC850" s="173"/>
      <c r="AD850" s="173"/>
    </row>
    <row r="851" spans="1:30" ht="15.75" customHeight="1" x14ac:dyDescent="0.2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  <c r="AA851" s="173"/>
      <c r="AB851" s="173"/>
      <c r="AC851" s="173"/>
      <c r="AD851" s="173"/>
    </row>
    <row r="852" spans="1:30" ht="15.75" customHeight="1" x14ac:dyDescent="0.2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  <c r="AA852" s="173"/>
      <c r="AB852" s="173"/>
      <c r="AC852" s="173"/>
      <c r="AD852" s="173"/>
    </row>
    <row r="853" spans="1:30" ht="15.75" customHeight="1" x14ac:dyDescent="0.2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  <c r="AA853" s="173"/>
      <c r="AB853" s="173"/>
      <c r="AC853" s="173"/>
      <c r="AD853" s="173"/>
    </row>
    <row r="854" spans="1:30" ht="15.75" customHeight="1" x14ac:dyDescent="0.2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  <c r="AA854" s="173"/>
      <c r="AB854" s="173"/>
      <c r="AC854" s="173"/>
      <c r="AD854" s="173"/>
    </row>
    <row r="855" spans="1:30" ht="15.75" customHeight="1" x14ac:dyDescent="0.2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  <c r="AA855" s="173"/>
      <c r="AB855" s="173"/>
      <c r="AC855" s="173"/>
      <c r="AD855" s="173"/>
    </row>
    <row r="856" spans="1:30" ht="15.75" customHeight="1" x14ac:dyDescent="0.2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  <c r="AA856" s="173"/>
      <c r="AB856" s="173"/>
      <c r="AC856" s="173"/>
      <c r="AD856" s="173"/>
    </row>
    <row r="857" spans="1:30" ht="15.75" customHeight="1" x14ac:dyDescent="0.2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  <c r="AA857" s="173"/>
      <c r="AB857" s="173"/>
      <c r="AC857" s="173"/>
      <c r="AD857" s="173"/>
    </row>
    <row r="858" spans="1:30" ht="15.75" customHeight="1" x14ac:dyDescent="0.2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  <c r="AA858" s="173"/>
      <c r="AB858" s="173"/>
      <c r="AC858" s="173"/>
      <c r="AD858" s="173"/>
    </row>
    <row r="859" spans="1:30" ht="15.75" customHeight="1" x14ac:dyDescent="0.2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  <c r="AA859" s="173"/>
      <c r="AB859" s="173"/>
      <c r="AC859" s="173"/>
      <c r="AD859" s="173"/>
    </row>
    <row r="860" spans="1:30" ht="15.75" customHeight="1" x14ac:dyDescent="0.2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  <c r="AB860" s="173"/>
      <c r="AC860" s="173"/>
      <c r="AD860" s="173"/>
    </row>
    <row r="861" spans="1:30" ht="15.75" customHeight="1" x14ac:dyDescent="0.2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  <c r="AA861" s="173"/>
      <c r="AB861" s="173"/>
      <c r="AC861" s="173"/>
      <c r="AD861" s="173"/>
    </row>
    <row r="862" spans="1:30" ht="15.75" customHeight="1" x14ac:dyDescent="0.2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  <c r="AA862" s="173"/>
      <c r="AB862" s="173"/>
      <c r="AC862" s="173"/>
      <c r="AD862" s="173"/>
    </row>
    <row r="863" spans="1:30" ht="15.75" customHeight="1" x14ac:dyDescent="0.2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  <c r="AA863" s="173"/>
      <c r="AB863" s="173"/>
      <c r="AC863" s="173"/>
      <c r="AD863" s="173"/>
    </row>
    <row r="864" spans="1:30" ht="15.75" customHeight="1" x14ac:dyDescent="0.2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  <c r="AA864" s="173"/>
      <c r="AB864" s="173"/>
      <c r="AC864" s="173"/>
      <c r="AD864" s="173"/>
    </row>
    <row r="865" spans="1:30" ht="15.75" customHeight="1" x14ac:dyDescent="0.2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  <c r="AA865" s="173"/>
      <c r="AB865" s="173"/>
      <c r="AC865" s="173"/>
      <c r="AD865" s="173"/>
    </row>
    <row r="866" spans="1:30" ht="15.75" customHeight="1" x14ac:dyDescent="0.2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  <c r="AA866" s="173"/>
      <c r="AB866" s="173"/>
      <c r="AC866" s="173"/>
      <c r="AD866" s="173"/>
    </row>
    <row r="867" spans="1:30" ht="15.75" customHeight="1" x14ac:dyDescent="0.2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  <c r="AA867" s="173"/>
      <c r="AB867" s="173"/>
      <c r="AC867" s="173"/>
      <c r="AD867" s="173"/>
    </row>
    <row r="868" spans="1:30" ht="15.75" customHeight="1" x14ac:dyDescent="0.2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  <c r="AA868" s="173"/>
      <c r="AB868" s="173"/>
      <c r="AC868" s="173"/>
      <c r="AD868" s="173"/>
    </row>
    <row r="869" spans="1:30" ht="15.75" customHeight="1" x14ac:dyDescent="0.2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  <c r="AA869" s="173"/>
      <c r="AB869" s="173"/>
      <c r="AC869" s="173"/>
      <c r="AD869" s="173"/>
    </row>
    <row r="870" spans="1:30" ht="15.75" customHeight="1" x14ac:dyDescent="0.2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  <c r="AB870" s="173"/>
      <c r="AC870" s="173"/>
      <c r="AD870" s="173"/>
    </row>
    <row r="871" spans="1:30" ht="15.75" customHeight="1" x14ac:dyDescent="0.2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</row>
    <row r="872" spans="1:30" ht="15.75" customHeight="1" x14ac:dyDescent="0.2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</row>
    <row r="873" spans="1:30" ht="15.75" customHeight="1" x14ac:dyDescent="0.2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</row>
    <row r="874" spans="1:30" ht="15.75" customHeight="1" x14ac:dyDescent="0.2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</row>
    <row r="875" spans="1:30" ht="15.75" customHeight="1" x14ac:dyDescent="0.2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  <c r="AB875" s="173"/>
      <c r="AC875" s="173"/>
      <c r="AD875" s="173"/>
    </row>
    <row r="876" spans="1:30" ht="15.75" customHeight="1" x14ac:dyDescent="0.2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  <c r="AB876" s="173"/>
      <c r="AC876" s="173"/>
      <c r="AD876" s="173"/>
    </row>
    <row r="877" spans="1:30" ht="15.75" customHeight="1" x14ac:dyDescent="0.2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  <c r="AB877" s="173"/>
      <c r="AC877" s="173"/>
      <c r="AD877" s="173"/>
    </row>
    <row r="878" spans="1:30" ht="15.75" customHeight="1" x14ac:dyDescent="0.2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  <c r="AB878" s="173"/>
      <c r="AC878" s="173"/>
      <c r="AD878" s="173"/>
    </row>
    <row r="879" spans="1:30" ht="15.75" customHeight="1" x14ac:dyDescent="0.2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  <c r="AB879" s="173"/>
      <c r="AC879" s="173"/>
      <c r="AD879" s="173"/>
    </row>
    <row r="880" spans="1:30" ht="15.75" customHeight="1" x14ac:dyDescent="0.2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  <c r="AA880" s="173"/>
      <c r="AB880" s="173"/>
      <c r="AC880" s="173"/>
      <c r="AD880" s="173"/>
    </row>
    <row r="881" spans="1:30" ht="15.75" customHeight="1" x14ac:dyDescent="0.2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  <c r="AA881" s="173"/>
      <c r="AB881" s="173"/>
      <c r="AC881" s="173"/>
      <c r="AD881" s="173"/>
    </row>
    <row r="882" spans="1:30" ht="15.75" customHeight="1" x14ac:dyDescent="0.2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  <c r="AA882" s="173"/>
      <c r="AB882" s="173"/>
      <c r="AC882" s="173"/>
      <c r="AD882" s="173"/>
    </row>
    <row r="883" spans="1:30" ht="15.75" customHeight="1" x14ac:dyDescent="0.2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  <c r="AA883" s="173"/>
      <c r="AB883" s="173"/>
      <c r="AC883" s="173"/>
      <c r="AD883" s="173"/>
    </row>
    <row r="884" spans="1:30" ht="15.75" customHeight="1" x14ac:dyDescent="0.2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  <c r="AA884" s="173"/>
      <c r="AB884" s="173"/>
      <c r="AC884" s="173"/>
      <c r="AD884" s="173"/>
    </row>
    <row r="885" spans="1:30" ht="15.75" customHeight="1" x14ac:dyDescent="0.2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  <c r="AA885" s="173"/>
      <c r="AB885" s="173"/>
      <c r="AC885" s="173"/>
      <c r="AD885" s="173"/>
    </row>
    <row r="886" spans="1:30" ht="15.75" customHeight="1" x14ac:dyDescent="0.2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  <c r="AA886" s="173"/>
      <c r="AB886" s="173"/>
      <c r="AC886" s="173"/>
      <c r="AD886" s="173"/>
    </row>
    <row r="887" spans="1:30" ht="15.75" customHeight="1" x14ac:dyDescent="0.2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  <c r="AA887" s="173"/>
      <c r="AB887" s="173"/>
      <c r="AC887" s="173"/>
      <c r="AD887" s="173"/>
    </row>
    <row r="888" spans="1:30" ht="15.75" customHeight="1" x14ac:dyDescent="0.2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  <c r="AA888" s="173"/>
      <c r="AB888" s="173"/>
      <c r="AC888" s="173"/>
      <c r="AD888" s="173"/>
    </row>
    <row r="889" spans="1:30" ht="15.75" customHeight="1" x14ac:dyDescent="0.2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  <c r="AA889" s="173"/>
      <c r="AB889" s="173"/>
      <c r="AC889" s="173"/>
      <c r="AD889" s="173"/>
    </row>
    <row r="890" spans="1:30" ht="15.75" customHeight="1" x14ac:dyDescent="0.2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  <c r="AA890" s="173"/>
      <c r="AB890" s="173"/>
      <c r="AC890" s="173"/>
      <c r="AD890" s="173"/>
    </row>
    <row r="891" spans="1:30" ht="15.75" customHeight="1" x14ac:dyDescent="0.2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  <c r="AA891" s="173"/>
      <c r="AB891" s="173"/>
      <c r="AC891" s="173"/>
      <c r="AD891" s="173"/>
    </row>
    <row r="892" spans="1:30" ht="15.75" customHeight="1" x14ac:dyDescent="0.2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</row>
    <row r="893" spans="1:30" ht="15.75" customHeight="1" x14ac:dyDescent="0.2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  <c r="AA893" s="173"/>
      <c r="AB893" s="173"/>
      <c r="AC893" s="173"/>
      <c r="AD893" s="173"/>
    </row>
    <row r="894" spans="1:30" ht="15.75" customHeight="1" x14ac:dyDescent="0.2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  <c r="AA894" s="173"/>
      <c r="AB894" s="173"/>
      <c r="AC894" s="173"/>
      <c r="AD894" s="173"/>
    </row>
    <row r="895" spans="1:30" ht="15.75" customHeight="1" x14ac:dyDescent="0.2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  <c r="AA895" s="173"/>
      <c r="AB895" s="173"/>
      <c r="AC895" s="173"/>
      <c r="AD895" s="173"/>
    </row>
    <row r="896" spans="1:30" ht="15.75" customHeight="1" x14ac:dyDescent="0.2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  <c r="AA896" s="173"/>
      <c r="AB896" s="173"/>
      <c r="AC896" s="173"/>
      <c r="AD896" s="173"/>
    </row>
    <row r="897" spans="1:30" ht="15.75" customHeight="1" x14ac:dyDescent="0.2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  <c r="AA897" s="173"/>
      <c r="AB897" s="173"/>
      <c r="AC897" s="173"/>
      <c r="AD897" s="173"/>
    </row>
    <row r="898" spans="1:30" ht="15.75" customHeight="1" x14ac:dyDescent="0.2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  <c r="AA898" s="173"/>
      <c r="AB898" s="173"/>
      <c r="AC898" s="173"/>
      <c r="AD898" s="173"/>
    </row>
    <row r="899" spans="1:30" ht="15.75" customHeight="1" x14ac:dyDescent="0.2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  <c r="AA899" s="173"/>
      <c r="AB899" s="173"/>
      <c r="AC899" s="173"/>
      <c r="AD899" s="173"/>
    </row>
    <row r="900" spans="1:30" ht="15.75" customHeight="1" x14ac:dyDescent="0.2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  <c r="AA900" s="173"/>
      <c r="AB900" s="173"/>
      <c r="AC900" s="173"/>
      <c r="AD900" s="173"/>
    </row>
    <row r="901" spans="1:30" ht="15.75" customHeight="1" x14ac:dyDescent="0.2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  <c r="AA901" s="173"/>
      <c r="AB901" s="173"/>
      <c r="AC901" s="173"/>
      <c r="AD901" s="173"/>
    </row>
    <row r="902" spans="1:30" ht="15.75" customHeight="1" x14ac:dyDescent="0.2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  <c r="AB902" s="173"/>
      <c r="AC902" s="173"/>
      <c r="AD902" s="173"/>
    </row>
    <row r="903" spans="1:30" ht="15.75" customHeight="1" x14ac:dyDescent="0.2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  <c r="AA903" s="173"/>
      <c r="AB903" s="173"/>
      <c r="AC903" s="173"/>
      <c r="AD903" s="173"/>
    </row>
    <row r="904" spans="1:30" ht="15.75" customHeight="1" x14ac:dyDescent="0.2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  <c r="AA904" s="173"/>
      <c r="AB904" s="173"/>
      <c r="AC904" s="173"/>
      <c r="AD904" s="173"/>
    </row>
    <row r="905" spans="1:30" ht="15.75" customHeight="1" x14ac:dyDescent="0.2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  <c r="AA905" s="173"/>
      <c r="AB905" s="173"/>
      <c r="AC905" s="173"/>
      <c r="AD905" s="173"/>
    </row>
    <row r="906" spans="1:30" ht="15.75" customHeight="1" x14ac:dyDescent="0.2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  <c r="AA906" s="173"/>
      <c r="AB906" s="173"/>
      <c r="AC906" s="173"/>
      <c r="AD906" s="173"/>
    </row>
    <row r="907" spans="1:30" ht="15.75" customHeight="1" x14ac:dyDescent="0.2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  <c r="AA907" s="173"/>
      <c r="AB907" s="173"/>
      <c r="AC907" s="173"/>
      <c r="AD907" s="173"/>
    </row>
    <row r="908" spans="1:30" ht="15.75" customHeight="1" x14ac:dyDescent="0.2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  <c r="AA908" s="173"/>
      <c r="AB908" s="173"/>
      <c r="AC908" s="173"/>
      <c r="AD908" s="173"/>
    </row>
    <row r="909" spans="1:30" ht="15.75" customHeight="1" x14ac:dyDescent="0.2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  <c r="AA909" s="173"/>
      <c r="AB909" s="173"/>
      <c r="AC909" s="173"/>
      <c r="AD909" s="173"/>
    </row>
    <row r="910" spans="1:30" ht="15.75" customHeight="1" x14ac:dyDescent="0.2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  <c r="AA910" s="173"/>
      <c r="AB910" s="173"/>
      <c r="AC910" s="173"/>
      <c r="AD910" s="173"/>
    </row>
    <row r="911" spans="1:30" ht="15.75" customHeight="1" x14ac:dyDescent="0.2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  <c r="AA911" s="173"/>
      <c r="AB911" s="173"/>
      <c r="AC911" s="173"/>
      <c r="AD911" s="173"/>
    </row>
    <row r="912" spans="1:30" ht="15.75" customHeight="1" x14ac:dyDescent="0.2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  <c r="AA912" s="173"/>
      <c r="AB912" s="173"/>
      <c r="AC912" s="173"/>
      <c r="AD912" s="173"/>
    </row>
    <row r="913" spans="1:30" ht="15.75" customHeight="1" x14ac:dyDescent="0.2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  <c r="AA913" s="173"/>
      <c r="AB913" s="173"/>
      <c r="AC913" s="173"/>
      <c r="AD913" s="173"/>
    </row>
    <row r="914" spans="1:30" ht="15.75" customHeight="1" x14ac:dyDescent="0.2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  <c r="AA914" s="173"/>
      <c r="AB914" s="173"/>
      <c r="AC914" s="173"/>
      <c r="AD914" s="173"/>
    </row>
    <row r="915" spans="1:30" ht="15.75" customHeight="1" x14ac:dyDescent="0.2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  <c r="AA915" s="173"/>
      <c r="AB915" s="173"/>
      <c r="AC915" s="173"/>
      <c r="AD915" s="173"/>
    </row>
    <row r="916" spans="1:30" ht="15.75" customHeight="1" x14ac:dyDescent="0.2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  <c r="AA916" s="173"/>
      <c r="AB916" s="173"/>
      <c r="AC916" s="173"/>
      <c r="AD916" s="173"/>
    </row>
    <row r="917" spans="1:30" ht="15.75" customHeight="1" x14ac:dyDescent="0.2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  <c r="AA917" s="173"/>
      <c r="AB917" s="173"/>
      <c r="AC917" s="173"/>
      <c r="AD917" s="173"/>
    </row>
    <row r="918" spans="1:30" ht="15.75" customHeight="1" x14ac:dyDescent="0.2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  <c r="AA918" s="173"/>
      <c r="AB918" s="173"/>
      <c r="AC918" s="173"/>
      <c r="AD918" s="173"/>
    </row>
    <row r="919" spans="1:30" ht="15.75" customHeight="1" x14ac:dyDescent="0.2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  <c r="AA919" s="173"/>
      <c r="AB919" s="173"/>
      <c r="AC919" s="173"/>
      <c r="AD919" s="173"/>
    </row>
    <row r="920" spans="1:30" ht="15.75" customHeight="1" x14ac:dyDescent="0.2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  <c r="AA920" s="173"/>
      <c r="AB920" s="173"/>
      <c r="AC920" s="173"/>
      <c r="AD920" s="173"/>
    </row>
    <row r="921" spans="1:30" ht="15.75" customHeight="1" x14ac:dyDescent="0.2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  <c r="AA921" s="173"/>
      <c r="AB921" s="173"/>
      <c r="AC921" s="173"/>
      <c r="AD921" s="173"/>
    </row>
  </sheetData>
  <mergeCells count="1">
    <mergeCell ref="M106:P107"/>
  </mergeCells>
  <printOptions horizontalCentered="1"/>
  <pageMargins left="0.39370078740157499" right="0.39370078740157499" top="0.78740157480314998" bottom="0.59055118110236204" header="0" footer="0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J910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2" width="12.28515625" style="4" customWidth="1"/>
    <col min="13" max="13" width="50.7109375" style="4" customWidth="1"/>
    <col min="14" max="17" width="11.7109375" style="4" customWidth="1"/>
    <col min="18" max="18" width="10.5703125" style="4" customWidth="1"/>
    <col min="19" max="36" width="11.42578125" style="4" customWidth="1"/>
    <col min="37" max="16384" width="14.42578125" style="4"/>
  </cols>
  <sheetData>
    <row r="1" spans="1:36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93"/>
      <c r="N1" s="93"/>
      <c r="O1" s="93"/>
      <c r="P1" s="93"/>
      <c r="Q1" s="9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2.75" customHeight="1" x14ac:dyDescent="0.2">
      <c r="A2" s="5"/>
      <c r="B2" s="94" t="s">
        <v>1</v>
      </c>
      <c r="C2" s="94" t="s">
        <v>2</v>
      </c>
      <c r="D2" s="94" t="s">
        <v>3</v>
      </c>
      <c r="E2" s="94" t="s">
        <v>4</v>
      </c>
      <c r="F2" s="224" t="s">
        <v>1</v>
      </c>
      <c r="G2" s="94" t="s">
        <v>2</v>
      </c>
      <c r="H2" s="94" t="s">
        <v>3</v>
      </c>
      <c r="I2" s="94" t="s">
        <v>4</v>
      </c>
      <c r="J2" s="224" t="s">
        <v>1</v>
      </c>
      <c r="K2" s="94" t="s">
        <v>2</v>
      </c>
      <c r="L2" s="94" t="s">
        <v>3</v>
      </c>
      <c r="M2" s="110"/>
      <c r="N2" s="8" t="s">
        <v>125</v>
      </c>
      <c r="O2" s="8" t="s">
        <v>125</v>
      </c>
      <c r="P2" s="227" t="s">
        <v>6</v>
      </c>
      <c r="Q2" s="108" t="s">
        <v>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12.75" customHeight="1" x14ac:dyDescent="0.2">
      <c r="A3" s="60"/>
      <c r="B3" s="12">
        <v>2022</v>
      </c>
      <c r="C3" s="12">
        <v>2022</v>
      </c>
      <c r="D3" s="12">
        <v>2022</v>
      </c>
      <c r="E3" s="12">
        <v>2022</v>
      </c>
      <c r="F3" s="225">
        <v>2023</v>
      </c>
      <c r="G3" s="12">
        <v>2023</v>
      </c>
      <c r="H3" s="12">
        <v>2023</v>
      </c>
      <c r="I3" s="12">
        <v>2023</v>
      </c>
      <c r="J3" s="225">
        <v>2024</v>
      </c>
      <c r="K3" s="12">
        <v>2024</v>
      </c>
      <c r="L3" s="12">
        <v>2024</v>
      </c>
      <c r="M3" s="111" t="s">
        <v>119</v>
      </c>
      <c r="N3" s="134">
        <v>2024</v>
      </c>
      <c r="O3" s="134">
        <v>2023</v>
      </c>
      <c r="P3" s="228">
        <v>2023</v>
      </c>
      <c r="Q3" s="13">
        <v>2022</v>
      </c>
      <c r="R3" s="60"/>
      <c r="S3" s="60"/>
      <c r="T3" s="5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1:36" ht="12.75" customHeight="1" x14ac:dyDescent="0.2">
      <c r="A4" s="5"/>
      <c r="B4" s="62"/>
      <c r="C4" s="62"/>
      <c r="D4" s="62"/>
      <c r="E4" s="62"/>
      <c r="F4" s="226"/>
      <c r="G4" s="62"/>
      <c r="H4" s="62"/>
      <c r="I4" s="62"/>
      <c r="J4" s="226"/>
      <c r="K4" s="62"/>
      <c r="L4" s="62"/>
      <c r="M4" s="95"/>
      <c r="N4" s="62"/>
      <c r="O4" s="62"/>
      <c r="P4" s="226"/>
      <c r="Q4" s="62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2.75" customHeight="1" x14ac:dyDescent="0.2">
      <c r="A5" s="64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96"/>
      <c r="N5" s="96"/>
      <c r="O5" s="96"/>
      <c r="P5" s="96"/>
      <c r="Q5" s="96"/>
      <c r="R5" s="64"/>
      <c r="S5" s="64"/>
      <c r="T5" s="5"/>
      <c r="U5" s="5"/>
      <c r="V5" s="5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ht="12.75" customHeight="1" x14ac:dyDescent="0.2">
      <c r="A6" s="64"/>
      <c r="B6" s="79"/>
      <c r="C6" s="79"/>
      <c r="D6" s="79"/>
      <c r="E6" s="79"/>
      <c r="F6" s="223"/>
      <c r="G6" s="79"/>
      <c r="H6" s="79"/>
      <c r="I6" s="79"/>
      <c r="J6" s="223"/>
      <c r="K6" s="79"/>
      <c r="L6" s="79"/>
      <c r="M6" s="87" t="s">
        <v>121</v>
      </c>
      <c r="N6" s="87"/>
      <c r="O6" s="87"/>
      <c r="P6" s="242"/>
      <c r="Q6" s="87"/>
      <c r="R6" s="5"/>
      <c r="S6" s="64"/>
      <c r="T6" s="5"/>
      <c r="U6" s="5"/>
      <c r="V6" s="5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spans="1:36" ht="12.75" customHeight="1" x14ac:dyDescent="0.2">
      <c r="A7" s="64"/>
      <c r="B7" s="81">
        <v>477.447</v>
      </c>
      <c r="C7" s="81">
        <v>413.48599999999999</v>
      </c>
      <c r="D7" s="81">
        <v>425.30399999999997</v>
      </c>
      <c r="E7" s="81">
        <v>506.20299999999997</v>
      </c>
      <c r="F7" s="243">
        <v>470.87400000000002</v>
      </c>
      <c r="G7" s="81">
        <v>428.17899999999997</v>
      </c>
      <c r="H7" s="81">
        <v>410.28500000000003</v>
      </c>
      <c r="I7" s="81">
        <v>443.25200000000001</v>
      </c>
      <c r="J7" s="243">
        <v>430.09899999999999</v>
      </c>
      <c r="K7" s="81">
        <v>469.01900000000001</v>
      </c>
      <c r="L7" s="295">
        <v>599.36099999999999</v>
      </c>
      <c r="M7" s="92" t="s">
        <v>12</v>
      </c>
      <c r="N7" s="81">
        <v>1498.4789999999998</v>
      </c>
      <c r="O7" s="81">
        <v>1309.338</v>
      </c>
      <c r="P7" s="243">
        <v>1752.59</v>
      </c>
      <c r="Q7" s="81">
        <v>1822.44</v>
      </c>
      <c r="R7" s="64"/>
      <c r="S7" s="97"/>
      <c r="T7" s="64"/>
      <c r="U7" s="5"/>
      <c r="V7" s="5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1:36" ht="12.75" customHeight="1" x14ac:dyDescent="0.2">
      <c r="A8" s="64"/>
      <c r="B8" s="88">
        <v>132.60667000000001</v>
      </c>
      <c r="C8" s="88">
        <v>128.90325000000001</v>
      </c>
      <c r="D8" s="88">
        <v>137.92438999999996</v>
      </c>
      <c r="E8" s="88">
        <v>194.12630999999999</v>
      </c>
      <c r="F8" s="244">
        <v>165.94900000000001</v>
      </c>
      <c r="G8" s="88">
        <v>161.279</v>
      </c>
      <c r="H8" s="88">
        <v>161.904</v>
      </c>
      <c r="I8" s="88">
        <v>186.63399999999999</v>
      </c>
      <c r="J8" s="244">
        <v>187.29499999999999</v>
      </c>
      <c r="K8" s="88">
        <v>235.87700000000001</v>
      </c>
      <c r="L8" s="297">
        <v>271.892</v>
      </c>
      <c r="M8" s="207" t="s">
        <v>124</v>
      </c>
      <c r="N8" s="88">
        <v>695.06400000000008</v>
      </c>
      <c r="O8" s="88">
        <v>489.13200000000001</v>
      </c>
      <c r="P8" s="244">
        <v>675.76599999999996</v>
      </c>
      <c r="Q8" s="88">
        <v>593.56061999999997</v>
      </c>
      <c r="R8" s="64"/>
      <c r="S8" s="97"/>
      <c r="T8" s="64"/>
      <c r="U8" s="5"/>
      <c r="V8" s="5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ht="12.75" customHeight="1" x14ac:dyDescent="0.2">
      <c r="A9" s="64"/>
      <c r="B9" s="82">
        <v>-8.7668107451187249E-2</v>
      </c>
      <c r="C9" s="82">
        <v>-0.1291951679751997</v>
      </c>
      <c r="D9" s="82">
        <v>3.7122608447339722E-3</v>
      </c>
      <c r="E9" s="82">
        <v>3.1209066111476558E-2</v>
      </c>
      <c r="F9" s="245">
        <v>-1.3766973088112366E-2</v>
      </c>
      <c r="G9" s="82">
        <v>3.5534455821962574E-2</v>
      </c>
      <c r="H9" s="82">
        <v>-3.5313563944848747E-2</v>
      </c>
      <c r="I9" s="82">
        <v>-0.12435919976768206</v>
      </c>
      <c r="J9" s="245">
        <v>-8.659429061702284E-2</v>
      </c>
      <c r="K9" s="82">
        <v>9.5380670233710774E-2</v>
      </c>
      <c r="L9" s="294">
        <v>0.46084063516823659</v>
      </c>
      <c r="M9" s="89" t="s">
        <v>92</v>
      </c>
      <c r="N9" s="82">
        <v>0.14445544236858621</v>
      </c>
      <c r="O9" s="82">
        <v>-5.2414572755514754E-3</v>
      </c>
      <c r="P9" s="245">
        <v>-3.8327736441254645E-2</v>
      </c>
      <c r="Q9" s="82">
        <v>-4.7225701756403837E-2</v>
      </c>
      <c r="R9" s="5"/>
      <c r="S9" s="64"/>
      <c r="T9" s="64"/>
      <c r="U9" s="5"/>
      <c r="V9" s="5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</row>
    <row r="10" spans="1:36" ht="12.75" customHeight="1" x14ac:dyDescent="0.2">
      <c r="A10" s="64"/>
      <c r="B10" s="81">
        <v>-490.387</v>
      </c>
      <c r="C10" s="81">
        <v>-441.49700000000001</v>
      </c>
      <c r="D10" s="81">
        <v>-438.32299999999998</v>
      </c>
      <c r="E10" s="81">
        <v>-502.63199999999995</v>
      </c>
      <c r="F10" s="243">
        <v>-473.80900000000003</v>
      </c>
      <c r="G10" s="81">
        <v>-432.33299999999997</v>
      </c>
      <c r="H10" s="81">
        <v>-409.38600000000002</v>
      </c>
      <c r="I10" s="81">
        <v>-423.24099999999999</v>
      </c>
      <c r="J10" s="243">
        <v>-428.714</v>
      </c>
      <c r="K10" s="81">
        <v>-457.17399999999998</v>
      </c>
      <c r="L10" s="295">
        <v>-564.75599999999997</v>
      </c>
      <c r="M10" s="89" t="s">
        <v>93</v>
      </c>
      <c r="N10" s="81">
        <v>-1450.6439999999998</v>
      </c>
      <c r="O10" s="81">
        <v>-1315.528</v>
      </c>
      <c r="P10" s="243">
        <v>-1738.769</v>
      </c>
      <c r="Q10" s="81">
        <v>-1872.8389999999999</v>
      </c>
      <c r="R10" s="64"/>
      <c r="S10" s="206"/>
      <c r="U10" s="5"/>
      <c r="V10" s="5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</row>
    <row r="11" spans="1:36" ht="12.75" customHeight="1" x14ac:dyDescent="0.2">
      <c r="A11" s="64"/>
      <c r="B11" s="81">
        <v>-12.94</v>
      </c>
      <c r="C11" s="81">
        <v>-28.010999999999999</v>
      </c>
      <c r="D11" s="81">
        <v>-13.019</v>
      </c>
      <c r="E11" s="81">
        <v>3.5710000000000002</v>
      </c>
      <c r="F11" s="243">
        <v>-2.9350000000000001</v>
      </c>
      <c r="G11" s="81">
        <v>-4.1539999999999999</v>
      </c>
      <c r="H11" s="81">
        <v>0.89900000000000002</v>
      </c>
      <c r="I11" s="81">
        <v>20.010999999999999</v>
      </c>
      <c r="J11" s="243">
        <v>1.385</v>
      </c>
      <c r="K11" s="81">
        <v>11.845000000000001</v>
      </c>
      <c r="L11" s="295">
        <v>34.604999999999997</v>
      </c>
      <c r="M11" s="89" t="s">
        <v>89</v>
      </c>
      <c r="N11" s="81">
        <v>47.834999999999994</v>
      </c>
      <c r="O11" s="81">
        <v>-6.19</v>
      </c>
      <c r="P11" s="243">
        <v>13.820999999999998</v>
      </c>
      <c r="Q11" s="81">
        <v>-50.399000000000001</v>
      </c>
      <c r="R11" s="5"/>
      <c r="S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1:36" ht="12.75" customHeight="1" x14ac:dyDescent="0.2">
      <c r="A12" s="64"/>
      <c r="B12" s="83">
        <v>-2.7102484673691529E-2</v>
      </c>
      <c r="C12" s="83">
        <v>-6.7743526987612643E-2</v>
      </c>
      <c r="D12" s="83">
        <v>-3.0611045275849746E-2</v>
      </c>
      <c r="E12" s="83">
        <v>7.0544820951278448E-3</v>
      </c>
      <c r="F12" s="246">
        <v>-6.2330899561241432E-3</v>
      </c>
      <c r="G12" s="83">
        <v>-9.7015500526648913E-3</v>
      </c>
      <c r="H12" s="83">
        <v>2.1911598035511898E-3</v>
      </c>
      <c r="I12" s="83">
        <v>4.5145876386344562E-2</v>
      </c>
      <c r="J12" s="246">
        <v>3.2201888402437579E-3</v>
      </c>
      <c r="K12" s="83">
        <v>2.5254840422243022E-2</v>
      </c>
      <c r="L12" s="296">
        <v>5.7736489361169645E-2</v>
      </c>
      <c r="M12" s="90" t="s">
        <v>94</v>
      </c>
      <c r="N12" s="83">
        <v>3.1922369282452408E-2</v>
      </c>
      <c r="O12" s="83">
        <v>-4.7275798915176991E-3</v>
      </c>
      <c r="P12" s="246">
        <v>7.8860429421598877E-3</v>
      </c>
      <c r="Q12" s="83">
        <v>-2.7654682733039223E-2</v>
      </c>
      <c r="R12" s="64"/>
      <c r="S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</row>
    <row r="13" spans="1:36" ht="12.75" customHeight="1" x14ac:dyDescent="0.2">
      <c r="A13" s="64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91"/>
      <c r="N13" s="67"/>
      <c r="O13" s="67"/>
      <c r="P13" s="67"/>
      <c r="Q13" s="67"/>
      <c r="R13" s="5"/>
      <c r="S13" s="98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</row>
    <row r="14" spans="1:36" ht="12.75" customHeight="1" x14ac:dyDescent="0.2">
      <c r="A14" s="6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91"/>
      <c r="N14" s="67"/>
      <c r="O14" s="67"/>
      <c r="P14" s="67"/>
      <c r="Q14" s="67"/>
      <c r="R14" s="64"/>
      <c r="S14" s="98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</row>
    <row r="15" spans="1:36" ht="12.7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40"/>
      <c r="N15" s="40"/>
      <c r="O15" s="40"/>
      <c r="P15" s="40"/>
      <c r="Q15" s="40"/>
      <c r="R15" s="101"/>
      <c r="S15" s="100"/>
      <c r="T15" s="101"/>
      <c r="U15" s="101"/>
      <c r="V15" s="101"/>
      <c r="W15" s="101"/>
      <c r="X15" s="101"/>
      <c r="Y15" s="101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</row>
    <row r="16" spans="1:36" ht="12.7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40"/>
      <c r="N16" s="202"/>
      <c r="O16" s="202"/>
      <c r="P16" s="202"/>
      <c r="Q16" s="202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21:27" ht="15.75" customHeight="1" x14ac:dyDescent="0.2"/>
    <row r="18" spans="21:27" ht="15.75" customHeight="1" x14ac:dyDescent="0.2"/>
    <row r="19" spans="21:27" ht="15.75" customHeight="1" x14ac:dyDescent="0.2"/>
    <row r="20" spans="21:27" ht="15.75" customHeight="1" x14ac:dyDescent="0.2"/>
    <row r="21" spans="21:27" ht="15.75" customHeight="1" x14ac:dyDescent="0.2"/>
    <row r="22" spans="21:27" ht="15.75" customHeight="1" x14ac:dyDescent="0.2"/>
    <row r="23" spans="21:27" ht="15.75" customHeight="1" x14ac:dyDescent="0.2"/>
    <row r="24" spans="21:27" ht="15.75" customHeight="1" x14ac:dyDescent="0.2"/>
    <row r="25" spans="21:27" ht="15.75" customHeight="1" x14ac:dyDescent="0.2"/>
    <row r="26" spans="21:27" ht="15.75" customHeight="1" x14ac:dyDescent="0.2"/>
    <row r="27" spans="21:27" ht="15.75" customHeight="1" x14ac:dyDescent="0.2"/>
    <row r="28" spans="21:27" ht="15.75" customHeight="1" x14ac:dyDescent="0.2"/>
    <row r="29" spans="21:27" ht="15.75" customHeight="1" x14ac:dyDescent="0.2"/>
    <row r="30" spans="21:27" ht="15.75" customHeight="1" x14ac:dyDescent="0.2"/>
    <row r="31" spans="21:27" ht="15.75" customHeight="1" x14ac:dyDescent="0.2">
      <c r="U31" s="206"/>
      <c r="AA31" s="206"/>
    </row>
    <row r="32" spans="21:2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Y953"/>
  <sheetViews>
    <sheetView showGridLines="0" workbookViewId="0"/>
  </sheetViews>
  <sheetFormatPr baseColWidth="10" defaultColWidth="14.42578125" defaultRowHeight="15" customHeight="1" x14ac:dyDescent="0.2"/>
  <cols>
    <col min="1" max="1" width="2.5703125" style="4" customWidth="1"/>
    <col min="2" max="12" width="12.28515625" style="4" customWidth="1"/>
    <col min="13" max="13" width="50.7109375" style="4" customWidth="1"/>
    <col min="14" max="17" width="12.28515625" style="4" customWidth="1"/>
    <col min="18" max="18" width="11.42578125" style="4" customWidth="1"/>
    <col min="19" max="16384" width="14.42578125" style="4"/>
  </cols>
  <sheetData>
    <row r="1" spans="1:25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86"/>
      <c r="N1" s="86"/>
      <c r="O1" s="86"/>
      <c r="P1" s="86"/>
      <c r="Q1" s="86"/>
      <c r="R1" s="5"/>
    </row>
    <row r="2" spans="1:25" ht="12.75" customHeight="1" x14ac:dyDescent="0.2">
      <c r="A2" s="5"/>
      <c r="B2" s="94" t="s">
        <v>1</v>
      </c>
      <c r="C2" s="94" t="s">
        <v>2</v>
      </c>
      <c r="D2" s="94" t="s">
        <v>3</v>
      </c>
      <c r="E2" s="94" t="s">
        <v>4</v>
      </c>
      <c r="F2" s="224" t="s">
        <v>1</v>
      </c>
      <c r="G2" s="94" t="s">
        <v>2</v>
      </c>
      <c r="H2" s="94" t="s">
        <v>3</v>
      </c>
      <c r="I2" s="94" t="s">
        <v>4</v>
      </c>
      <c r="J2" s="224" t="s">
        <v>1</v>
      </c>
      <c r="K2" s="94" t="s">
        <v>2</v>
      </c>
      <c r="L2" s="94" t="s">
        <v>3</v>
      </c>
      <c r="M2" s="107"/>
      <c r="N2" s="8" t="s">
        <v>125</v>
      </c>
      <c r="O2" s="8" t="s">
        <v>125</v>
      </c>
      <c r="P2" s="227" t="s">
        <v>6</v>
      </c>
      <c r="Q2" s="108" t="s">
        <v>6</v>
      </c>
      <c r="R2" s="7"/>
    </row>
    <row r="3" spans="1:25" ht="12.75" customHeight="1" x14ac:dyDescent="0.2">
      <c r="A3" s="60"/>
      <c r="B3" s="12">
        <v>2022</v>
      </c>
      <c r="C3" s="12">
        <v>2022</v>
      </c>
      <c r="D3" s="12">
        <v>2022</v>
      </c>
      <c r="E3" s="12">
        <v>2022</v>
      </c>
      <c r="F3" s="225">
        <v>2023</v>
      </c>
      <c r="G3" s="12">
        <v>2023</v>
      </c>
      <c r="H3" s="12">
        <v>2023</v>
      </c>
      <c r="I3" s="12">
        <v>2023</v>
      </c>
      <c r="J3" s="225">
        <v>2024</v>
      </c>
      <c r="K3" s="12">
        <v>2024</v>
      </c>
      <c r="L3" s="12">
        <v>2024</v>
      </c>
      <c r="M3" s="109" t="s">
        <v>120</v>
      </c>
      <c r="N3" s="134">
        <v>2024</v>
      </c>
      <c r="O3" s="134">
        <v>2023</v>
      </c>
      <c r="P3" s="228">
        <v>2023</v>
      </c>
      <c r="Q3" s="13">
        <v>2022</v>
      </c>
      <c r="R3" s="60"/>
    </row>
    <row r="4" spans="1:25" ht="12.75" customHeight="1" x14ac:dyDescent="0.2">
      <c r="A4" s="5"/>
      <c r="B4" s="118" t="s">
        <v>132</v>
      </c>
      <c r="C4" s="118" t="s">
        <v>132</v>
      </c>
      <c r="D4" s="118" t="s">
        <v>132</v>
      </c>
      <c r="E4" s="270" t="s">
        <v>132</v>
      </c>
      <c r="F4" s="118" t="s">
        <v>132</v>
      </c>
      <c r="G4" s="62"/>
      <c r="H4" s="62"/>
      <c r="I4" s="62"/>
      <c r="J4" s="226"/>
      <c r="K4" s="62"/>
      <c r="L4" s="62"/>
      <c r="M4" s="86"/>
      <c r="N4" s="62"/>
      <c r="O4" s="270" t="s">
        <v>132</v>
      </c>
      <c r="P4" s="118" t="s">
        <v>132</v>
      </c>
      <c r="Q4" s="118" t="s">
        <v>132</v>
      </c>
      <c r="R4" s="5"/>
    </row>
    <row r="5" spans="1:25" ht="12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86"/>
      <c r="N5" s="86"/>
      <c r="O5" s="86"/>
      <c r="P5" s="86"/>
      <c r="Q5" s="86"/>
      <c r="R5" s="64"/>
    </row>
    <row r="6" spans="1:25" ht="12.75" customHeight="1" x14ac:dyDescent="0.2">
      <c r="A6" s="64"/>
      <c r="B6" s="79"/>
      <c r="C6" s="79"/>
      <c r="D6" s="79"/>
      <c r="E6" s="79"/>
      <c r="F6" s="223"/>
      <c r="G6" s="79"/>
      <c r="H6" s="79"/>
      <c r="I6" s="79"/>
      <c r="J6" s="223"/>
      <c r="K6" s="79"/>
      <c r="L6" s="79"/>
      <c r="M6" s="87" t="s">
        <v>122</v>
      </c>
      <c r="N6" s="87"/>
      <c r="O6" s="87"/>
      <c r="P6" s="242"/>
      <c r="Q6" s="87"/>
      <c r="R6" s="64"/>
      <c r="T6" s="5"/>
    </row>
    <row r="7" spans="1:25" ht="12.75" customHeight="1" x14ac:dyDescent="0.2">
      <c r="A7" s="64"/>
      <c r="B7" s="81">
        <v>450.68</v>
      </c>
      <c r="C7" s="81">
        <v>488.4</v>
      </c>
      <c r="D7" s="81">
        <v>541.36699999999996</v>
      </c>
      <c r="E7" s="81">
        <v>567.98699999999997</v>
      </c>
      <c r="F7" s="243">
        <v>515.54600000000005</v>
      </c>
      <c r="G7" s="81">
        <v>522.98900000000003</v>
      </c>
      <c r="H7" s="81">
        <v>530.74199999999996</v>
      </c>
      <c r="I7" s="81">
        <v>537.47500000000002</v>
      </c>
      <c r="J7" s="243">
        <v>457.8</v>
      </c>
      <c r="K7" s="81">
        <v>453.47899999999998</v>
      </c>
      <c r="L7" s="295">
        <v>495.74299999999999</v>
      </c>
      <c r="M7" s="92" t="s">
        <v>12</v>
      </c>
      <c r="N7" s="81">
        <v>1407.0219999999999</v>
      </c>
      <c r="O7" s="81">
        <v>1569.277</v>
      </c>
      <c r="P7" s="243">
        <v>2106.752</v>
      </c>
      <c r="Q7" s="81">
        <v>2048.4339999999997</v>
      </c>
      <c r="R7" s="64"/>
      <c r="S7" s="64"/>
      <c r="T7" s="64"/>
      <c r="U7" s="64"/>
      <c r="V7" s="64"/>
      <c r="W7" s="64"/>
      <c r="X7" s="64"/>
      <c r="Y7" s="64"/>
    </row>
    <row r="8" spans="1:25" ht="12.75" customHeight="1" x14ac:dyDescent="0.2">
      <c r="A8" s="85"/>
      <c r="B8" s="82">
        <v>-8.0505734087677139E-2</v>
      </c>
      <c r="C8" s="82">
        <v>2.5098542949614E-2</v>
      </c>
      <c r="D8" s="82">
        <v>1.5118956542609752E-2</v>
      </c>
      <c r="E8" s="82">
        <v>7.9158465127944E-2</v>
      </c>
      <c r="F8" s="245">
        <v>0.14392917369308611</v>
      </c>
      <c r="G8" s="82">
        <v>7.0821048321048519E-2</v>
      </c>
      <c r="H8" s="82">
        <v>-1.9626242456595944E-2</v>
      </c>
      <c r="I8" s="82">
        <v>-5.3719539355654211E-2</v>
      </c>
      <c r="J8" s="245">
        <v>-0.11200940362256717</v>
      </c>
      <c r="K8" s="82">
        <v>-0.13290910516282373</v>
      </c>
      <c r="L8" s="294">
        <v>-6.594352811723958E-2</v>
      </c>
      <c r="M8" s="89" t="s">
        <v>92</v>
      </c>
      <c r="N8" s="82">
        <v>-0.10339474802727633</v>
      </c>
      <c r="O8" s="82">
        <v>6.0002147999894673E-2</v>
      </c>
      <c r="P8" s="245">
        <v>2.8469552838900514E-2</v>
      </c>
      <c r="Q8" s="82">
        <v>1.0968759886072821E-2</v>
      </c>
      <c r="R8" s="85"/>
      <c r="S8" s="85"/>
      <c r="T8" s="85"/>
      <c r="U8" s="85"/>
      <c r="V8" s="85"/>
      <c r="W8" s="85"/>
      <c r="X8" s="85"/>
      <c r="Y8" s="85"/>
    </row>
    <row r="9" spans="1:25" ht="12.75" customHeight="1" x14ac:dyDescent="0.2">
      <c r="A9" s="64"/>
      <c r="B9" s="81">
        <v>-425.113</v>
      </c>
      <c r="C9" s="81">
        <v>-454.95699999999999</v>
      </c>
      <c r="D9" s="81">
        <v>-437.73499999999996</v>
      </c>
      <c r="E9" s="81">
        <v>-464.91599999999994</v>
      </c>
      <c r="F9" s="243">
        <v>-463.18500000000006</v>
      </c>
      <c r="G9" s="81">
        <v>-456.43600000000004</v>
      </c>
      <c r="H9" s="81">
        <v>-437.93499999999995</v>
      </c>
      <c r="I9" s="81">
        <v>-461.47400000000005</v>
      </c>
      <c r="J9" s="243">
        <v>-418.185</v>
      </c>
      <c r="K9" s="81">
        <v>-400.71299999999997</v>
      </c>
      <c r="L9" s="295">
        <v>-386.767</v>
      </c>
      <c r="M9" s="89" t="s">
        <v>93</v>
      </c>
      <c r="N9" s="81">
        <v>-1205.665</v>
      </c>
      <c r="O9" s="81">
        <v>-1357.556</v>
      </c>
      <c r="P9" s="243">
        <v>-1819.0300000000002</v>
      </c>
      <c r="Q9" s="81">
        <v>-1782.7209999999998</v>
      </c>
      <c r="R9" s="64"/>
      <c r="U9" s="206"/>
    </row>
    <row r="10" spans="1:25" ht="12.75" customHeight="1" x14ac:dyDescent="0.2">
      <c r="A10" s="64"/>
      <c r="B10" s="81">
        <v>25.567</v>
      </c>
      <c r="C10" s="81">
        <v>33.442999999999998</v>
      </c>
      <c r="D10" s="81">
        <v>103.63200000000001</v>
      </c>
      <c r="E10" s="81">
        <v>103.071</v>
      </c>
      <c r="F10" s="243">
        <v>52.360999999999997</v>
      </c>
      <c r="G10" s="81">
        <v>66.552999999999997</v>
      </c>
      <c r="H10" s="81">
        <v>92.807000000000002</v>
      </c>
      <c r="I10" s="81">
        <v>76.001000000000005</v>
      </c>
      <c r="J10" s="243">
        <v>39.615000000000002</v>
      </c>
      <c r="K10" s="81">
        <v>52.765999999999998</v>
      </c>
      <c r="L10" s="295">
        <v>108.976</v>
      </c>
      <c r="M10" s="89" t="s">
        <v>89</v>
      </c>
      <c r="N10" s="81">
        <v>201.357</v>
      </c>
      <c r="O10" s="81">
        <v>211.721</v>
      </c>
      <c r="P10" s="243">
        <v>287.72199999999998</v>
      </c>
      <c r="Q10" s="81">
        <v>265.71299999999997</v>
      </c>
      <c r="R10" s="64"/>
      <c r="T10" s="102"/>
      <c r="U10" s="206"/>
    </row>
    <row r="11" spans="1:25" ht="12.75" customHeight="1" x14ac:dyDescent="0.2">
      <c r="A11" s="85"/>
      <c r="B11" s="83">
        <v>5.6729830478388213E-2</v>
      </c>
      <c r="C11" s="83">
        <v>6.8474610974610967E-2</v>
      </c>
      <c r="D11" s="83">
        <v>0.19142651842465463</v>
      </c>
      <c r="E11" s="83">
        <v>0.18146718146718147</v>
      </c>
      <c r="F11" s="246">
        <v>0.10156416692205932</v>
      </c>
      <c r="G11" s="83">
        <v>0.12725506655015686</v>
      </c>
      <c r="H11" s="83">
        <v>0.1748627393347427</v>
      </c>
      <c r="I11" s="83">
        <v>0.14140378622261501</v>
      </c>
      <c r="J11" s="246">
        <v>8.6533420707732636E-2</v>
      </c>
      <c r="K11" s="83">
        <v>0.1163581996079201</v>
      </c>
      <c r="L11" s="296">
        <v>0.21982357794260332</v>
      </c>
      <c r="M11" s="90" t="s">
        <v>94</v>
      </c>
      <c r="N11" s="83">
        <v>0.14310863653873215</v>
      </c>
      <c r="O11" s="83">
        <v>0.13491627035889775</v>
      </c>
      <c r="P11" s="246">
        <v>0.13657136672944892</v>
      </c>
      <c r="Q11" s="83">
        <v>0.12971518730893941</v>
      </c>
      <c r="R11" s="85"/>
      <c r="T11" s="103"/>
      <c r="U11" s="206"/>
    </row>
    <row r="12" spans="1:25" ht="12.75" customHeight="1" x14ac:dyDescent="0.2">
      <c r="A12" s="6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91"/>
      <c r="N12" s="40"/>
      <c r="O12" s="40"/>
      <c r="P12" s="40"/>
      <c r="Q12" s="40"/>
      <c r="R12" s="64"/>
      <c r="T12" s="104"/>
      <c r="U12" s="206"/>
    </row>
    <row r="13" spans="1:25" ht="12.75" customHeight="1" x14ac:dyDescent="0.2">
      <c r="A13" s="64"/>
      <c r="B13" s="105"/>
      <c r="C13" s="105"/>
      <c r="D13" s="105"/>
      <c r="E13" s="325"/>
      <c r="F13" s="105"/>
      <c r="G13" s="105"/>
      <c r="H13" s="105"/>
      <c r="I13" s="325"/>
      <c r="J13" s="105"/>
      <c r="K13" s="105"/>
      <c r="L13" s="105"/>
      <c r="M13" s="99" t="s">
        <v>96</v>
      </c>
      <c r="N13" s="105"/>
      <c r="O13" s="325"/>
      <c r="P13" s="105"/>
      <c r="Q13" s="105"/>
      <c r="R13" s="64"/>
      <c r="T13" s="104"/>
    </row>
    <row r="14" spans="1:25" ht="12.75" customHeight="1" x14ac:dyDescent="0.2">
      <c r="A14" s="64"/>
      <c r="B14" s="81">
        <v>296.70800000000003</v>
      </c>
      <c r="C14" s="81">
        <v>312.37299999999999</v>
      </c>
      <c r="D14" s="81">
        <v>357.89299999999997</v>
      </c>
      <c r="E14" s="81">
        <v>323.35700000000003</v>
      </c>
      <c r="F14" s="243">
        <v>328.62700000000001</v>
      </c>
      <c r="G14" s="81">
        <v>329.06</v>
      </c>
      <c r="H14" s="81">
        <v>338.95499999999998</v>
      </c>
      <c r="I14" s="81">
        <v>274.40499999999997</v>
      </c>
      <c r="J14" s="243">
        <v>273.846</v>
      </c>
      <c r="K14" s="81">
        <v>260.23700000000002</v>
      </c>
      <c r="L14" s="295">
        <v>295.53800000000001</v>
      </c>
      <c r="M14" s="92" t="s">
        <v>12</v>
      </c>
      <c r="N14" s="81">
        <v>829.62100000000009</v>
      </c>
      <c r="O14" s="81">
        <v>996.64200000000005</v>
      </c>
      <c r="P14" s="243">
        <v>1271.047</v>
      </c>
      <c r="Q14" s="81">
        <v>1290.3309999999999</v>
      </c>
      <c r="R14" s="64"/>
      <c r="T14" s="104"/>
    </row>
    <row r="15" spans="1:25" ht="12.75" customHeight="1" x14ac:dyDescent="0.2">
      <c r="A15" s="85"/>
      <c r="B15" s="82">
        <v>0.10500138450785479</v>
      </c>
      <c r="C15" s="82">
        <v>0.19602326424652738</v>
      </c>
      <c r="D15" s="82">
        <v>0.10596533028469057</v>
      </c>
      <c r="E15" s="82">
        <v>0.12538728396973164</v>
      </c>
      <c r="F15" s="245">
        <v>0.10757714655486206</v>
      </c>
      <c r="G15" s="82">
        <v>5.3420109932676763E-2</v>
      </c>
      <c r="H15" s="82">
        <v>-5.2915256794628496E-2</v>
      </c>
      <c r="I15" s="82">
        <v>-0.15138685725065504</v>
      </c>
      <c r="J15" s="245">
        <v>-0.16669658914209728</v>
      </c>
      <c r="K15" s="82">
        <v>-0.20915030693490544</v>
      </c>
      <c r="L15" s="294">
        <v>-0.12809074950952182</v>
      </c>
      <c r="M15" s="89" t="s">
        <v>92</v>
      </c>
      <c r="N15" s="82">
        <v>-0.1675837462198061</v>
      </c>
      <c r="O15" s="82">
        <v>3.0681279951684459E-2</v>
      </c>
      <c r="P15" s="245">
        <v>-1.494500248385866E-2</v>
      </c>
      <c r="Q15" s="82">
        <v>0.13125212355511739</v>
      </c>
      <c r="R15" s="85"/>
      <c r="T15" s="104"/>
    </row>
    <row r="16" spans="1:25" ht="12.75" customHeight="1" x14ac:dyDescent="0.2">
      <c r="A16" s="64"/>
      <c r="B16" s="81">
        <v>-257.12</v>
      </c>
      <c r="C16" s="81">
        <v>-273.964</v>
      </c>
      <c r="D16" s="81">
        <v>-280.35699999999997</v>
      </c>
      <c r="E16" s="81">
        <v>-282.245</v>
      </c>
      <c r="F16" s="243">
        <v>-276.351</v>
      </c>
      <c r="G16" s="81">
        <v>-268.06200000000001</v>
      </c>
      <c r="H16" s="81">
        <v>-264.07299999999998</v>
      </c>
      <c r="I16" s="81">
        <v>-250.58799999999997</v>
      </c>
      <c r="J16" s="243">
        <v>-228.55799999999999</v>
      </c>
      <c r="K16" s="81">
        <v>-221.05600000000004</v>
      </c>
      <c r="L16" s="295">
        <v>-223.77500000000001</v>
      </c>
      <c r="M16" s="89" t="s">
        <v>93</v>
      </c>
      <c r="N16" s="81">
        <v>-673.38900000000001</v>
      </c>
      <c r="O16" s="81">
        <v>-808.48599999999999</v>
      </c>
      <c r="P16" s="243">
        <v>-1059.0740000000001</v>
      </c>
      <c r="Q16" s="81">
        <v>-1093.6860000000001</v>
      </c>
      <c r="R16" s="64"/>
      <c r="T16" s="104"/>
    </row>
    <row r="17" spans="1:20" ht="12.75" customHeight="1" x14ac:dyDescent="0.2">
      <c r="A17" s="64"/>
      <c r="B17" s="81">
        <v>39.588000000000001</v>
      </c>
      <c r="C17" s="81">
        <v>38.408999999999999</v>
      </c>
      <c r="D17" s="81">
        <v>77.536000000000001</v>
      </c>
      <c r="E17" s="81">
        <v>41.112000000000002</v>
      </c>
      <c r="F17" s="243">
        <v>52.276000000000003</v>
      </c>
      <c r="G17" s="81">
        <v>60.997999999999998</v>
      </c>
      <c r="H17" s="81">
        <v>74.882000000000005</v>
      </c>
      <c r="I17" s="81">
        <v>23.817</v>
      </c>
      <c r="J17" s="243">
        <v>45.287999999999997</v>
      </c>
      <c r="K17" s="81">
        <v>39.180999999999997</v>
      </c>
      <c r="L17" s="295">
        <v>71.763000000000005</v>
      </c>
      <c r="M17" s="89" t="s">
        <v>89</v>
      </c>
      <c r="N17" s="81">
        <v>156.232</v>
      </c>
      <c r="O17" s="81">
        <v>188.15600000000001</v>
      </c>
      <c r="P17" s="243">
        <v>211.97300000000001</v>
      </c>
      <c r="Q17" s="81">
        <v>196.64500000000001</v>
      </c>
      <c r="R17" s="64"/>
      <c r="T17" s="104"/>
    </row>
    <row r="18" spans="1:20" ht="12.75" customHeight="1" x14ac:dyDescent="0.2">
      <c r="A18" s="85"/>
      <c r="B18" s="83">
        <v>0.13342410720304138</v>
      </c>
      <c r="C18" s="83">
        <v>0.12295877044430857</v>
      </c>
      <c r="D18" s="83">
        <v>0.21664575725146903</v>
      </c>
      <c r="E18" s="83">
        <v>0.12714120925169395</v>
      </c>
      <c r="F18" s="246">
        <v>0.15907396531630086</v>
      </c>
      <c r="G18" s="83">
        <v>0.18537044915820822</v>
      </c>
      <c r="H18" s="83">
        <v>0.22092018114498976</v>
      </c>
      <c r="I18" s="83">
        <v>8.6795065687578582E-2</v>
      </c>
      <c r="J18" s="246">
        <v>0.16537762099866346</v>
      </c>
      <c r="K18" s="83">
        <v>0.1505589136056748</v>
      </c>
      <c r="L18" s="296">
        <v>0.24282156609302358</v>
      </c>
      <c r="M18" s="90" t="s">
        <v>94</v>
      </c>
      <c r="N18" s="83">
        <v>0.18831731597922421</v>
      </c>
      <c r="O18" s="83">
        <v>0.18878995667451301</v>
      </c>
      <c r="P18" s="246">
        <v>0.1667703869329773</v>
      </c>
      <c r="Q18" s="83">
        <v>0.15239888059730411</v>
      </c>
      <c r="R18" s="85"/>
      <c r="T18" s="104"/>
    </row>
    <row r="19" spans="1:20" ht="12.75" customHeight="1" x14ac:dyDescent="0.2">
      <c r="A19" s="64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91"/>
      <c r="N19" s="40"/>
      <c r="O19" s="40"/>
      <c r="P19" s="40"/>
      <c r="Q19" s="40"/>
      <c r="R19" s="64"/>
      <c r="T19" s="104"/>
    </row>
    <row r="20" spans="1:20" ht="12.75" customHeight="1" x14ac:dyDescent="0.2">
      <c r="A20" s="64"/>
      <c r="B20" s="105"/>
      <c r="C20" s="105"/>
      <c r="D20" s="105"/>
      <c r="E20" s="325"/>
      <c r="F20" s="105"/>
      <c r="G20" s="105"/>
      <c r="H20" s="105"/>
      <c r="I20" s="325"/>
      <c r="J20" s="105"/>
      <c r="K20" s="105"/>
      <c r="L20" s="105"/>
      <c r="M20" s="99" t="s">
        <v>97</v>
      </c>
      <c r="N20" s="84"/>
      <c r="O20" s="325"/>
      <c r="P20" s="105"/>
      <c r="Q20" s="105"/>
      <c r="R20" s="64"/>
      <c r="T20" s="104"/>
    </row>
    <row r="21" spans="1:20" ht="12.75" customHeight="1" x14ac:dyDescent="0.2">
      <c r="A21" s="64"/>
      <c r="B21" s="81">
        <v>76.028000000000006</v>
      </c>
      <c r="C21" s="81">
        <v>77.658000000000001</v>
      </c>
      <c r="D21" s="81">
        <v>87.448999999999998</v>
      </c>
      <c r="E21" s="81">
        <v>140.928</v>
      </c>
      <c r="F21" s="243">
        <v>92.215999999999994</v>
      </c>
      <c r="G21" s="81">
        <v>97.462999999999994</v>
      </c>
      <c r="H21" s="81">
        <v>94.034000000000006</v>
      </c>
      <c r="I21" s="81">
        <v>145.83799999999999</v>
      </c>
      <c r="J21" s="243">
        <v>85.070999999999998</v>
      </c>
      <c r="K21" s="81">
        <v>87.212999999999994</v>
      </c>
      <c r="L21" s="295">
        <v>98.709000000000003</v>
      </c>
      <c r="M21" s="92" t="s">
        <v>12</v>
      </c>
      <c r="N21" s="81">
        <v>270.99299999999999</v>
      </c>
      <c r="O21" s="81">
        <v>283.71299999999997</v>
      </c>
      <c r="P21" s="243">
        <v>429.55099999999993</v>
      </c>
      <c r="Q21" s="81">
        <v>382.06299999999999</v>
      </c>
      <c r="R21" s="64"/>
      <c r="T21" s="104"/>
    </row>
    <row r="22" spans="1:20" ht="12.75" customHeight="1" x14ac:dyDescent="0.2">
      <c r="A22" s="85"/>
      <c r="B22" s="82">
        <v>-0.14805974832195956</v>
      </c>
      <c r="C22" s="82">
        <v>-0.10986554795227121</v>
      </c>
      <c r="D22" s="82">
        <v>5.5675603896809589E-2</v>
      </c>
      <c r="E22" s="82">
        <v>0.14084028171294416</v>
      </c>
      <c r="F22" s="245">
        <v>0.21292155521649891</v>
      </c>
      <c r="G22" s="82">
        <v>0.25502845811120545</v>
      </c>
      <c r="H22" s="82">
        <v>7.5301032601859497E-2</v>
      </c>
      <c r="I22" s="82">
        <v>3.4840485921889153E-2</v>
      </c>
      <c r="J22" s="245">
        <v>-7.7481131257048586E-2</v>
      </c>
      <c r="K22" s="82">
        <v>-0.10516811507956869</v>
      </c>
      <c r="L22" s="294">
        <v>4.9716060148456975E-2</v>
      </c>
      <c r="M22" s="89" t="s">
        <v>92</v>
      </c>
      <c r="N22" s="82">
        <v>-4.4834040033413958E-2</v>
      </c>
      <c r="O22" s="82">
        <v>0.17657328882161427</v>
      </c>
      <c r="P22" s="245">
        <v>0.12429363743675759</v>
      </c>
      <c r="Q22" s="82">
        <v>-2.0582419792556372E-3</v>
      </c>
      <c r="R22" s="85"/>
      <c r="T22" s="104"/>
    </row>
    <row r="23" spans="1:20" ht="12.75" customHeight="1" x14ac:dyDescent="0.2">
      <c r="A23" s="64"/>
      <c r="B23" s="81">
        <v>-63.678000000000004</v>
      </c>
      <c r="C23" s="81">
        <v>-68.138999999999996</v>
      </c>
      <c r="D23" s="81">
        <v>-58.674999999999997</v>
      </c>
      <c r="E23" s="81">
        <v>-81.852000000000004</v>
      </c>
      <c r="F23" s="243">
        <v>-74.405000000000001</v>
      </c>
      <c r="G23" s="81">
        <v>-81.606999999999999</v>
      </c>
      <c r="H23" s="81">
        <v>-70.661000000000001</v>
      </c>
      <c r="I23" s="81">
        <v>-88.585999999999984</v>
      </c>
      <c r="J23" s="243">
        <v>-67.078999999999994</v>
      </c>
      <c r="K23" s="81">
        <v>-70.066999999999993</v>
      </c>
      <c r="L23" s="295">
        <v>-67.790999999999997</v>
      </c>
      <c r="M23" s="89" t="s">
        <v>93</v>
      </c>
      <c r="N23" s="81">
        <v>-204.93699999999998</v>
      </c>
      <c r="O23" s="81">
        <v>-226.673</v>
      </c>
      <c r="P23" s="243">
        <v>-315.25900000000001</v>
      </c>
      <c r="Q23" s="81">
        <v>-272.34400000000005</v>
      </c>
      <c r="R23" s="64"/>
      <c r="T23" s="104"/>
    </row>
    <row r="24" spans="1:20" ht="12.75" customHeight="1" x14ac:dyDescent="0.2">
      <c r="A24" s="64"/>
      <c r="B24" s="81">
        <v>12.35</v>
      </c>
      <c r="C24" s="81">
        <v>9.5190000000000001</v>
      </c>
      <c r="D24" s="81">
        <v>28.774000000000001</v>
      </c>
      <c r="E24" s="81">
        <v>59.076000000000001</v>
      </c>
      <c r="F24" s="243">
        <v>17.811</v>
      </c>
      <c r="G24" s="81">
        <v>15.856</v>
      </c>
      <c r="H24" s="81">
        <v>23.373000000000001</v>
      </c>
      <c r="I24" s="81">
        <v>57.252000000000002</v>
      </c>
      <c r="J24" s="243">
        <v>17.992000000000001</v>
      </c>
      <c r="K24" s="81">
        <v>17.146000000000001</v>
      </c>
      <c r="L24" s="295">
        <v>30.917999999999999</v>
      </c>
      <c r="M24" s="89" t="s">
        <v>89</v>
      </c>
      <c r="N24" s="81">
        <v>66.056000000000012</v>
      </c>
      <c r="O24" s="81">
        <v>57.040000000000006</v>
      </c>
      <c r="P24" s="243">
        <v>114.292</v>
      </c>
      <c r="Q24" s="81">
        <v>109.71899999999999</v>
      </c>
      <c r="R24" s="64"/>
      <c r="T24" s="104"/>
    </row>
    <row r="25" spans="1:20" ht="12.75" customHeight="1" x14ac:dyDescent="0.2">
      <c r="A25" s="85"/>
      <c r="B25" s="83">
        <v>0.16244015362761086</v>
      </c>
      <c r="C25" s="83">
        <v>0.12257590975817044</v>
      </c>
      <c r="D25" s="83">
        <v>0.32903749614060768</v>
      </c>
      <c r="E25" s="83">
        <v>0.41919277929155313</v>
      </c>
      <c r="F25" s="246">
        <v>0.19314435672768285</v>
      </c>
      <c r="G25" s="83">
        <v>0.16268737880016007</v>
      </c>
      <c r="H25" s="83">
        <v>0.24855903183954739</v>
      </c>
      <c r="I25" s="83">
        <v>0.39257258053456578</v>
      </c>
      <c r="J25" s="246">
        <v>0.21149392860081581</v>
      </c>
      <c r="K25" s="83">
        <v>0.19659913086351807</v>
      </c>
      <c r="L25" s="296">
        <v>0.31322371820198763</v>
      </c>
      <c r="M25" s="90" t="s">
        <v>94</v>
      </c>
      <c r="N25" s="83">
        <v>0.24375537375504169</v>
      </c>
      <c r="O25" s="83">
        <v>0.20104824241398883</v>
      </c>
      <c r="P25" s="246">
        <v>0.26607317873779834</v>
      </c>
      <c r="Q25" s="83">
        <v>0.28717515174199021</v>
      </c>
      <c r="R25" s="85"/>
    </row>
    <row r="26" spans="1:20" ht="12.75" customHeight="1" x14ac:dyDescent="0.2">
      <c r="A26" s="64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91"/>
      <c r="N26" s="40"/>
      <c r="O26" s="40"/>
      <c r="P26" s="40"/>
      <c r="Q26" s="40"/>
      <c r="R26" s="64"/>
      <c r="S26" s="64"/>
    </row>
    <row r="27" spans="1:20" ht="12.75" customHeight="1" x14ac:dyDescent="0.2">
      <c r="A27" s="64"/>
      <c r="B27" s="105"/>
      <c r="C27" s="105"/>
      <c r="D27" s="105"/>
      <c r="E27" s="325"/>
      <c r="F27" s="105"/>
      <c r="G27" s="105"/>
      <c r="H27" s="105"/>
      <c r="I27" s="325"/>
      <c r="J27" s="105"/>
      <c r="K27" s="105"/>
      <c r="L27" s="105"/>
      <c r="M27" s="99" t="s">
        <v>123</v>
      </c>
      <c r="N27" s="105"/>
      <c r="O27" s="325"/>
      <c r="P27" s="105"/>
      <c r="Q27" s="105"/>
      <c r="R27" s="64"/>
    </row>
    <row r="28" spans="1:20" ht="12.75" customHeight="1" x14ac:dyDescent="0.2">
      <c r="A28" s="64"/>
      <c r="B28" s="81">
        <v>77.943999999999974</v>
      </c>
      <c r="C28" s="81">
        <v>98.368999999999986</v>
      </c>
      <c r="D28" s="81">
        <v>96.024999999999991</v>
      </c>
      <c r="E28" s="81">
        <v>103.70199999999994</v>
      </c>
      <c r="F28" s="243">
        <v>94.703000000000046</v>
      </c>
      <c r="G28" s="81">
        <v>96.466000000000037</v>
      </c>
      <c r="H28" s="81">
        <v>97.752999999999972</v>
      </c>
      <c r="I28" s="81">
        <v>117.23200000000006</v>
      </c>
      <c r="J28" s="243">
        <v>98.88300000000001</v>
      </c>
      <c r="K28" s="81">
        <v>106.02899999999997</v>
      </c>
      <c r="L28" s="295">
        <v>101.49599999999998</v>
      </c>
      <c r="M28" s="92" t="s">
        <v>95</v>
      </c>
      <c r="N28" s="81">
        <v>306.40799999999996</v>
      </c>
      <c r="O28" s="81">
        <v>288.92200000000008</v>
      </c>
      <c r="P28" s="243">
        <v>406.15400000000011</v>
      </c>
      <c r="Q28" s="81">
        <v>376.03999999999991</v>
      </c>
      <c r="R28" s="64"/>
    </row>
    <row r="29" spans="1:20" ht="12.75" customHeight="1" x14ac:dyDescent="0.2">
      <c r="A29" s="85"/>
      <c r="B29" s="82">
        <v>-0.41122931847968536</v>
      </c>
      <c r="C29" s="82">
        <v>-0.23162810648493193</v>
      </c>
      <c r="D29" s="82">
        <v>-0.24309085504026018</v>
      </c>
      <c r="E29" s="82">
        <v>-0.10187090018270095</v>
      </c>
      <c r="F29" s="245">
        <v>0.21501334291286156</v>
      </c>
      <c r="G29" s="82">
        <v>-1.9345525521251128E-2</v>
      </c>
      <c r="H29" s="82">
        <v>1.7995313720385209E-2</v>
      </c>
      <c r="I29" s="82">
        <v>0.13047000057858216</v>
      </c>
      <c r="J29" s="245">
        <v>4.4137989292841517E-2</v>
      </c>
      <c r="K29" s="82">
        <v>9.9133373416539827E-2</v>
      </c>
      <c r="L29" s="294">
        <v>3.829038494982262E-2</v>
      </c>
      <c r="M29" s="89" t="s">
        <v>92</v>
      </c>
      <c r="N29" s="82">
        <v>6.0521524840613905E-2</v>
      </c>
      <c r="O29" s="82">
        <v>6.0894917345358124E-2</v>
      </c>
      <c r="P29" s="245">
        <v>8.0081906180194062E-2</v>
      </c>
      <c r="Q29" s="82">
        <v>-0.25201306342971386</v>
      </c>
      <c r="R29" s="85"/>
    </row>
    <row r="30" spans="1:20" ht="12.75" customHeight="1" x14ac:dyDescent="0.2">
      <c r="A30" s="64"/>
      <c r="B30" s="81">
        <v>-104.31499999999997</v>
      </c>
      <c r="C30" s="81">
        <v>-112.85399999999998</v>
      </c>
      <c r="D30" s="81">
        <v>-98.702999999999989</v>
      </c>
      <c r="E30" s="81">
        <v>-100.81899999999995</v>
      </c>
      <c r="F30" s="243">
        <v>-112.42900000000006</v>
      </c>
      <c r="G30" s="81">
        <v>-106.76700000000004</v>
      </c>
      <c r="H30" s="81">
        <v>-103.20099999999998</v>
      </c>
      <c r="I30" s="81">
        <v>-122.30000000000005</v>
      </c>
      <c r="J30" s="243">
        <v>-122.548</v>
      </c>
      <c r="K30" s="81">
        <v>-109.58999999999997</v>
      </c>
      <c r="L30" s="295">
        <v>-95.200999999999993</v>
      </c>
      <c r="M30" s="89" t="s">
        <v>93</v>
      </c>
      <c r="N30" s="81">
        <v>-327.33899999999994</v>
      </c>
      <c r="O30" s="81">
        <v>-322.39700000000005</v>
      </c>
      <c r="P30" s="243">
        <v>-444.69700000000012</v>
      </c>
      <c r="Q30" s="81">
        <v>-416.69099999999992</v>
      </c>
      <c r="R30" s="64"/>
    </row>
    <row r="31" spans="1:20" ht="12.75" customHeight="1" x14ac:dyDescent="0.2">
      <c r="A31" s="64"/>
      <c r="B31" s="81">
        <v>-26.371000000000002</v>
      </c>
      <c r="C31" s="81">
        <v>-14.485000000000001</v>
      </c>
      <c r="D31" s="81">
        <v>-2.6779999999999973</v>
      </c>
      <c r="E31" s="81">
        <v>2.8829999999999956</v>
      </c>
      <c r="F31" s="243">
        <v>-17.726000000000006</v>
      </c>
      <c r="G31" s="81">
        <v>-10.301</v>
      </c>
      <c r="H31" s="81">
        <v>-5.448000000000004</v>
      </c>
      <c r="I31" s="81">
        <v>-5.0679999999999978</v>
      </c>
      <c r="J31" s="243">
        <v>-23.664999999999996</v>
      </c>
      <c r="K31" s="81">
        <v>-3.5609999999999999</v>
      </c>
      <c r="L31" s="295">
        <v>6.2949999999999946</v>
      </c>
      <c r="M31" s="89" t="s">
        <v>89</v>
      </c>
      <c r="N31" s="81">
        <v>-20.931000000000001</v>
      </c>
      <c r="O31" s="81">
        <v>-33.475000000000009</v>
      </c>
      <c r="P31" s="243">
        <v>-38.543000000000006</v>
      </c>
      <c r="Q31" s="81">
        <v>-40.651000000000003</v>
      </c>
      <c r="R31" s="64"/>
      <c r="T31" s="64"/>
    </row>
    <row r="32" spans="1:20" ht="12.75" customHeight="1" x14ac:dyDescent="0.2">
      <c r="A32" s="85"/>
      <c r="B32" s="83">
        <v>-0.33833264908139193</v>
      </c>
      <c r="C32" s="83">
        <v>-0.14725167481625312</v>
      </c>
      <c r="D32" s="83">
        <v>-2.7888570684717496E-2</v>
      </c>
      <c r="E32" s="83">
        <v>2.7800813870513561E-2</v>
      </c>
      <c r="F32" s="246">
        <v>-0.18717464071887899</v>
      </c>
      <c r="G32" s="83">
        <v>-0.10678373727530939</v>
      </c>
      <c r="H32" s="83">
        <v>-5.5732304890898546E-2</v>
      </c>
      <c r="I32" s="83">
        <v>-4.3230517264910569E-2</v>
      </c>
      <c r="J32" s="246">
        <v>-0.2393232405974737</v>
      </c>
      <c r="K32" s="83">
        <v>-3.3585151232210064E-2</v>
      </c>
      <c r="L32" s="296">
        <v>6.2022148656104635E-2</v>
      </c>
      <c r="M32" s="90" t="s">
        <v>94</v>
      </c>
      <c r="N32" s="83">
        <v>-6.8310879611498412E-2</v>
      </c>
      <c r="O32" s="83">
        <v>-0.11586172046434677</v>
      </c>
      <c r="P32" s="246">
        <v>-9.4897501932764403E-2</v>
      </c>
      <c r="Q32" s="83">
        <v>-0.10810286139772368</v>
      </c>
      <c r="R32" s="85"/>
      <c r="T32" s="103"/>
    </row>
    <row r="33" spans="1:21" ht="12.75" customHeigh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91"/>
      <c r="N33" s="91"/>
      <c r="O33" s="91"/>
      <c r="P33" s="91"/>
      <c r="Q33" s="91"/>
      <c r="R33" s="106"/>
    </row>
    <row r="34" spans="1:21" ht="12.7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368" t="s">
        <v>145</v>
      </c>
      <c r="N34" s="368"/>
      <c r="O34" s="368"/>
      <c r="P34" s="368"/>
      <c r="Q34" s="368"/>
      <c r="R34" s="67"/>
      <c r="U34" s="206"/>
    </row>
    <row r="35" spans="1:21" ht="12.75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368"/>
      <c r="N35" s="368"/>
      <c r="O35" s="368"/>
      <c r="P35" s="368"/>
      <c r="Q35" s="368"/>
      <c r="R35" s="67"/>
      <c r="U35" s="206"/>
    </row>
    <row r="36" spans="1:21" ht="12.7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91"/>
      <c r="N36" s="91"/>
      <c r="O36" s="91"/>
      <c r="P36" s="91"/>
      <c r="Q36" s="91"/>
      <c r="R36" s="67"/>
    </row>
    <row r="37" spans="1:21" ht="12.7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91"/>
      <c r="N37" s="91"/>
      <c r="O37" s="91"/>
      <c r="P37" s="91"/>
      <c r="Q37" s="91"/>
      <c r="R37" s="67"/>
    </row>
    <row r="38" spans="1:21" ht="12.7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91"/>
      <c r="N38" s="91"/>
      <c r="O38" s="91"/>
      <c r="P38" s="91"/>
      <c r="Q38" s="91"/>
      <c r="R38" s="67"/>
    </row>
    <row r="39" spans="1:21" ht="12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91"/>
      <c r="N39" s="91"/>
      <c r="O39" s="91"/>
      <c r="P39" s="91"/>
      <c r="Q39" s="91"/>
      <c r="R39" s="67"/>
    </row>
    <row r="40" spans="1:21" ht="12.7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91"/>
      <c r="N40" s="91"/>
      <c r="O40" s="91"/>
      <c r="P40" s="91"/>
      <c r="Q40" s="91"/>
      <c r="R40" s="67"/>
    </row>
    <row r="41" spans="1:21" ht="12.7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91"/>
      <c r="N41" s="91"/>
      <c r="O41" s="91"/>
      <c r="P41" s="91"/>
      <c r="Q41" s="91"/>
      <c r="R41" s="67"/>
    </row>
    <row r="42" spans="1:21" ht="12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91"/>
      <c r="N42" s="91"/>
      <c r="O42" s="91"/>
      <c r="P42" s="91"/>
      <c r="Q42" s="91"/>
      <c r="R42" s="67"/>
    </row>
    <row r="43" spans="1:21" ht="12.7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91"/>
      <c r="N43" s="91"/>
      <c r="O43" s="91"/>
      <c r="P43" s="91"/>
      <c r="Q43" s="91"/>
      <c r="R43" s="67"/>
    </row>
    <row r="44" spans="1:21" ht="12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91"/>
      <c r="N44" s="91"/>
      <c r="O44" s="91"/>
      <c r="P44" s="91"/>
      <c r="Q44" s="91"/>
      <c r="R44" s="67"/>
    </row>
    <row r="45" spans="1:21" ht="12.7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91"/>
      <c r="N45" s="91"/>
      <c r="O45" s="91"/>
      <c r="P45" s="91"/>
      <c r="Q45" s="91"/>
      <c r="R45" s="67"/>
    </row>
    <row r="46" spans="1:21" ht="12.7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91"/>
      <c r="N46" s="91"/>
      <c r="O46" s="91"/>
      <c r="P46" s="91"/>
      <c r="Q46" s="91"/>
      <c r="R46" s="67"/>
    </row>
    <row r="47" spans="1:21" ht="12.7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91"/>
      <c r="N47" s="91"/>
      <c r="O47" s="91"/>
      <c r="P47" s="91"/>
      <c r="Q47" s="91"/>
      <c r="R47" s="67"/>
    </row>
    <row r="48" spans="1:21" ht="12.7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91"/>
      <c r="N48" s="91"/>
      <c r="O48" s="91"/>
      <c r="P48" s="91"/>
      <c r="Q48" s="91"/>
      <c r="R48" s="67"/>
    </row>
    <row r="49" spans="1:18" ht="12.7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91"/>
      <c r="N49" s="91"/>
      <c r="O49" s="91"/>
      <c r="P49" s="91"/>
      <c r="Q49" s="91"/>
      <c r="R49" s="67"/>
    </row>
    <row r="50" spans="1:18" ht="12.7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91"/>
      <c r="N50" s="91"/>
      <c r="O50" s="91"/>
      <c r="P50" s="91"/>
      <c r="Q50" s="91"/>
      <c r="R50" s="67"/>
    </row>
    <row r="51" spans="1:18" ht="12.7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91"/>
      <c r="N51" s="91"/>
      <c r="O51" s="91"/>
      <c r="P51" s="91"/>
      <c r="Q51" s="91"/>
      <c r="R51" s="67"/>
    </row>
    <row r="52" spans="1:18" ht="12.7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91"/>
      <c r="N52" s="91"/>
      <c r="O52" s="91"/>
      <c r="P52" s="91"/>
      <c r="Q52" s="91"/>
      <c r="R52" s="67"/>
    </row>
    <row r="53" spans="1:18" ht="12.7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91"/>
      <c r="N53" s="91"/>
      <c r="O53" s="91"/>
      <c r="P53" s="91"/>
      <c r="Q53" s="91"/>
      <c r="R53" s="67"/>
    </row>
    <row r="54" spans="1:18" ht="15.75" customHeight="1" x14ac:dyDescent="0.2"/>
    <row r="55" spans="1:18" ht="15.75" customHeight="1" x14ac:dyDescent="0.2"/>
    <row r="56" spans="1:18" ht="15.75" customHeight="1" x14ac:dyDescent="0.2"/>
    <row r="57" spans="1:18" ht="15.75" customHeight="1" x14ac:dyDescent="0.2"/>
    <row r="58" spans="1:18" ht="15.75" customHeight="1" x14ac:dyDescent="0.2"/>
    <row r="59" spans="1:18" ht="15.75" customHeight="1" x14ac:dyDescent="0.2"/>
    <row r="60" spans="1:18" ht="15.75" customHeight="1" x14ac:dyDescent="0.2"/>
    <row r="61" spans="1:18" ht="15.75" customHeight="1" x14ac:dyDescent="0.2"/>
    <row r="62" spans="1:18" ht="15.75" customHeight="1" x14ac:dyDescent="0.2"/>
    <row r="63" spans="1:18" ht="15.75" customHeight="1" x14ac:dyDescent="0.2"/>
    <row r="64" spans="1:1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M34:Q35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Cover</vt:lpstr>
      <vt:lpstr>1. Profit loss statement </vt:lpstr>
      <vt:lpstr>2. Balance sheet</vt:lpstr>
      <vt:lpstr>3. Cash flow</vt:lpstr>
      <vt:lpstr>4. Segments</vt:lpstr>
      <vt:lpstr>5.Nordic Marketplaces</vt:lpstr>
      <vt:lpstr>6. Delivery</vt:lpstr>
      <vt:lpstr>7. Growth &amp; Investments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Marketplaces'!Utskriftsområde</vt:lpstr>
      <vt:lpstr>'6. Delivery'!Utskriftsområde</vt:lpstr>
      <vt:lpstr>'7. Growth &amp; Investments'!Utskriftsområde</vt:lpstr>
      <vt:lpstr>Cover!Utskriftsområde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Rambøl, Sigrid</cp:lastModifiedBy>
  <dcterms:created xsi:type="dcterms:W3CDTF">2021-11-17T10:59:11Z</dcterms:created>
  <dcterms:modified xsi:type="dcterms:W3CDTF">2024-10-24T05:20:49Z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42</vt:i4>
  </property>
  <property fmtid="{D5CDD505-2E9C-101B-9397-08002B2CF9AE}" pid="3" name="PeriodName">
    <vt:lpwstr>2024 Q3</vt:lpwstr>
  </property>
  <property fmtid="{D5CDD505-2E9C-101B-9397-08002B2CF9AE}" pid="4" name="ChapterId">
    <vt:i4>1820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98</vt:i4>
  </property>
  <property fmtid="{D5CDD505-2E9C-101B-9397-08002B2CF9AE}" pid="7" name="ReportName">
    <vt:lpwstr>Q3 2024 - Excel</vt:lpwstr>
  </property>
  <property fmtid="{D5CDD505-2E9C-101B-9397-08002B2CF9AE}" pid="8" name="isLinkedAndViewmode">
    <vt:bool>false</vt:bool>
  </property>
  <property fmtid="{D5CDD505-2E9C-101B-9397-08002B2CF9AE}" pid="9" name="connMeta00">
    <vt:lpwstr>0gMAAB+LCAAAAAAABAAtk9EVQyEIQ1d6ICjOw/479Ab70fMqSAgh2lpdX5/TJ9tu9o52zrvtfO3euzpO32hbtzfh/fX6ep+2jyC1tkqJlb02tXcSbk5C3+qK3jYnI+shkGw+Z3VG39N7tXGXg9HSPMGx3g/KdNq6Rl+nh1URpMRBPa6M79ct1Me4BconBtQ6VLs4BBN+DEp1cc+ocaYDSNOuvoIGmS5fiRlTBRwuMxq3RoQCEJxzZxhRFYhFDJX</vt:lpwstr>
  </property>
  <property fmtid="{D5CDD505-2E9C-101B-9397-08002B2CF9AE}" pid="10" name="connMeta01">
    <vt:lpwstr>JJcV3Sq433Na/Fg4g3tWwFJfrjxyKGn3EOR4sWRdicZ2GikLY1UP4MTyR1UwUnhILsJIQGt5pzl9knpOw6KJRDUKpMI3RXLr4GelVOmIQOo2+iITSeeQB1xYIyxhaoJhp9fzQCgSCTxj5R0RrhBEntWKt7Ic7Ji84XhqKyF/jBrSnkdYirvE3wgedL8dMmNAlWtoodN5i676VGDwKEmJeq5l1LLrj0aOd5R7r6VdK2/0ncJToSP41J/uEliO2WA</vt:lpwstr>
  </property>
  <property fmtid="{D5CDD505-2E9C-101B-9397-08002B2CF9AE}" pid="11" name="connMeta02">
    <vt:lpwstr>L87KwRZWkbG8ouqRW+eWRgSIq7zHierqYnkTL4bKb0TIz9M52eCvXj5Gt6gnKOnKWoP7PJzXLqzC4SctbOGUvmjrGgCkJFdP4BqQmqf9IDAAA=</vt:lpwstr>
  </property>
</Properties>
</file>