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Quarterly External Reporting - ASA\Presentation and Report\2022\Q4 2022 report\Final for publication\"/>
    </mc:Choice>
  </mc:AlternateContent>
  <xr:revisionPtr revIDLastSave="0" documentId="8_{F3934AD7-95E0-4F95-A576-0200C2209D00}" xr6:coauthVersionLast="47" xr6:coauthVersionMax="47" xr10:uidLastSave="{00000000-0000-0000-0000-000000000000}"/>
  <bookViews>
    <workbookView xWindow="-120" yWindow="-120" windowWidth="29040" windowHeight="15840" tabRatio="743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 Nordic Marketplaces" sheetId="7" r:id="rId6"/>
    <sheet name="6. News Media" sheetId="8" r:id="rId7"/>
    <sheet name="7. eCommerce &amp; Distribution" sheetId="9" r:id="rId8"/>
    <sheet name="8. FS &amp; Ventures " sheetId="10" r:id="rId9"/>
  </sheets>
  <definedNames>
    <definedName name="SAP_2016">#REF!</definedName>
    <definedName name="SAP_2017">#REF!</definedName>
    <definedName name="SAP_2018">#REF!</definedName>
    <definedName name="_xlnm.Print_Area" localSheetId="1">'1. Profit loss statement '!$B$1:$R$51</definedName>
    <definedName name="_xlnm.Print_Area" localSheetId="2">'2. Balance sheet'!$B$1:$N$43</definedName>
    <definedName name="_xlnm.Print_Area" localSheetId="3">'3. Cash flow'!$B$1:$N$39</definedName>
    <definedName name="_xlnm.Print_Area" localSheetId="4">'4. Segments'!$B$1:$Q$21</definedName>
    <definedName name="_xlnm.Print_Area" localSheetId="5">'5. Nordic Marketplaces'!$B$1:$Q$95</definedName>
    <definedName name="_xlnm.Print_Area" localSheetId="6">'6. News Media'!$B$1:$Q$35</definedName>
    <definedName name="_xlnm.Print_Area" localSheetId="7">'7. eCommerce &amp; Distribution'!$B$1:$Q$20</definedName>
    <definedName name="_xlnm.Print_Area" localSheetId="8">'8. FS &amp; Ventures '!$B$1:$Q$35</definedName>
    <definedName name="_xlnm.Print_Area" localSheetId="0">Cover!$A$5:$L$47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3" l="1"/>
  <c r="G36" i="5"/>
  <c r="M28" i="5"/>
  <c r="J18" i="5"/>
  <c r="I18" i="5"/>
  <c r="H18" i="5"/>
  <c r="G18" i="5"/>
  <c r="G13" i="5"/>
  <c r="F13" i="5"/>
  <c r="E13" i="5"/>
  <c r="J12" i="5"/>
  <c r="I12" i="5"/>
  <c r="H12" i="5"/>
  <c r="F12" i="5"/>
  <c r="E12" i="5"/>
  <c r="J10" i="5"/>
  <c r="N43" i="4"/>
  <c r="L43" i="4"/>
  <c r="K43" i="4"/>
  <c r="J43" i="4"/>
  <c r="H43" i="4"/>
  <c r="G43" i="4"/>
  <c r="K41" i="4"/>
  <c r="J41" i="4"/>
  <c r="H41" i="4"/>
  <c r="G41" i="4"/>
  <c r="K33" i="4"/>
  <c r="J33" i="4"/>
  <c r="H33" i="4"/>
  <c r="G33" i="4"/>
  <c r="K26" i="4"/>
  <c r="J26" i="4"/>
  <c r="H26" i="4"/>
  <c r="G26" i="4"/>
  <c r="K24" i="4"/>
  <c r="J24" i="4"/>
  <c r="H24" i="4"/>
  <c r="G24" i="4"/>
  <c r="N20" i="4"/>
  <c r="L20" i="4"/>
  <c r="K20" i="4"/>
  <c r="J20" i="4"/>
  <c r="H20" i="4"/>
  <c r="G20" i="4"/>
  <c r="K18" i="4"/>
  <c r="J18" i="4"/>
  <c r="H18" i="4"/>
  <c r="G18" i="4"/>
  <c r="K12" i="4"/>
  <c r="J12" i="4"/>
  <c r="H12" i="4"/>
  <c r="G12" i="4"/>
  <c r="Q31" i="3"/>
</calcChain>
</file>

<file path=xl/sharedStrings.xml><?xml version="1.0" encoding="utf-8"?>
<sst xmlns="http://schemas.openxmlformats.org/spreadsheetml/2006/main" count="446" uniqueCount="154">
  <si>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</si>
  <si>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</si>
  <si>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</si>
  <si>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</si>
  <si>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</si>
  <si>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</si>
  <si>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</si>
  <si>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</si>
  <si>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 xml:space="preserve">restated and re-presented </t>
  </si>
  <si>
    <t>restated</t>
  </si>
  <si>
    <t>Classified revenues</t>
  </si>
  <si>
    <t>Advertising revenues</t>
  </si>
  <si>
    <t>-of which digital</t>
  </si>
  <si>
    <t>Subscription revenues</t>
  </si>
  <si>
    <t>Casual sales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</si>
  <si>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</si>
  <si>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</si>
  <si>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</si>
  <si>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</si>
  <si>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</si>
  <si>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</si>
  <si>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</si>
  <si>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</si>
  <si>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</si>
  <si>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</si>
  <si>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</si>
  <si>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</si>
  <si>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</si>
  <si>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</si>
  <si>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</si>
  <si>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</si>
  <si>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</si>
  <si>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</si>
  <si>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</si>
  <si>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</si>
  <si>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</si>
  <si>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</si>
  <si>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</si>
  <si>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</si>
  <si>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</si>
  <si>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</si>
  <si>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</si>
  <si>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</si>
  <si>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</si>
  <si>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</si>
  <si>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Property, plant and equipment and investment property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</si>
  <si>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</si>
  <si>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</si>
  <si>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</si>
  <si>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</si>
  <si>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</si>
  <si>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</si>
  <si>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</si>
  <si>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</si>
  <si>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</si>
  <si>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</si>
  <si>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</si>
  <si>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/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</si>
  <si>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</si>
  <si>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</si>
  <si>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</si>
  <si>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</si>
  <si>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</si>
  <si>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</si>
  <si>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</si>
  <si>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</si>
  <si>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</si>
  <si>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</si>
  <si>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</si>
  <si>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</si>
  <si>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</si>
  <si>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</si>
  <si>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</si>
  <si>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</si>
  <si>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</si>
  <si>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</si>
  <si>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</si>
  <si>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</si>
  <si>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</si>
  <si>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Depreciation, amortisation and impairment losses</t>
  </si>
  <si>
    <t>Net effect pension liabilities</t>
  </si>
  <si>
    <t>Taxes paid</t>
  </si>
  <si>
    <t>Sales losses (gains) non-current assets and other non-cash losses (gains)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</si>
  <si>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</si>
  <si>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</si>
  <si>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</si>
  <si>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</si>
  <si>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</si>
  <si>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</si>
  <si>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</si>
  <si>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</si>
  <si>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</si>
  <si>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</si>
  <si>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</si>
  <si>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 xml:space="preserve">SCHIBSTED GROUP </t>
  </si>
  <si>
    <t>Nordic Marketplaces</t>
  </si>
  <si>
    <t>News Media</t>
  </si>
  <si>
    <t>eCommerce &amp; Distribution</t>
  </si>
  <si>
    <t>Financial Services &amp; Ventures</t>
  </si>
  <si>
    <t>Other/Headquarters</t>
  </si>
  <si>
    <t>Eliminations</t>
  </si>
  <si>
    <t>Schibsted Group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</si>
  <si>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</si>
  <si>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</si>
  <si>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</si>
  <si>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</si>
  <si>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</si>
  <si>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</si>
  <si>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Marketplaces Norway</t>
  </si>
  <si>
    <t>Marketplaces Sweden</t>
  </si>
  <si>
    <t>Marketplaces Finland</t>
  </si>
  <si>
    <t>Marketplaces Denmark</t>
  </si>
  <si>
    <r>
      <t>Other Nordic Marketplaces (</t>
    </r>
    <r>
      <rPr>
        <b/>
        <vertAlign val="superscript"/>
        <sz val="10"/>
        <rFont val="Arial"/>
        <family val="2"/>
      </rPr>
      <t>1)</t>
    </r>
  </si>
  <si>
    <t>Operating revenues/eliminations</t>
  </si>
  <si>
    <t>(1) Other Nordic Marketplaces includes Nordic Marketplaces headquarters, SPT cost allocation and eliminations</t>
  </si>
  <si>
    <t>SEK/NOK</t>
  </si>
  <si>
    <t>EUR/NOK</t>
  </si>
  <si>
    <t>DKK/NOK</t>
  </si>
  <si>
    <t>Marketplaces Sweden in SEK</t>
  </si>
  <si>
    <t>Marketplaces Finland in EUR</t>
  </si>
  <si>
    <t>Marketplaces Denmark in DKK</t>
  </si>
  <si>
    <t>News Media total</t>
  </si>
  <si>
    <t>Split revenue per brand</t>
  </si>
  <si>
    <t>VG</t>
  </si>
  <si>
    <t>Aftonbladet</t>
  </si>
  <si>
    <t>Subscription Newspapers</t>
  </si>
  <si>
    <r>
      <t>Other (</t>
    </r>
    <r>
      <rPr>
        <vertAlign val="superscript"/>
        <sz val="10"/>
        <rFont val="Arial"/>
        <family val="2"/>
      </rPr>
      <t>1)</t>
    </r>
  </si>
  <si>
    <t>(1) Other News Media includes Print, News Media HQ, Shared Services, New Models (TV.nu, Klart.se, Vinguiden and Omni) and eliminations</t>
  </si>
  <si>
    <t>Aftonbladet in SEK</t>
  </si>
  <si>
    <t>eCommerce &amp; Distribution total</t>
  </si>
  <si>
    <t>Split revenue per Business area</t>
  </si>
  <si>
    <t>New business (1)</t>
  </si>
  <si>
    <t>Legacy (2)</t>
  </si>
  <si>
    <t>(1) New business consists of mainly the eCommerce brands Helthjem and Morgenlevering</t>
  </si>
  <si>
    <t>(2) Legacy consists of the newspaper distribution operations in Norway</t>
  </si>
  <si>
    <t xml:space="preserve">Lendo </t>
  </si>
  <si>
    <t>Prisjakt</t>
  </si>
  <si>
    <r>
      <t>Other Financial Services &amp; Ventures (</t>
    </r>
    <r>
      <rPr>
        <b/>
        <vertAlign val="superscript"/>
        <sz val="10"/>
        <rFont val="Arial"/>
        <family val="2"/>
      </rPr>
      <t>1)</t>
    </r>
  </si>
  <si>
    <t>Year to date</t>
  </si>
  <si>
    <t>Impairment loss on joint ventures and associates</t>
  </si>
  <si>
    <t>Gains (losses) on disposal of joint ventures and associates</t>
  </si>
  <si>
    <t>Profit (loss) from discontinued operations</t>
  </si>
  <si>
    <t>SCHIBSTED GROUP</t>
  </si>
  <si>
    <t>Net interest expense *</t>
  </si>
  <si>
    <t>Interest received *</t>
  </si>
  <si>
    <t>Interest paid *</t>
  </si>
  <si>
    <t>* Interests are presented on separate lines from 2022. Comparable figures have been restated for 2021.</t>
  </si>
  <si>
    <t>Non-cash items and change in working capital and provisions *</t>
  </si>
  <si>
    <t>Share of loss (profit) of joint ventures and associates</t>
  </si>
  <si>
    <t>Dividends received from joint ventures and associates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</si>
  <si>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Financial Services &amp; Ventures includes Compricer, Finansportalen, MittAnbud, 3byggetilbud, Servicefinder, Mötesplatsen, Let's Deal, Schibsted Growth HQ, other Financial Services and Growth assets, SPT cost allocation and eliminations </t>
    </r>
  </si>
  <si>
    <t xml:space="preserve"> Diluted (1)</t>
  </si>
  <si>
    <t xml:space="preserve"> Diluted - adjusted (1)</t>
  </si>
  <si>
    <t xml:space="preserve">(1) Diluted EPS disclosed in Q4 2021 to Q3 2022 have been restated in accordance with accounting standards.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</si>
</sst>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_(&quot;kr&quot;* #,##0_);_(&quot;kr&quot;* \(#,##0\);_(&quot;kr&quot;* &quot;-&quot;_);_(@_)"/>
    <numFmt numFmtId="166" formatCode="_(* #,##0_);_(* \(#,##0\);_(* &quot;-&quot;_);_(@_)"/>
    <numFmt numFmtId="167" formatCode="_(&quot;kr&quot;* #,##0.00_);_(&quot;kr&quot;* \(#,##0.00\);_(&quot;kr&quot;* &quot;-&quot;??_);_(@_)"/>
    <numFmt numFmtId="168" formatCode="_(* #,##0_);_(* \(#,##0\);_(* &quot;-&quot;??_);_(@_)"/>
    <numFmt numFmtId="169" formatCode="_ * #,##0_ ;_ * \-#,##0_ ;_ * &quot;-&quot;??_ ;_ @_ "/>
    <numFmt numFmtId="170" formatCode="_-* #,##0.00_-;\-* #,##0.00_-;_-* &quot;-&quot;??_-;_-@"/>
    <numFmt numFmtId="171" formatCode="#,###,"/>
    <numFmt numFmtId="172" formatCode="_-* #,##0.000_-;\-* #,##0.000_-;_-* &quot;-&quot;??_-;_-@"/>
    <numFmt numFmtId="173" formatCode="_-* #,##0.000_-;\-* #,##0.000_-;_-* &quot;-&quot;??_-;_-@_-"/>
    <numFmt numFmtId="174" formatCode="_-* #,##0.0000_-;\-* #,##0.0000_-;_-* &quot;-&quot;??_-;_-@_-"/>
    <numFmt numFmtId="175" formatCode="_(* #,##0.0000_);_(* \(#,##0.0000\);_(* &quot;-&quot;??_);_(@_)"/>
  </numFmts>
  <fonts count="23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 style="thin">
        <color auto="1"/>
      </right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ashed">
        <color theme="0" tint="-0.14114810632648703"/>
      </bottom>
      <diagonal/>
    </border>
    <border>
      <left/>
      <right style="thin">
        <color auto="1"/>
      </right>
      <top/>
      <bottom style="dashed">
        <color theme="0" tint="-0.14114810632648703"/>
      </bottom>
      <diagonal/>
    </border>
    <border>
      <left/>
      <right/>
      <top style="dashed">
        <color theme="0" tint="-0.14114810632648703"/>
      </top>
      <bottom style="thin">
        <color auto="1"/>
      </bottom>
      <diagonal/>
    </border>
    <border>
      <left/>
      <right style="thin">
        <color auto="1"/>
      </right>
      <top style="dashed">
        <color theme="0" tint="-0.14114810632648703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 style="thin">
        <color rgb="FF000000"/>
      </left>
      <right/>
      <top style="thin">
        <color rgb="FF000000"/>
      </top>
      <bottom style="dotted">
        <color rgb="FFBFBFBF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auto="1"/>
      </right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rgb="FFBFBFBF"/>
      </top>
      <bottom/>
      <diagonal/>
    </border>
    <border>
      <left/>
      <right style="thin">
        <color auto="1"/>
      </right>
      <top style="dotted">
        <color rgb="FFBFBFBF"/>
      </top>
      <bottom/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</borders>
  <cellStyleXfs count="15">
    <xf numFmtId="0" fontId="0" fillId="0" borderId="0"/>
    <xf numFmtId="9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2" borderId="0" applyNumberFormat="0" applyFont="0" applyBorder="0" applyProtection="0"/>
    <xf numFmtId="0" fontId="21" fillId="0" borderId="1" applyNumberFormat="0" applyFill="0" applyAlignment="0" applyProtection="0"/>
  </cellStyleXfs>
  <cellXfs count="389">
    <xf numFmtId="0" fontId="0" fillId="0" borderId="0" xfId="0"/>
    <xf numFmtId="164" fontId="2" fillId="0" borderId="0" xfId="6" applyNumberFormat="1" applyFont="1" applyAlignment="1">
      <alignment horizontal="left" vertical="top" wrapText="1"/>
    </xf>
    <xf numFmtId="170" fontId="2" fillId="0" borderId="0" xfId="6" applyNumberFormat="1" applyFont="1" applyAlignment="1">
      <alignment horizontal="left" wrapText="1"/>
    </xf>
    <xf numFmtId="0" fontId="1" fillId="0" borderId="0" xfId="6" applyAlignment="1">
      <alignment horizontal="left" wrapText="1"/>
    </xf>
    <xf numFmtId="0" fontId="1" fillId="0" borderId="0" xfId="6"/>
    <xf numFmtId="0" fontId="2" fillId="3" borderId="0" xfId="6" applyFont="1" applyFill="1"/>
    <xf numFmtId="0" fontId="2" fillId="0" borderId="0" xfId="6" applyFont="1"/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37" fontId="3" fillId="3" borderId="0" xfId="6" applyNumberFormat="1" applyFont="1" applyFill="1"/>
    <xf numFmtId="0" fontId="2" fillId="0" borderId="2" xfId="6" applyFont="1" applyBorder="1" applyAlignment="1">
      <alignment horizontal="center"/>
    </xf>
    <xf numFmtId="168" fontId="2" fillId="3" borderId="0" xfId="6" applyNumberFormat="1" applyFont="1" applyFill="1" applyAlignment="1">
      <alignment horizontal="center"/>
    </xf>
    <xf numFmtId="1" fontId="2" fillId="3" borderId="3" xfId="6" applyNumberFormat="1" applyFont="1" applyFill="1" applyBorder="1" applyAlignment="1">
      <alignment horizontal="center"/>
    </xf>
    <xf numFmtId="1" fontId="2" fillId="0" borderId="3" xfId="6" applyNumberFormat="1" applyFont="1" applyBorder="1" applyAlignment="1">
      <alignment horizontal="center"/>
    </xf>
    <xf numFmtId="1" fontId="0" fillId="0" borderId="3" xfId="8" applyNumberFormat="1" applyFont="1" applyBorder="1" applyAlignment="1">
      <alignment horizontal="center"/>
    </xf>
    <xf numFmtId="168" fontId="5" fillId="0" borderId="0" xfId="9" applyNumberFormat="1" applyFont="1" applyFill="1" applyAlignment="1">
      <alignment horizontal="center"/>
    </xf>
    <xf numFmtId="168" fontId="5" fillId="0" borderId="2" xfId="9" applyNumberFormat="1" applyFont="1" applyFill="1" applyBorder="1" applyAlignment="1">
      <alignment horizontal="center"/>
    </xf>
    <xf numFmtId="168" fontId="2" fillId="0" borderId="4" xfId="8" applyNumberFormat="1" applyFont="1" applyBorder="1"/>
    <xf numFmtId="168" fontId="5" fillId="0" borderId="4" xfId="8" applyNumberFormat="1" applyFont="1" applyBorder="1"/>
    <xf numFmtId="0" fontId="3" fillId="3" borderId="0" xfId="6" applyFont="1" applyFill="1"/>
    <xf numFmtId="168" fontId="3" fillId="0" borderId="5" xfId="6" applyNumberFormat="1" applyFont="1" applyBorder="1"/>
    <xf numFmtId="168" fontId="3" fillId="0" borderId="6" xfId="6" applyNumberFormat="1" applyFont="1" applyBorder="1"/>
    <xf numFmtId="168" fontId="3" fillId="4" borderId="5" xfId="6" applyNumberFormat="1" applyFont="1" applyFill="1" applyBorder="1"/>
    <xf numFmtId="168" fontId="3" fillId="0" borderId="7" xfId="6" applyNumberFormat="1" applyFont="1" applyBorder="1"/>
    <xf numFmtId="168" fontId="3" fillId="0" borderId="8" xfId="6" applyNumberFormat="1" applyFont="1" applyBorder="1"/>
    <xf numFmtId="168" fontId="3" fillId="4" borderId="7" xfId="6" applyNumberFormat="1" applyFont="1" applyFill="1" applyBorder="1"/>
    <xf numFmtId="0" fontId="3" fillId="0" borderId="4" xfId="6" applyFont="1" applyBorder="1"/>
    <xf numFmtId="0" fontId="2" fillId="0" borderId="4" xfId="6" applyFont="1" applyBorder="1"/>
    <xf numFmtId="0" fontId="6" fillId="3" borderId="0" xfId="6" applyFont="1" applyFill="1"/>
    <xf numFmtId="37" fontId="2" fillId="0" borderId="0" xfId="6" quotePrefix="1" applyNumberFormat="1" applyFont="1" applyAlignment="1">
      <alignment horizontal="center"/>
    </xf>
    <xf numFmtId="0" fontId="2" fillId="3" borderId="0" xfId="6" quotePrefix="1" applyFont="1" applyFill="1" applyAlignment="1">
      <alignment horizontal="center"/>
    </xf>
    <xf numFmtId="0" fontId="2" fillId="0" borderId="2" xfId="6" quotePrefix="1" applyFont="1" applyBorder="1" applyAlignment="1">
      <alignment horizontal="center"/>
    </xf>
    <xf numFmtId="0" fontId="2" fillId="0" borderId="0" xfId="6" quotePrefix="1" applyFont="1" applyAlignment="1">
      <alignment horizontal="center"/>
    </xf>
    <xf numFmtId="0" fontId="6" fillId="3" borderId="3" xfId="6" applyFont="1" applyFill="1" applyBorder="1"/>
    <xf numFmtId="0" fontId="2" fillId="3" borderId="9" xfId="6" applyFont="1" applyFill="1" applyBorder="1" applyAlignment="1">
      <alignment horizontal="center"/>
    </xf>
    <xf numFmtId="0" fontId="2" fillId="0" borderId="9" xfId="6" applyFont="1" applyBorder="1" applyAlignment="1">
      <alignment horizontal="center"/>
    </xf>
    <xf numFmtId="0" fontId="2" fillId="0" borderId="10" xfId="6" applyFont="1" applyBorder="1" applyAlignment="1">
      <alignment horizontal="center"/>
    </xf>
    <xf numFmtId="0" fontId="7" fillId="0" borderId="0" xfId="6" applyFont="1" applyAlignment="1">
      <alignment horizontal="left"/>
    </xf>
    <xf numFmtId="0" fontId="2" fillId="0" borderId="2" xfId="6" applyFont="1" applyBorder="1"/>
    <xf numFmtId="0" fontId="2" fillId="0" borderId="7" xfId="6" applyFont="1" applyBorder="1"/>
    <xf numFmtId="166" fontId="2" fillId="0" borderId="7" xfId="6" applyNumberFormat="1" applyFont="1" applyBorder="1"/>
    <xf numFmtId="166" fontId="2" fillId="0" borderId="8" xfId="6" applyNumberFormat="1" applyFont="1" applyBorder="1"/>
    <xf numFmtId="166" fontId="2" fillId="4" borderId="7" xfId="6" applyNumberFormat="1" applyFont="1" applyFill="1" applyBorder="1"/>
    <xf numFmtId="166" fontId="2" fillId="0" borderId="4" xfId="6" applyNumberFormat="1" applyFont="1" applyBorder="1"/>
    <xf numFmtId="166" fontId="2" fillId="0" borderId="11" xfId="6" applyNumberFormat="1" applyFont="1" applyBorder="1"/>
    <xf numFmtId="166" fontId="2" fillId="4" borderId="4" xfId="6" applyNumberFormat="1" applyFont="1" applyFill="1" applyBorder="1"/>
    <xf numFmtId="3" fontId="3" fillId="0" borderId="5" xfId="6" applyNumberFormat="1" applyFont="1" applyBorder="1"/>
    <xf numFmtId="166" fontId="3" fillId="0" borderId="5" xfId="6" applyNumberFormat="1" applyFont="1" applyBorder="1"/>
    <xf numFmtId="166" fontId="3" fillId="0" borderId="6" xfId="6" applyNumberFormat="1" applyFont="1" applyBorder="1"/>
    <xf numFmtId="166" fontId="3" fillId="4" borderId="5" xfId="6" applyNumberFormat="1" applyFont="1" applyFill="1" applyBorder="1"/>
    <xf numFmtId="0" fontId="3" fillId="0" borderId="7" xfId="6" applyFont="1" applyBorder="1"/>
    <xf numFmtId="0" fontId="2" fillId="0" borderId="12" xfId="6" applyFont="1" applyBorder="1"/>
    <xf numFmtId="166" fontId="2" fillId="0" borderId="12" xfId="6" applyNumberFormat="1" applyFont="1" applyBorder="1"/>
    <xf numFmtId="166" fontId="2" fillId="0" borderId="13" xfId="6" applyNumberFormat="1" applyFont="1" applyBorder="1"/>
    <xf numFmtId="166" fontId="2" fillId="4" borderId="12" xfId="6" applyNumberFormat="1" applyFont="1" applyFill="1" applyBorder="1"/>
    <xf numFmtId="3" fontId="3" fillId="0" borderId="7" xfId="6" applyNumberFormat="1" applyFont="1" applyBorder="1"/>
    <xf numFmtId="166" fontId="3" fillId="0" borderId="8" xfId="6" applyNumberFormat="1" applyFont="1" applyBorder="1"/>
    <xf numFmtId="166" fontId="3" fillId="0" borderId="7" xfId="6" applyNumberFormat="1" applyFont="1" applyBorder="1"/>
    <xf numFmtId="166" fontId="3" fillId="4" borderId="7" xfId="6" applyNumberFormat="1" applyFont="1" applyFill="1" applyBorder="1"/>
    <xf numFmtId="166" fontId="3" fillId="0" borderId="4" xfId="6" applyNumberFormat="1" applyFont="1" applyBorder="1"/>
    <xf numFmtId="166" fontId="3" fillId="0" borderId="11" xfId="6" applyNumberFormat="1" applyFont="1" applyBorder="1"/>
    <xf numFmtId="166" fontId="3" fillId="4" borderId="4" xfId="6" applyNumberFormat="1" applyFont="1" applyFill="1" applyBorder="1"/>
    <xf numFmtId="3" fontId="3" fillId="0" borderId="0" xfId="6" applyNumberFormat="1" applyFont="1"/>
    <xf numFmtId="166" fontId="3" fillId="0" borderId="0" xfId="6" applyNumberFormat="1" applyFont="1"/>
    <xf numFmtId="166" fontId="3" fillId="0" borderId="2" xfId="6" applyNumberFormat="1" applyFont="1" applyBorder="1"/>
    <xf numFmtId="166" fontId="3" fillId="4" borderId="0" xfId="6" applyNumberFormat="1" applyFont="1" applyFill="1"/>
    <xf numFmtId="168" fontId="2" fillId="0" borderId="0" xfId="6" applyNumberFormat="1" applyFont="1"/>
    <xf numFmtId="166" fontId="2" fillId="0" borderId="0" xfId="6" applyNumberFormat="1" applyFont="1"/>
    <xf numFmtId="16" fontId="2" fillId="3" borderId="0" xfId="6" quotePrefix="1" applyNumberFormat="1" applyFont="1" applyFill="1" applyAlignment="1">
      <alignment horizontal="center"/>
    </xf>
    <xf numFmtId="16" fontId="2" fillId="0" borderId="2" xfId="6" quotePrefix="1" applyNumberFormat="1" applyFont="1" applyBorder="1" applyAlignment="1">
      <alignment horizontal="center"/>
    </xf>
    <xf numFmtId="16" fontId="2" fillId="0" borderId="0" xfId="6" quotePrefix="1" applyNumberFormat="1" applyFont="1" applyAlignment="1">
      <alignment horizontal="center"/>
    </xf>
    <xf numFmtId="0" fontId="2" fillId="0" borderId="4" xfId="6" quotePrefix="1" applyFont="1" applyBorder="1" applyAlignment="1">
      <alignment horizontal="left"/>
    </xf>
    <xf numFmtId="0" fontId="2" fillId="0" borderId="4" xfId="6" applyFont="1" applyBorder="1" applyAlignment="1">
      <alignment horizontal="left"/>
    </xf>
    <xf numFmtId="49" fontId="5" fillId="0" borderId="4" xfId="6" applyNumberFormat="1" applyFont="1" applyBorder="1" applyAlignment="1">
      <alignment horizontal="left"/>
    </xf>
    <xf numFmtId="166" fontId="5" fillId="0" borderId="4" xfId="6" applyNumberFormat="1" applyFont="1" applyBorder="1"/>
    <xf numFmtId="166" fontId="5" fillId="0" borderId="11" xfId="6" applyNumberFormat="1" applyFont="1" applyBorder="1"/>
    <xf numFmtId="166" fontId="5" fillId="4" borderId="4" xfId="6" applyNumberFormat="1" applyFont="1" applyFill="1" applyBorder="1"/>
    <xf numFmtId="166" fontId="5" fillId="0" borderId="8" xfId="6" applyNumberFormat="1" applyFont="1" applyBorder="1"/>
    <xf numFmtId="166" fontId="5" fillId="0" borderId="7" xfId="6" applyNumberFormat="1" applyFont="1" applyBorder="1"/>
    <xf numFmtId="166" fontId="5" fillId="4" borderId="7" xfId="6" applyNumberFormat="1" applyFont="1" applyFill="1" applyBorder="1"/>
    <xf numFmtId="0" fontId="3" fillId="0" borderId="0" xfId="6" applyFont="1"/>
    <xf numFmtId="0" fontId="3" fillId="0" borderId="4" xfId="6" applyFont="1" applyBorder="1" applyAlignment="1">
      <alignment horizontal="left"/>
    </xf>
    <xf numFmtId="0" fontId="8" fillId="0" borderId="0" xfId="6" applyFont="1"/>
    <xf numFmtId="166" fontId="2" fillId="0" borderId="4" xfId="6" applyNumberFormat="1" applyFont="1" applyBorder="1" applyAlignment="1">
      <alignment horizontal="right"/>
    </xf>
    <xf numFmtId="166" fontId="2" fillId="0" borderId="11" xfId="6" applyNumberFormat="1" applyFont="1" applyBorder="1" applyAlignment="1">
      <alignment horizontal="right"/>
    </xf>
    <xf numFmtId="166" fontId="2" fillId="4" borderId="4" xfId="6" applyNumberFormat="1" applyFont="1" applyFill="1" applyBorder="1" applyAlignment="1">
      <alignment horizontal="right"/>
    </xf>
    <xf numFmtId="0" fontId="2" fillId="0" borderId="4" xfId="6" applyFont="1" applyBorder="1" applyAlignment="1">
      <alignment wrapText="1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168" fontId="2" fillId="3" borderId="0" xfId="6" applyNumberFormat="1" applyFont="1" applyFill="1"/>
    <xf numFmtId="170" fontId="2" fillId="3" borderId="0" xfId="6" applyNumberFormat="1" applyFont="1" applyFill="1"/>
    <xf numFmtId="0" fontId="0" fillId="0" borderId="0" xfId="8" applyFont="1" applyAlignment="1">
      <alignment horizontal="center"/>
    </xf>
    <xf numFmtId="0" fontId="0" fillId="0" borderId="2" xfId="8" applyFont="1" applyBorder="1" applyAlignment="1">
      <alignment horizontal="center"/>
    </xf>
    <xf numFmtId="0" fontId="1" fillId="0" borderId="0" xfId="8" applyFont="1" applyAlignment="1">
      <alignment horizontal="center"/>
    </xf>
    <xf numFmtId="170" fontId="3" fillId="0" borderId="0" xfId="6" applyNumberFormat="1" applyFont="1"/>
    <xf numFmtId="37" fontId="0" fillId="3" borderId="0" xfId="7" applyNumberFormat="1" applyFont="1" applyFill="1" applyAlignment="1">
      <alignment horizontal="center"/>
    </xf>
    <xf numFmtId="168" fontId="0" fillId="0" borderId="0" xfId="9" applyNumberFormat="1" applyFont="1" applyFill="1" applyBorder="1" applyAlignment="1">
      <alignment horizontal="center"/>
    </xf>
    <xf numFmtId="1" fontId="0" fillId="0" borderId="10" xfId="8" applyNumberFormat="1" applyFont="1" applyBorder="1" applyAlignment="1">
      <alignment horizontal="center"/>
    </xf>
    <xf numFmtId="1" fontId="0" fillId="0" borderId="9" xfId="8" applyNumberFormat="1" applyFont="1" applyBorder="1" applyAlignment="1">
      <alignment horizontal="center"/>
    </xf>
    <xf numFmtId="1" fontId="0" fillId="3" borderId="3" xfId="7" applyNumberFormat="1" applyFont="1" applyFill="1" applyBorder="1" applyAlignment="1">
      <alignment horizontal="center"/>
    </xf>
    <xf numFmtId="1" fontId="0" fillId="0" borderId="9" xfId="9" quotePrefix="1" applyNumberFormat="1" applyFont="1" applyFill="1" applyBorder="1" applyAlignment="1">
      <alignment horizontal="center"/>
    </xf>
    <xf numFmtId="1" fontId="2" fillId="3" borderId="0" xfId="6" applyNumberFormat="1" applyFont="1" applyFill="1"/>
    <xf numFmtId="168" fontId="5" fillId="0" borderId="0" xfId="9" applyNumberFormat="1" applyFont="1" applyFill="1" applyBorder="1" applyAlignment="1">
      <alignment horizontal="center"/>
    </xf>
    <xf numFmtId="168" fontId="5" fillId="0" borderId="14" xfId="9" applyNumberFormat="1" applyFont="1" applyFill="1" applyBorder="1" applyAlignment="1">
      <alignment horizontal="center"/>
    </xf>
    <xf numFmtId="168" fontId="5" fillId="3" borderId="0" xfId="6" applyNumberFormat="1" applyFont="1" applyFill="1" applyAlignment="1">
      <alignment horizontal="center"/>
    </xf>
    <xf numFmtId="168" fontId="5" fillId="0" borderId="0" xfId="6" applyNumberFormat="1" applyFont="1" applyAlignment="1">
      <alignment horizontal="center"/>
    </xf>
    <xf numFmtId="171" fontId="2" fillId="3" borderId="0" xfId="6" applyNumberFormat="1" applyFont="1" applyFill="1"/>
    <xf numFmtId="171" fontId="2" fillId="5" borderId="15" xfId="6" applyNumberFormat="1" applyFont="1" applyFill="1" applyBorder="1"/>
    <xf numFmtId="171" fontId="2" fillId="5" borderId="16" xfId="6" applyNumberFormat="1" applyFont="1" applyFill="1" applyBorder="1"/>
    <xf numFmtId="170" fontId="3" fillId="5" borderId="15" xfId="6" applyNumberFormat="1" applyFont="1" applyFill="1" applyBorder="1"/>
    <xf numFmtId="171" fontId="2" fillId="0" borderId="0" xfId="6" applyNumberFormat="1" applyFont="1"/>
    <xf numFmtId="168" fontId="10" fillId="0" borderId="17" xfId="9" applyNumberFormat="1" applyFont="1" applyFill="1" applyBorder="1"/>
    <xf numFmtId="168" fontId="10" fillId="0" borderId="18" xfId="9" applyNumberFormat="1" applyFont="1" applyFill="1" applyBorder="1"/>
    <xf numFmtId="168" fontId="10" fillId="4" borderId="17" xfId="9" applyNumberFormat="1" applyFont="1" applyFill="1" applyBorder="1"/>
    <xf numFmtId="170" fontId="2" fillId="0" borderId="4" xfId="6" applyNumberFormat="1" applyFont="1" applyBorder="1"/>
    <xf numFmtId="168" fontId="1" fillId="0" borderId="4" xfId="6" applyNumberFormat="1" applyBorder="1"/>
    <xf numFmtId="168" fontId="1" fillId="0" borderId="11" xfId="6" applyNumberFormat="1" applyBorder="1"/>
    <xf numFmtId="168" fontId="11" fillId="0" borderId="19" xfId="9" applyNumberFormat="1" applyFont="1" applyFill="1" applyBorder="1"/>
    <xf numFmtId="168" fontId="11" fillId="0" borderId="20" xfId="9" applyNumberFormat="1" applyFont="1" applyFill="1" applyBorder="1"/>
    <xf numFmtId="168" fontId="11" fillId="4" borderId="19" xfId="9" applyNumberFormat="1" applyFont="1" applyFill="1" applyBorder="1"/>
    <xf numFmtId="170" fontId="3" fillId="0" borderId="9" xfId="6" applyNumberFormat="1" applyFont="1" applyBorder="1"/>
    <xf numFmtId="168" fontId="8" fillId="0" borderId="9" xfId="6" applyNumberFormat="1" applyFont="1" applyBorder="1"/>
    <xf numFmtId="168" fontId="1" fillId="0" borderId="0" xfId="6" applyNumberFormat="1"/>
    <xf numFmtId="170" fontId="2" fillId="0" borderId="0" xfId="6" applyNumberFormat="1" applyFont="1"/>
    <xf numFmtId="168" fontId="2" fillId="5" borderId="15" xfId="6" applyNumberFormat="1" applyFont="1" applyFill="1" applyBorder="1"/>
    <xf numFmtId="168" fontId="2" fillId="5" borderId="16" xfId="6" applyNumberFormat="1" applyFont="1" applyFill="1" applyBorder="1"/>
    <xf numFmtId="168" fontId="1" fillId="4" borderId="4" xfId="6" applyNumberFormat="1" applyFill="1" applyBorder="1"/>
    <xf numFmtId="168" fontId="8" fillId="0" borderId="5" xfId="6" applyNumberFormat="1" applyFont="1" applyBorder="1"/>
    <xf numFmtId="168" fontId="8" fillId="0" borderId="6" xfId="6" applyNumberFormat="1" applyFont="1" applyBorder="1"/>
    <xf numFmtId="168" fontId="8" fillId="4" borderId="5" xfId="6" applyNumberFormat="1" applyFont="1" applyFill="1" applyBorder="1"/>
    <xf numFmtId="170" fontId="3" fillId="0" borderId="5" xfId="6" applyNumberFormat="1" applyFont="1" applyBorder="1"/>
    <xf numFmtId="171" fontId="8" fillId="0" borderId="0" xfId="6" applyNumberFormat="1" applyFont="1"/>
    <xf numFmtId="170" fontId="1" fillId="0" borderId="0" xfId="6" applyNumberFormat="1"/>
    <xf numFmtId="170" fontId="2" fillId="3" borderId="0" xfId="6" applyNumberFormat="1" applyFont="1" applyFill="1" applyAlignment="1">
      <alignment horizontal="left"/>
    </xf>
    <xf numFmtId="0" fontId="0" fillId="3" borderId="0" xfId="7" applyFont="1" applyFill="1" applyAlignment="1">
      <alignment horizontal="center"/>
    </xf>
    <xf numFmtId="0" fontId="1" fillId="3" borderId="2" xfId="7" applyFill="1" applyBorder="1" applyAlignment="1">
      <alignment horizontal="center"/>
    </xf>
    <xf numFmtId="0" fontId="1" fillId="0" borderId="0" xfId="7" applyAlignment="1">
      <alignment horizontal="center"/>
    </xf>
    <xf numFmtId="1" fontId="0" fillId="3" borderId="21" xfId="7" applyNumberFormat="1" applyFont="1" applyFill="1" applyBorder="1" applyAlignment="1">
      <alignment horizontal="center"/>
    </xf>
    <xf numFmtId="1" fontId="0" fillId="0" borderId="3" xfId="7" applyNumberFormat="1" applyFont="1" applyBorder="1" applyAlignment="1">
      <alignment horizontal="center"/>
    </xf>
    <xf numFmtId="168" fontId="5" fillId="0" borderId="0" xfId="7" applyNumberFormat="1" applyFont="1" applyAlignment="1">
      <alignment horizontal="center"/>
    </xf>
    <xf numFmtId="168" fontId="5" fillId="0" borderId="2" xfId="7" applyNumberFormat="1" applyFont="1" applyBorder="1" applyAlignment="1">
      <alignment horizontal="center"/>
    </xf>
    <xf numFmtId="171" fontId="12" fillId="0" borderId="0" xfId="6" applyNumberFormat="1" applyFont="1"/>
    <xf numFmtId="171" fontId="2" fillId="6" borderId="22" xfId="6" applyNumberFormat="1" applyFont="1" applyFill="1" applyBorder="1"/>
    <xf numFmtId="171" fontId="2" fillId="6" borderId="23" xfId="6" applyNumberFormat="1" applyFont="1" applyFill="1" applyBorder="1"/>
    <xf numFmtId="171" fontId="2" fillId="6" borderId="24" xfId="6" applyNumberFormat="1" applyFont="1" applyFill="1" applyBorder="1"/>
    <xf numFmtId="170" fontId="3" fillId="6" borderId="22" xfId="6" applyNumberFormat="1" applyFont="1" applyFill="1" applyBorder="1" applyAlignment="1">
      <alignment horizontal="left"/>
    </xf>
    <xf numFmtId="171" fontId="2" fillId="6" borderId="22" xfId="7" applyNumberFormat="1" applyFont="1" applyFill="1" applyBorder="1"/>
    <xf numFmtId="168" fontId="3" fillId="0" borderId="0" xfId="6" applyNumberFormat="1" applyFont="1"/>
    <xf numFmtId="168" fontId="2" fillId="3" borderId="25" xfId="6" applyNumberFormat="1" applyFont="1" applyFill="1" applyBorder="1"/>
    <xf numFmtId="168" fontId="2" fillId="0" borderId="26" xfId="6" applyNumberFormat="1" applyFont="1" applyBorder="1"/>
    <xf numFmtId="168" fontId="2" fillId="0" borderId="25" xfId="6" applyNumberFormat="1" applyFont="1" applyBorder="1"/>
    <xf numFmtId="168" fontId="2" fillId="4" borderId="25" xfId="6" applyNumberFormat="1" applyFont="1" applyFill="1" applyBorder="1"/>
    <xf numFmtId="170" fontId="2" fillId="3" borderId="25" xfId="7" applyNumberFormat="1" applyFont="1" applyFill="1" applyBorder="1" applyAlignment="1">
      <alignment horizontal="left"/>
    </xf>
    <xf numFmtId="168" fontId="0" fillId="3" borderId="25" xfId="7" applyNumberFormat="1" applyFont="1" applyFill="1" applyBorder="1"/>
    <xf numFmtId="168" fontId="3" fillId="3" borderId="25" xfId="6" applyNumberFormat="1" applyFont="1" applyFill="1" applyBorder="1"/>
    <xf numFmtId="168" fontId="3" fillId="0" borderId="26" xfId="6" applyNumberFormat="1" applyFont="1" applyBorder="1"/>
    <xf numFmtId="168" fontId="3" fillId="0" borderId="25" xfId="6" applyNumberFormat="1" applyFont="1" applyBorder="1"/>
    <xf numFmtId="168" fontId="3" fillId="4" borderId="25" xfId="6" applyNumberFormat="1" applyFont="1" applyFill="1" applyBorder="1"/>
    <xf numFmtId="170" fontId="3" fillId="3" borderId="25" xfId="6" applyNumberFormat="1" applyFont="1" applyFill="1" applyBorder="1" applyAlignment="1">
      <alignment horizontal="left"/>
    </xf>
    <xf numFmtId="168" fontId="3" fillId="3" borderId="25" xfId="7" applyNumberFormat="1" applyFont="1" applyFill="1" applyBorder="1"/>
    <xf numFmtId="171" fontId="3" fillId="0" borderId="0" xfId="6" applyNumberFormat="1" applyFont="1"/>
    <xf numFmtId="9" fontId="2" fillId="3" borderId="25" xfId="6" applyNumberFormat="1" applyFont="1" applyFill="1" applyBorder="1"/>
    <xf numFmtId="9" fontId="2" fillId="0" borderId="26" xfId="6" applyNumberFormat="1" applyFont="1" applyBorder="1"/>
    <xf numFmtId="9" fontId="2" fillId="0" borderId="25" xfId="6" applyNumberFormat="1" applyFont="1" applyBorder="1"/>
    <xf numFmtId="9" fontId="2" fillId="4" borderId="25" xfId="6" applyNumberFormat="1" applyFont="1" applyFill="1" applyBorder="1"/>
    <xf numFmtId="170" fontId="2" fillId="0" borderId="25" xfId="6" applyNumberFormat="1" applyFont="1" applyBorder="1" applyAlignment="1">
      <alignment horizontal="left"/>
    </xf>
    <xf numFmtId="9" fontId="0" fillId="3" borderId="25" xfId="10" applyFont="1" applyFill="1" applyBorder="1"/>
    <xf numFmtId="170" fontId="3" fillId="0" borderId="25" xfId="6" applyNumberFormat="1" applyFont="1" applyBorder="1" applyAlignment="1">
      <alignment horizontal="left"/>
    </xf>
    <xf numFmtId="9" fontId="2" fillId="3" borderId="27" xfId="6" applyNumberFormat="1" applyFont="1" applyFill="1" applyBorder="1"/>
    <xf numFmtId="9" fontId="2" fillId="0" borderId="28" xfId="6" applyNumberFormat="1" applyFont="1" applyBorder="1"/>
    <xf numFmtId="9" fontId="2" fillId="0" borderId="27" xfId="6" applyNumberFormat="1" applyFont="1" applyBorder="1"/>
    <xf numFmtId="9" fontId="2" fillId="4" borderId="27" xfId="6" applyNumberFormat="1" applyFont="1" applyFill="1" applyBorder="1"/>
    <xf numFmtId="170" fontId="2" fillId="0" borderId="27" xfId="6" applyNumberFormat="1" applyFont="1" applyBorder="1" applyAlignment="1">
      <alignment horizontal="left"/>
    </xf>
    <xf numFmtId="9" fontId="0" fillId="3" borderId="27" xfId="7" applyNumberFormat="1" applyFont="1" applyFill="1" applyBorder="1"/>
    <xf numFmtId="170" fontId="2" fillId="0" borderId="0" xfId="6" applyNumberFormat="1" applyFont="1" applyAlignment="1">
      <alignment horizontal="left"/>
    </xf>
    <xf numFmtId="171" fontId="0" fillId="0" borderId="0" xfId="7" applyNumberFormat="1" applyFont="1"/>
    <xf numFmtId="171" fontId="2" fillId="5" borderId="22" xfId="6" applyNumberFormat="1" applyFont="1" applyFill="1" applyBorder="1"/>
    <xf numFmtId="171" fontId="2" fillId="5" borderId="24" xfId="6" applyNumberFormat="1" applyFont="1" applyFill="1" applyBorder="1"/>
    <xf numFmtId="170" fontId="3" fillId="5" borderId="22" xfId="6" applyNumberFormat="1" applyFont="1" applyFill="1" applyBorder="1" applyAlignment="1">
      <alignment horizontal="left"/>
    </xf>
    <xf numFmtId="171" fontId="0" fillId="5" borderId="22" xfId="7" applyNumberFormat="1" applyFont="1" applyFill="1" applyBorder="1"/>
    <xf numFmtId="171" fontId="0" fillId="5" borderId="24" xfId="7" applyNumberFormat="1" applyFont="1" applyFill="1" applyBorder="1"/>
    <xf numFmtId="172" fontId="3" fillId="5" borderId="22" xfId="6" applyNumberFormat="1" applyFont="1" applyFill="1" applyBorder="1" applyAlignment="1">
      <alignment horizontal="left"/>
    </xf>
    <xf numFmtId="170" fontId="3" fillId="5" borderId="22" xfId="7" applyNumberFormat="1" applyFont="1" applyFill="1" applyBorder="1" applyAlignment="1">
      <alignment horizontal="left"/>
    </xf>
    <xf numFmtId="168" fontId="0" fillId="0" borderId="26" xfId="7" applyNumberFormat="1" applyFont="1" applyBorder="1"/>
    <xf numFmtId="168" fontId="0" fillId="0" borderId="25" xfId="7" applyNumberFormat="1" applyFont="1" applyBorder="1"/>
    <xf numFmtId="168" fontId="0" fillId="4" borderId="25" xfId="7" applyNumberFormat="1" applyFont="1" applyFill="1" applyBorder="1"/>
    <xf numFmtId="170" fontId="0" fillId="3" borderId="25" xfId="7" applyNumberFormat="1" applyFont="1" applyFill="1" applyBorder="1" applyAlignment="1">
      <alignment horizontal="left"/>
    </xf>
    <xf numFmtId="168" fontId="3" fillId="3" borderId="25" xfId="9" applyNumberFormat="1" applyFont="1" applyFill="1" applyBorder="1"/>
    <xf numFmtId="168" fontId="3" fillId="0" borderId="26" xfId="9" applyNumberFormat="1" applyFont="1" applyFill="1" applyBorder="1"/>
    <xf numFmtId="168" fontId="3" fillId="0" borderId="25" xfId="9" applyNumberFormat="1" applyFont="1" applyFill="1" applyBorder="1"/>
    <xf numFmtId="168" fontId="3" fillId="4" borderId="25" xfId="9" applyNumberFormat="1" applyFont="1" applyFill="1" applyBorder="1"/>
    <xf numFmtId="170" fontId="3" fillId="3" borderId="25" xfId="7" applyNumberFormat="1" applyFont="1" applyFill="1" applyBorder="1" applyAlignment="1">
      <alignment horizontal="left"/>
    </xf>
    <xf numFmtId="9" fontId="0" fillId="3" borderId="25" xfId="7" applyNumberFormat="1" applyFont="1" applyFill="1" applyBorder="1"/>
    <xf numFmtId="9" fontId="0" fillId="0" borderId="26" xfId="7" applyNumberFormat="1" applyFont="1" applyBorder="1"/>
    <xf numFmtId="9" fontId="0" fillId="0" borderId="25" xfId="7" applyNumberFormat="1" applyFont="1" applyBorder="1"/>
    <xf numFmtId="9" fontId="0" fillId="4" borderId="25" xfId="7" applyNumberFormat="1" applyFont="1" applyFill="1" applyBorder="1"/>
    <xf numFmtId="170" fontId="0" fillId="0" borderId="25" xfId="7" applyNumberFormat="1" applyFont="1" applyBorder="1" applyAlignment="1">
      <alignment horizontal="left"/>
    </xf>
    <xf numFmtId="168" fontId="3" fillId="0" borderId="26" xfId="7" applyNumberFormat="1" applyFont="1" applyBorder="1"/>
    <xf numFmtId="168" fontId="3" fillId="0" borderId="25" xfId="7" applyNumberFormat="1" applyFont="1" applyBorder="1"/>
    <xf numFmtId="168" fontId="3" fillId="4" borderId="25" xfId="7" applyNumberFormat="1" applyFont="1" applyFill="1" applyBorder="1"/>
    <xf numFmtId="170" fontId="3" fillId="0" borderId="25" xfId="7" applyNumberFormat="1" applyFont="1" applyBorder="1" applyAlignment="1">
      <alignment horizontal="left"/>
    </xf>
    <xf numFmtId="9" fontId="0" fillId="0" borderId="28" xfId="7" applyNumberFormat="1" applyFont="1" applyBorder="1"/>
    <xf numFmtId="9" fontId="0" fillId="0" borderId="27" xfId="7" applyNumberFormat="1" applyFont="1" applyBorder="1"/>
    <xf numFmtId="9" fontId="0" fillId="4" borderId="27" xfId="7" applyNumberFormat="1" applyFont="1" applyFill="1" applyBorder="1"/>
    <xf numFmtId="170" fontId="0" fillId="0" borderId="27" xfId="7" applyNumberFormat="1" applyFont="1" applyBorder="1" applyAlignment="1">
      <alignment horizontal="left"/>
    </xf>
    <xf numFmtId="171" fontId="2" fillId="5" borderId="29" xfId="6" applyNumberFormat="1" applyFont="1" applyFill="1" applyBorder="1"/>
    <xf numFmtId="171" fontId="2" fillId="5" borderId="30" xfId="6" applyNumberFormat="1" applyFont="1" applyFill="1" applyBorder="1"/>
    <xf numFmtId="172" fontId="3" fillId="5" borderId="29" xfId="6" applyNumberFormat="1" applyFont="1" applyFill="1" applyBorder="1" applyAlignment="1">
      <alignment horizontal="left"/>
    </xf>
    <xf numFmtId="168" fontId="3" fillId="3" borderId="31" xfId="6" applyNumberFormat="1" applyFont="1" applyFill="1" applyBorder="1"/>
    <xf numFmtId="168" fontId="3" fillId="0" borderId="32" xfId="6" applyNumberFormat="1" applyFont="1" applyBorder="1"/>
    <xf numFmtId="168" fontId="3" fillId="0" borderId="31" xfId="6" applyNumberFormat="1" applyFont="1" applyBorder="1"/>
    <xf numFmtId="168" fontId="3" fillId="4" borderId="31" xfId="6" applyNumberFormat="1" applyFont="1" applyFill="1" applyBorder="1"/>
    <xf numFmtId="170" fontId="3" fillId="0" borderId="31" xfId="6" applyNumberFormat="1" applyFont="1" applyBorder="1" applyAlignment="1">
      <alignment horizontal="left"/>
    </xf>
    <xf numFmtId="168" fontId="3" fillId="3" borderId="31" xfId="7" applyNumberFormat="1" applyFont="1" applyFill="1" applyBorder="1"/>
    <xf numFmtId="173" fontId="2" fillId="0" borderId="0" xfId="9" applyNumberFormat="1" applyFont="1" applyBorder="1"/>
    <xf numFmtId="174" fontId="2" fillId="3" borderId="29" xfId="9" applyNumberFormat="1" applyFont="1" applyFill="1" applyBorder="1"/>
    <xf numFmtId="173" fontId="2" fillId="0" borderId="0" xfId="9" applyNumberFormat="1" applyFont="1"/>
    <xf numFmtId="173" fontId="0" fillId="0" borderId="0" xfId="9" applyNumberFormat="1" applyFont="1" applyAlignment="1"/>
    <xf numFmtId="174" fontId="2" fillId="3" borderId="0" xfId="9" applyNumberFormat="1" applyFont="1" applyFill="1" applyBorder="1"/>
    <xf numFmtId="174" fontId="2" fillId="4" borderId="0" xfId="9" applyNumberFormat="1" applyFont="1" applyFill="1" applyBorder="1"/>
    <xf numFmtId="174" fontId="2" fillId="3" borderId="31" xfId="6" applyNumberFormat="1" applyFont="1" applyFill="1" applyBorder="1"/>
    <xf numFmtId="171" fontId="2" fillId="7" borderId="22" xfId="6" applyNumberFormat="1" applyFont="1" applyFill="1" applyBorder="1"/>
    <xf numFmtId="171" fontId="2" fillId="7" borderId="24" xfId="6" applyNumberFormat="1" applyFont="1" applyFill="1" applyBorder="1"/>
    <xf numFmtId="170" fontId="3" fillId="7" borderId="22" xfId="6" applyNumberFormat="1" applyFont="1" applyFill="1" applyBorder="1" applyAlignment="1">
      <alignment horizontal="left"/>
    </xf>
    <xf numFmtId="9" fontId="2" fillId="3" borderId="0" xfId="6" applyNumberFormat="1" applyFont="1" applyFill="1"/>
    <xf numFmtId="170" fontId="0" fillId="3" borderId="0" xfId="7" applyNumberFormat="1" applyFont="1" applyFill="1" applyAlignment="1">
      <alignment horizontal="left"/>
    </xf>
    <xf numFmtId="171" fontId="0" fillId="7" borderId="22" xfId="7" applyNumberFormat="1" applyFont="1" applyFill="1" applyBorder="1"/>
    <xf numFmtId="171" fontId="0" fillId="7" borderId="24" xfId="7" applyNumberFormat="1" applyFont="1" applyFill="1" applyBorder="1"/>
    <xf numFmtId="170" fontId="3" fillId="7" borderId="22" xfId="7" applyNumberFormat="1" applyFont="1" applyFill="1" applyBorder="1" applyAlignment="1">
      <alignment horizontal="left"/>
    </xf>
    <xf numFmtId="164" fontId="2" fillId="3" borderId="0" xfId="6" applyNumberFormat="1" applyFont="1" applyFill="1" applyAlignment="1">
      <alignment horizontal="left"/>
    </xf>
    <xf numFmtId="0" fontId="0" fillId="3" borderId="2" xfId="7" applyFont="1" applyFill="1" applyBorder="1" applyAlignment="1">
      <alignment horizontal="center"/>
    </xf>
    <xf numFmtId="0" fontId="1" fillId="3" borderId="0" xfId="7" applyFill="1" applyAlignment="1">
      <alignment horizontal="center"/>
    </xf>
    <xf numFmtId="164" fontId="3" fillId="6" borderId="22" xfId="6" applyNumberFormat="1" applyFont="1" applyFill="1" applyBorder="1" applyAlignment="1">
      <alignment horizontal="left"/>
    </xf>
    <xf numFmtId="168" fontId="5" fillId="3" borderId="25" xfId="6" applyNumberFormat="1" applyFont="1" applyFill="1" applyBorder="1"/>
    <xf numFmtId="168" fontId="5" fillId="0" borderId="26" xfId="6" applyNumberFormat="1" applyFont="1" applyBorder="1"/>
    <xf numFmtId="168" fontId="5" fillId="0" borderId="25" xfId="6" applyNumberFormat="1" applyFont="1" applyBorder="1"/>
    <xf numFmtId="168" fontId="5" fillId="4" borderId="25" xfId="6" applyNumberFormat="1" applyFont="1" applyFill="1" applyBorder="1"/>
    <xf numFmtId="0" fontId="14" fillId="0" borderId="0" xfId="6" applyFont="1"/>
    <xf numFmtId="164" fontId="3" fillId="3" borderId="25" xfId="6" applyNumberFormat="1" applyFont="1" applyFill="1" applyBorder="1" applyAlignment="1">
      <alignment horizontal="left"/>
    </xf>
    <xf numFmtId="164" fontId="2" fillId="0" borderId="25" xfId="6" applyNumberFormat="1" applyFont="1" applyBorder="1" applyAlignment="1">
      <alignment horizontal="left"/>
    </xf>
    <xf numFmtId="164" fontId="2" fillId="0" borderId="25" xfId="7" applyNumberFormat="1" applyFont="1" applyBorder="1" applyAlignment="1">
      <alignment horizontal="left"/>
    </xf>
    <xf numFmtId="164" fontId="3" fillId="0" borderId="25" xfId="6" applyNumberFormat="1" applyFont="1" applyBorder="1" applyAlignment="1">
      <alignment horizontal="left"/>
    </xf>
    <xf numFmtId="164" fontId="2" fillId="0" borderId="27" xfId="6" applyNumberFormat="1" applyFont="1" applyBorder="1" applyAlignment="1">
      <alignment horizontal="left"/>
    </xf>
    <xf numFmtId="164" fontId="2" fillId="0" borderId="0" xfId="6" applyNumberFormat="1" applyFont="1" applyAlignment="1">
      <alignment horizontal="left"/>
    </xf>
    <xf numFmtId="164" fontId="2" fillId="3" borderId="25" xfId="7" applyNumberFormat="1" applyFont="1" applyFill="1" applyBorder="1" applyAlignment="1">
      <alignment horizontal="left"/>
    </xf>
    <xf numFmtId="9" fontId="1" fillId="0" borderId="0" xfId="6" applyNumberFormat="1"/>
    <xf numFmtId="164" fontId="3" fillId="0" borderId="31" xfId="7" applyNumberFormat="1" applyFont="1" applyBorder="1" applyAlignment="1">
      <alignment horizontal="left"/>
    </xf>
    <xf numFmtId="164" fontId="5" fillId="3" borderId="0" xfId="6" applyNumberFormat="1" applyFont="1" applyFill="1" applyAlignment="1">
      <alignment horizontal="left"/>
    </xf>
    <xf numFmtId="175" fontId="2" fillId="3" borderId="33" xfId="6" applyNumberFormat="1" applyFont="1" applyFill="1" applyBorder="1"/>
    <xf numFmtId="175" fontId="2" fillId="0" borderId="34" xfId="6" applyNumberFormat="1" applyFont="1" applyBorder="1"/>
    <xf numFmtId="175" fontId="2" fillId="0" borderId="33" xfId="6" applyNumberFormat="1" applyFont="1" applyBorder="1"/>
    <xf numFmtId="175" fontId="2" fillId="4" borderId="33" xfId="6" applyNumberFormat="1" applyFont="1" applyFill="1" applyBorder="1"/>
    <xf numFmtId="175" fontId="3" fillId="0" borderId="33" xfId="7" applyNumberFormat="1" applyFont="1" applyBorder="1" applyAlignment="1">
      <alignment horizontal="left"/>
    </xf>
    <xf numFmtId="175" fontId="2" fillId="3" borderId="33" xfId="7" applyNumberFormat="1" applyFont="1" applyFill="1" applyBorder="1"/>
    <xf numFmtId="168" fontId="2" fillId="7" borderId="29" xfId="6" applyNumberFormat="1" applyFont="1" applyFill="1" applyBorder="1"/>
    <xf numFmtId="168" fontId="2" fillId="7" borderId="30" xfId="6" applyNumberFormat="1" applyFont="1" applyFill="1" applyBorder="1"/>
    <xf numFmtId="164" fontId="3" fillId="7" borderId="29" xfId="6" applyNumberFormat="1" applyFont="1" applyFill="1" applyBorder="1" applyAlignment="1">
      <alignment horizontal="left"/>
    </xf>
    <xf numFmtId="164" fontId="2" fillId="3" borderId="25" xfId="6" applyNumberFormat="1" applyFont="1" applyFill="1" applyBorder="1" applyAlignment="1">
      <alignment horizontal="left"/>
    </xf>
    <xf numFmtId="9" fontId="2" fillId="3" borderId="31" xfId="6" applyNumberFormat="1" applyFont="1" applyFill="1" applyBorder="1"/>
    <xf numFmtId="9" fontId="2" fillId="0" borderId="32" xfId="6" applyNumberFormat="1" applyFont="1" applyBorder="1"/>
    <xf numFmtId="9" fontId="2" fillId="0" borderId="31" xfId="6" applyNumberFormat="1" applyFont="1" applyBorder="1"/>
    <xf numFmtId="9" fontId="2" fillId="4" borderId="31" xfId="6" applyNumberFormat="1" applyFont="1" applyFill="1" applyBorder="1"/>
    <xf numFmtId="164" fontId="2" fillId="0" borderId="31" xfId="6" applyNumberFormat="1" applyFont="1" applyBorder="1" applyAlignment="1">
      <alignment horizontal="left"/>
    </xf>
    <xf numFmtId="9" fontId="0" fillId="0" borderId="0" xfId="11" applyFont="1" applyAlignment="1"/>
    <xf numFmtId="0" fontId="2" fillId="3" borderId="0" xfId="6" applyFont="1" applyFill="1" applyAlignment="1">
      <alignment horizontal="left"/>
    </xf>
    <xf numFmtId="168" fontId="2" fillId="3" borderId="2" xfId="6" applyNumberFormat="1" applyFont="1" applyFill="1" applyBorder="1" applyAlignment="1">
      <alignment horizontal="center"/>
    </xf>
    <xf numFmtId="168" fontId="2" fillId="0" borderId="0" xfId="6" applyNumberFormat="1" applyFont="1" applyAlignment="1">
      <alignment horizontal="center"/>
    </xf>
    <xf numFmtId="1" fontId="2" fillId="3" borderId="21" xfId="6" applyNumberFormat="1" applyFont="1" applyFill="1" applyBorder="1" applyAlignment="1">
      <alignment horizontal="center"/>
    </xf>
    <xf numFmtId="168" fontId="5" fillId="3" borderId="16" xfId="6" applyNumberFormat="1" applyFont="1" applyFill="1" applyBorder="1" applyAlignment="1">
      <alignment horizontal="center"/>
    </xf>
    <xf numFmtId="168" fontId="5" fillId="3" borderId="2" xfId="6" applyNumberFormat="1" applyFont="1" applyFill="1" applyBorder="1" applyAlignment="1">
      <alignment horizontal="center"/>
    </xf>
    <xf numFmtId="168" fontId="2" fillId="3" borderId="0" xfId="6" applyNumberFormat="1" applyFont="1" applyFill="1" applyAlignment="1">
      <alignment horizontal="left"/>
    </xf>
    <xf numFmtId="168" fontId="5" fillId="3" borderId="0" xfId="6" applyNumberFormat="1" applyFont="1" applyFill="1" applyAlignment="1">
      <alignment horizontal="left"/>
    </xf>
    <xf numFmtId="171" fontId="3" fillId="3" borderId="0" xfId="6" applyNumberFormat="1" applyFont="1" applyFill="1" applyAlignment="1">
      <alignment horizontal="left"/>
    </xf>
    <xf numFmtId="171" fontId="16" fillId="3" borderId="0" xfId="6" applyNumberFormat="1" applyFont="1" applyFill="1"/>
    <xf numFmtId="166" fontId="2" fillId="3" borderId="0" xfId="6" applyNumberFormat="1" applyFont="1" applyFill="1"/>
    <xf numFmtId="164" fontId="3" fillId="5" borderId="22" xfId="6" applyNumberFormat="1" applyFont="1" applyFill="1" applyBorder="1" applyAlignment="1">
      <alignment horizontal="left"/>
    </xf>
    <xf numFmtId="168" fontId="2" fillId="0" borderId="35" xfId="6" applyNumberFormat="1" applyFont="1" applyBorder="1"/>
    <xf numFmtId="168" fontId="2" fillId="0" borderId="36" xfId="6" applyNumberFormat="1" applyFont="1" applyBorder="1"/>
    <xf numFmtId="168" fontId="2" fillId="4" borderId="35" xfId="6" applyNumberFormat="1" applyFont="1" applyFill="1" applyBorder="1"/>
    <xf numFmtId="164" fontId="2" fillId="0" borderId="35" xfId="6" applyNumberFormat="1" applyFont="1" applyBorder="1" applyAlignment="1">
      <alignment horizontal="left"/>
    </xf>
    <xf numFmtId="168" fontId="3" fillId="0" borderId="27" xfId="6" applyNumberFormat="1" applyFont="1" applyBorder="1"/>
    <xf numFmtId="168" fontId="3" fillId="0" borderId="28" xfId="6" applyNumberFormat="1" applyFont="1" applyBorder="1"/>
    <xf numFmtId="168" fontId="3" fillId="4" borderId="27" xfId="6" applyNumberFormat="1" applyFont="1" applyFill="1" applyBorder="1"/>
    <xf numFmtId="164" fontId="3" fillId="0" borderId="27" xfId="6" applyNumberFormat="1" applyFont="1" applyBorder="1" applyAlignment="1">
      <alignment horizontal="left"/>
    </xf>
    <xf numFmtId="166" fontId="16" fillId="3" borderId="0" xfId="6" applyNumberFormat="1" applyFont="1" applyFill="1"/>
    <xf numFmtId="168" fontId="2" fillId="0" borderId="0" xfId="6" applyNumberFormat="1" applyFont="1" applyAlignment="1">
      <alignment wrapText="1"/>
    </xf>
    <xf numFmtId="171" fontId="2" fillId="0" borderId="0" xfId="6" applyNumberFormat="1" applyFont="1" applyAlignment="1">
      <alignment horizontal="left"/>
    </xf>
    <xf numFmtId="0" fontId="17" fillId="0" borderId="0" xfId="6" applyFont="1" applyAlignment="1">
      <alignment horizontal="left" vertical="center"/>
    </xf>
    <xf numFmtId="20" fontId="18" fillId="0" borderId="0" xfId="12" applyNumberFormat="1" applyAlignment="1">
      <alignment horizontal="right" vertical="center" wrapText="1"/>
    </xf>
    <xf numFmtId="0" fontId="17" fillId="0" borderId="0" xfId="6" applyFont="1" applyAlignment="1">
      <alignment horizontal="left" vertical="center" wrapText="1"/>
    </xf>
    <xf numFmtId="168" fontId="2" fillId="5" borderId="22" xfId="6" applyNumberFormat="1" applyFont="1" applyFill="1" applyBorder="1"/>
    <xf numFmtId="168" fontId="2" fillId="5" borderId="24" xfId="6" applyNumberFormat="1" applyFont="1" applyFill="1" applyBorder="1"/>
    <xf numFmtId="9" fontId="2" fillId="0" borderId="0" xfId="6" applyNumberFormat="1" applyFont="1"/>
    <xf numFmtId="164" fontId="3" fillId="0" borderId="0" xfId="6" applyNumberFormat="1" applyFont="1" applyAlignment="1">
      <alignment horizontal="left"/>
    </xf>
    <xf numFmtId="37" fontId="0" fillId="0" borderId="0" xfId="7" applyNumberFormat="1" applyFont="1" applyAlignment="1">
      <alignment horizontal="center"/>
    </xf>
    <xf numFmtId="164" fontId="3" fillId="0" borderId="3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1" fontId="3" fillId="0" borderId="3" xfId="6" applyNumberFormat="1" applyFont="1" applyBorder="1" applyAlignment="1">
      <alignment horizontal="left"/>
    </xf>
    <xf numFmtId="170" fontId="3" fillId="0" borderId="0" xfId="6" applyNumberFormat="1" applyFont="1" applyAlignment="1">
      <alignment horizontal="left"/>
    </xf>
    <xf numFmtId="170" fontId="3" fillId="0" borderId="3" xfId="6" applyNumberFormat="1" applyFont="1" applyBorder="1" applyAlignment="1">
      <alignment horizontal="left"/>
    </xf>
    <xf numFmtId="170" fontId="3" fillId="0" borderId="3" xfId="6" applyNumberFormat="1" applyFont="1" applyBorder="1"/>
    <xf numFmtId="168" fontId="3" fillId="4" borderId="0" xfId="6" applyNumberFormat="1" applyFont="1" applyFill="1"/>
    <xf numFmtId="164" fontId="0" fillId="0" borderId="4" xfId="8" applyNumberFormat="1" applyFont="1" applyBorder="1"/>
    <xf numFmtId="164" fontId="0" fillId="0" borderId="11" xfId="8" applyNumberFormat="1" applyFont="1" applyBorder="1"/>
    <xf numFmtId="164" fontId="0" fillId="0" borderId="37" xfId="8" applyNumberFormat="1" applyFont="1" applyBorder="1"/>
    <xf numFmtId="37" fontId="2" fillId="3" borderId="0" xfId="6" applyNumberFormat="1" applyFont="1" applyFill="1" applyAlignment="1">
      <alignment horizontal="center"/>
    </xf>
    <xf numFmtId="1" fontId="2" fillId="3" borderId="0" xfId="6" applyNumberFormat="1" applyFont="1" applyFill="1" applyAlignment="1">
      <alignment horizontal="center"/>
    </xf>
    <xf numFmtId="1" fontId="0" fillId="0" borderId="0" xfId="8" applyNumberFormat="1" applyFont="1" applyAlignment="1">
      <alignment horizontal="center"/>
    </xf>
    <xf numFmtId="168" fontId="5" fillId="0" borderId="0" xfId="9" applyNumberFormat="1" applyFont="1" applyFill="1" applyBorder="1" applyAlignment="1">
      <alignment horizontal="center" wrapText="1"/>
    </xf>
    <xf numFmtId="168" fontId="5" fillId="0" borderId="0" xfId="9" applyNumberFormat="1" applyFont="1" applyFill="1" applyBorder="1" applyAlignment="1">
      <alignment horizontal="center" vertical="top" wrapText="1"/>
    </xf>
    <xf numFmtId="168" fontId="2" fillId="4" borderId="0" xfId="6" applyNumberFormat="1" applyFont="1" applyFill="1"/>
    <xf numFmtId="168" fontId="2" fillId="0" borderId="0" xfId="8" applyNumberFormat="1" applyFont="1"/>
    <xf numFmtId="168" fontId="2" fillId="3" borderId="0" xfId="7" applyNumberFormat="1" applyFont="1" applyFill="1"/>
    <xf numFmtId="168" fontId="5" fillId="0" borderId="0" xfId="8" applyNumberFormat="1" applyFont="1"/>
    <xf numFmtId="168" fontId="5" fillId="3" borderId="0" xfId="7" applyNumberFormat="1" applyFont="1" applyFill="1"/>
    <xf numFmtId="168" fontId="0" fillId="0" borderId="0" xfId="8" applyNumberFormat="1" applyFont="1"/>
    <xf numFmtId="164" fontId="2" fillId="0" borderId="0" xfId="6" applyNumberFormat="1" applyFont="1"/>
    <xf numFmtId="164" fontId="2" fillId="4" borderId="0" xfId="6" applyNumberFormat="1" applyFont="1" applyFill="1"/>
    <xf numFmtId="164" fontId="2" fillId="3" borderId="0" xfId="6" applyNumberFormat="1" applyFont="1" applyFill="1"/>
    <xf numFmtId="0" fontId="2" fillId="3" borderId="2" xfId="6" applyFont="1" applyFill="1" applyBorder="1" applyAlignment="1">
      <alignment horizontal="center"/>
    </xf>
    <xf numFmtId="168" fontId="5" fillId="0" borderId="2" xfId="9" applyNumberFormat="1" applyFont="1" applyFill="1" applyBorder="1" applyAlignment="1">
      <alignment horizontal="center" wrapText="1"/>
    </xf>
    <xf numFmtId="168" fontId="2" fillId="0" borderId="2" xfId="6" applyNumberFormat="1" applyFont="1" applyBorder="1"/>
    <xf numFmtId="168" fontId="3" fillId="0" borderId="2" xfId="6" applyNumberFormat="1" applyFont="1" applyBorder="1"/>
    <xf numFmtId="168" fontId="2" fillId="0" borderId="0" xfId="6" applyNumberFormat="1" applyFont="1" applyAlignment="1">
      <alignment horizontal="left"/>
    </xf>
    <xf numFmtId="164" fontId="2" fillId="0" borderId="2" xfId="6" applyNumberFormat="1" applyFont="1" applyBorder="1"/>
    <xf numFmtId="168" fontId="3" fillId="0" borderId="9" xfId="6" applyNumberFormat="1" applyFont="1" applyBorder="1"/>
    <xf numFmtId="168" fontId="3" fillId="0" borderId="10" xfId="6" applyNumberFormat="1" applyFont="1" applyBorder="1"/>
    <xf numFmtId="168" fontId="19" fillId="0" borderId="9" xfId="8" applyNumberFormat="1" applyFont="1" applyBorder="1"/>
    <xf numFmtId="168" fontId="8" fillId="0" borderId="9" xfId="8" applyNumberFormat="1" applyFont="1" applyBorder="1"/>
    <xf numFmtId="164" fontId="3" fillId="0" borderId="0" xfId="6" applyNumberFormat="1" applyFont="1"/>
    <xf numFmtId="164" fontId="2" fillId="0" borderId="38" xfId="6" applyNumberFormat="1" applyFont="1" applyBorder="1"/>
    <xf numFmtId="164" fontId="2" fillId="0" borderId="39" xfId="6" applyNumberFormat="1" applyFont="1" applyBorder="1"/>
    <xf numFmtId="0" fontId="2" fillId="0" borderId="38" xfId="6" applyFont="1" applyBorder="1"/>
    <xf numFmtId="164" fontId="0" fillId="0" borderId="40" xfId="8" applyNumberFormat="1" applyFont="1" applyBorder="1"/>
    <xf numFmtId="168" fontId="3" fillId="4" borderId="9" xfId="6" applyNumberFormat="1" applyFont="1" applyFill="1" applyBorder="1"/>
    <xf numFmtId="164" fontId="2" fillId="4" borderId="38" xfId="6" applyNumberFormat="1" applyFont="1" applyFill="1" applyBorder="1"/>
    <xf numFmtId="164" fontId="0" fillId="4" borderId="4" xfId="8" applyNumberFormat="1" applyFont="1" applyFill="1" applyBorder="1"/>
    <xf numFmtId="164" fontId="0" fillId="4" borderId="40" xfId="8" applyNumberFormat="1" applyFont="1" applyFill="1" applyBorder="1"/>
    <xf numFmtId="1" fontId="2" fillId="0" borderId="9" xfId="6" applyNumberFormat="1" applyFont="1" applyBorder="1" applyAlignment="1">
      <alignment horizontal="center"/>
    </xf>
    <xf numFmtId="1" fontId="2" fillId="0" borderId="10" xfId="6" applyNumberFormat="1" applyFont="1" applyBorder="1" applyAlignment="1">
      <alignment horizontal="center"/>
    </xf>
    <xf numFmtId="0" fontId="1" fillId="0" borderId="2" xfId="8" applyFont="1" applyBorder="1" applyAlignment="1">
      <alignment horizontal="center"/>
    </xf>
    <xf numFmtId="168" fontId="1" fillId="0" borderId="12" xfId="6" applyNumberFormat="1" applyBorder="1"/>
    <xf numFmtId="9" fontId="3" fillId="3" borderId="0" xfId="6" applyNumberFormat="1" applyFont="1" applyFill="1"/>
    <xf numFmtId="0" fontId="1" fillId="0" borderId="2" xfId="7" applyBorder="1" applyAlignment="1">
      <alignment horizontal="center"/>
    </xf>
    <xf numFmtId="1" fontId="0" fillId="0" borderId="21" xfId="7" applyNumberFormat="1" applyFont="1" applyBorder="1" applyAlignment="1">
      <alignment horizontal="center"/>
    </xf>
    <xf numFmtId="174" fontId="2" fillId="3" borderId="30" xfId="9" applyNumberFormat="1" applyFont="1" applyFill="1" applyBorder="1"/>
    <xf numFmtId="174" fontId="2" fillId="3" borderId="2" xfId="9" applyNumberFormat="1" applyFont="1" applyFill="1" applyBorder="1"/>
    <xf numFmtId="174" fontId="2" fillId="3" borderId="32" xfId="6" applyNumberFormat="1" applyFont="1" applyFill="1" applyBorder="1"/>
    <xf numFmtId="0" fontId="5" fillId="3" borderId="0" xfId="6" applyFont="1" applyFill="1"/>
    <xf numFmtId="175" fontId="2" fillId="0" borderId="0" xfId="6" applyNumberFormat="1" applyFont="1"/>
    <xf numFmtId="0" fontId="2" fillId="3" borderId="2" xfId="6" applyFont="1" applyFill="1" applyBorder="1"/>
    <xf numFmtId="175" fontId="2" fillId="0" borderId="33" xfId="7" applyNumberFormat="1" applyFont="1" applyBorder="1"/>
    <xf numFmtId="168" fontId="2" fillId="0" borderId="2" xfId="6" applyNumberFormat="1" applyFont="1" applyBorder="1" applyAlignment="1">
      <alignment horizontal="center"/>
    </xf>
    <xf numFmtId="1" fontId="2" fillId="0" borderId="21" xfId="6" applyNumberFormat="1" applyFont="1" applyBorder="1" applyAlignment="1">
      <alignment horizontal="center"/>
    </xf>
    <xf numFmtId="168" fontId="2" fillId="0" borderId="41" xfId="6" applyNumberFormat="1" applyFont="1" applyBorder="1"/>
    <xf numFmtId="168" fontId="2" fillId="0" borderId="4" xfId="6" applyNumberFormat="1" applyFont="1" applyBorder="1"/>
    <xf numFmtId="168" fontId="2" fillId="0" borderId="11" xfId="6" applyNumberFormat="1" applyFont="1" applyBorder="1"/>
    <xf numFmtId="168" fontId="2" fillId="4" borderId="4" xfId="6" applyNumberFormat="1" applyFont="1" applyFill="1" applyBorder="1"/>
    <xf numFmtId="168" fontId="5" fillId="0" borderId="41" xfId="6" applyNumberFormat="1" applyFont="1" applyBorder="1"/>
    <xf numFmtId="168" fontId="5" fillId="0" borderId="4" xfId="6" applyNumberFormat="1" applyFont="1" applyBorder="1"/>
    <xf numFmtId="168" fontId="5" fillId="0" borderId="11" xfId="6" applyNumberFormat="1" applyFont="1" applyBorder="1"/>
    <xf numFmtId="168" fontId="5" fillId="4" borderId="4" xfId="6" applyNumberFormat="1" applyFont="1" applyFill="1" applyBorder="1"/>
    <xf numFmtId="169" fontId="2" fillId="0" borderId="41" xfId="6" applyNumberFormat="1" applyFont="1" applyBorder="1"/>
    <xf numFmtId="169" fontId="2" fillId="0" borderId="4" xfId="6" applyNumberFormat="1" applyFont="1" applyBorder="1"/>
    <xf numFmtId="169" fontId="2" fillId="0" borderId="11" xfId="6" applyNumberFormat="1" applyFont="1" applyBorder="1"/>
    <xf numFmtId="169" fontId="2" fillId="4" borderId="4" xfId="6" applyNumberFormat="1" applyFont="1" applyFill="1" applyBorder="1"/>
    <xf numFmtId="169" fontId="2" fillId="0" borderId="42" xfId="6" applyNumberFormat="1" applyFont="1" applyBorder="1"/>
    <xf numFmtId="169" fontId="2" fillId="0" borderId="12" xfId="6" applyNumberFormat="1" applyFont="1" applyBorder="1"/>
    <xf numFmtId="169" fontId="2" fillId="0" borderId="13" xfId="6" applyNumberFormat="1" applyFont="1" applyBorder="1"/>
    <xf numFmtId="169" fontId="2" fillId="4" borderId="12" xfId="6" applyNumberFormat="1" applyFont="1" applyFill="1" applyBorder="1"/>
    <xf numFmtId="168" fontId="3" fillId="0" borderId="43" xfId="6" applyNumberFormat="1" applyFont="1" applyBorder="1"/>
    <xf numFmtId="168" fontId="3" fillId="0" borderId="4" xfId="6" applyNumberFormat="1" applyFont="1" applyBorder="1"/>
    <xf numFmtId="168" fontId="2" fillId="0" borderId="11" xfId="8" applyNumberFormat="1" applyFont="1" applyBorder="1"/>
    <xf numFmtId="168" fontId="5" fillId="0" borderId="11" xfId="8" applyNumberFormat="1" applyFont="1" applyBorder="1"/>
    <xf numFmtId="0" fontId="3" fillId="3" borderId="0" xfId="6" applyFont="1" applyFill="1" applyAlignment="1">
      <alignment horizontal="left"/>
    </xf>
    <xf numFmtId="1" fontId="3" fillId="0" borderId="9" xfId="6" applyNumberFormat="1" applyFont="1" applyBorder="1" applyAlignment="1">
      <alignment horizontal="left"/>
    </xf>
    <xf numFmtId="168" fontId="2" fillId="0" borderId="40" xfId="6" applyNumberFormat="1" applyFont="1" applyBorder="1"/>
    <xf numFmtId="174" fontId="2" fillId="4" borderId="29" xfId="9" applyNumberFormat="1" applyFont="1" applyFill="1" applyBorder="1"/>
    <xf numFmtId="174" fontId="2" fillId="4" borderId="31" xfId="6" applyNumberFormat="1" applyFont="1" applyFill="1" applyBorder="1"/>
    <xf numFmtId="174" fontId="2" fillId="3" borderId="29" xfId="9" applyNumberFormat="1" applyFont="1" applyFill="1" applyBorder="1" applyAlignment="1">
      <alignment horizontal="left"/>
    </xf>
    <xf numFmtId="174" fontId="2" fillId="3" borderId="0" xfId="9" applyNumberFormat="1" applyFont="1" applyFill="1" applyBorder="1" applyAlignment="1">
      <alignment horizontal="left"/>
    </xf>
    <xf numFmtId="174" fontId="2" fillId="3" borderId="31" xfId="7" applyNumberFormat="1" applyFont="1" applyFill="1" applyBorder="1" applyAlignment="1">
      <alignment horizontal="left"/>
    </xf>
    <xf numFmtId="0" fontId="5" fillId="0" borderId="0" xfId="6" applyFont="1" applyAlignment="1">
      <alignment horizontal="center"/>
    </xf>
    <xf numFmtId="0" fontId="5" fillId="0" borderId="2" xfId="6" applyFont="1" applyBorder="1" applyAlignment="1">
      <alignment horizontal="center"/>
    </xf>
    <xf numFmtId="168" fontId="3" fillId="0" borderId="44" xfId="6" applyNumberFormat="1" applyFont="1" applyBorder="1"/>
    <xf numFmtId="174" fontId="2" fillId="0" borderId="29" xfId="9" applyNumberFormat="1" applyFont="1" applyFill="1" applyBorder="1"/>
    <xf numFmtId="174" fontId="2" fillId="0" borderId="0" xfId="9" applyNumberFormat="1" applyFont="1" applyFill="1" applyBorder="1"/>
    <xf numFmtId="174" fontId="2" fillId="0" borderId="31" xfId="6" applyNumberFormat="1" applyFont="1" applyBorder="1"/>
    <xf numFmtId="168" fontId="2" fillId="8" borderId="11" xfId="6" applyNumberFormat="1" applyFont="1" applyFill="1" applyBorder="1"/>
  </cellXfs>
  <cellStyles count="15">
    <cellStyle name="Comma" xfId="4" xr:uid="{00000000-0005-0000-0000-000004000000}"/>
    <cellStyle name="Comma [0]" xfId="5" xr:uid="{00000000-0005-0000-0000-000005000000}"/>
    <cellStyle name="Comma 2" xfId="9" xr:uid="{00000000-0005-0000-0000-000009000000}"/>
    <cellStyle name="Currency" xfId="2" xr:uid="{00000000-0005-0000-0000-000002000000}"/>
    <cellStyle name="Currency [0]" xfId="3" xr:uid="{00000000-0005-0000-0000-000003000000}"/>
    <cellStyle name="Fill_ActQ" xfId="13" xr:uid="{00000000-0005-0000-0000-00000D000000}"/>
    <cellStyle name="Hyperkobling" xfId="12" xr:uid="{00000000-0005-0000-0000-00000C000000}"/>
    <cellStyle name="Normal" xfId="0" builtinId="0"/>
    <cellStyle name="Normal 11" xfId="7" xr:uid="{00000000-0005-0000-0000-000007000000}"/>
    <cellStyle name="Normal 2" xfId="6" xr:uid="{00000000-0005-0000-0000-000006000000}"/>
    <cellStyle name="Normal 6" xfId="8" xr:uid="{00000000-0005-0000-0000-000008000000}"/>
    <cellStyle name="Percent" xfId="1" xr:uid="{00000000-0005-0000-0000-000001000000}"/>
    <cellStyle name="Percent 10" xfId="10" xr:uid="{00000000-0005-0000-0000-00000A000000}"/>
    <cellStyle name="Prosent 2" xfId="11" xr:uid="{00000000-0005-0000-0000-00000B000000}"/>
    <cellStyle name="Sum_Row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28575</xdr:rowOff>
    </xdr:from>
    <xdr:ext cx="7943850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2295525"/>
          <a:ext cx="7943850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Q4 2022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News Media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eCommerce &amp; Distribution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Financial Services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Ventures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Langtvedt,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438149</xdr:colOff>
      <xdr:row>5</xdr:row>
      <xdr:rowOff>756</xdr:rowOff>
    </xdr:from>
    <xdr:to>
      <xdr:col>6</xdr:col>
      <xdr:colOff>162788</xdr:colOff>
      <xdr:row>9</xdr:row>
      <xdr:rowOff>133349</xdr:rowOff>
    </xdr:to>
    <xdr:pic>
      <xdr:nvPicPr>
        <xdr:cNvPr id="3" name="Bilde 2" descr="Bilderesultat for schibste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809625"/>
          <a:ext cx="4295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A1:A1001"/>
  <sheetViews>
    <sheetView showGridLines="0" tabSelected="1" zoomScale="85" zoomScaleNormal="85" workbookViewId="0"/>
  </sheetViews>
  <sheetFormatPr baseColWidth="10" defaultColWidth="14.42578125" defaultRowHeight="15" customHeight="1" x14ac:dyDescent="0.2"/>
  <cols>
    <col min="1" max="6" width="11.42578125" style="4" customWidth="1"/>
    <col min="7" max="16384" width="14.42578125" style="4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V804"/>
  <sheetViews>
    <sheetView showGridLines="0" zoomScale="85" zoomScaleNormal="85" workbookViewId="0"/>
  </sheetViews>
  <sheetFormatPr baseColWidth="10" defaultColWidth="14.42578125" defaultRowHeight="15" customHeight="1" outlineLevelCol="1" x14ac:dyDescent="0.2"/>
  <cols>
    <col min="1" max="1" width="3.7109375" style="4" customWidth="1"/>
    <col min="2" max="10" width="12.140625" style="4" customWidth="1"/>
    <col min="11" max="13" width="12" style="4" customWidth="1"/>
    <col min="14" max="14" width="50.28515625" style="4" customWidth="1"/>
    <col min="15" max="15" width="12.140625" style="4" customWidth="1"/>
    <col min="16" max="16" width="12.140625" style="4" hidden="1" customWidth="1" outlineLevel="1"/>
    <col min="17" max="17" width="12.140625" style="4" customWidth="1" collapsed="1"/>
    <col min="18" max="18" width="12.140625" style="4" customWidth="1"/>
    <col min="19" max="19" width="12" style="4" customWidth="1"/>
    <col min="20" max="21" width="12.140625" style="4" customWidth="1"/>
    <col min="22" max="16384" width="14.42578125" style="4"/>
  </cols>
  <sheetData>
    <row r="1" spans="1:22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6"/>
      <c r="J1" s="6"/>
      <c r="K1" s="5"/>
      <c r="L1" s="5"/>
      <c r="M1" s="5"/>
      <c r="N1" s="5"/>
      <c r="O1" s="6"/>
      <c r="P1" s="5"/>
      <c r="Q1" s="5"/>
      <c r="R1" s="5"/>
      <c r="S1" s="5"/>
      <c r="T1" s="5"/>
      <c r="U1" s="5"/>
    </row>
    <row r="2" spans="1:22" ht="12.75" customHeight="1" x14ac:dyDescent="0.2">
      <c r="A2" s="5"/>
      <c r="B2" s="7"/>
      <c r="C2" s="7"/>
      <c r="D2" s="7"/>
      <c r="E2" s="7"/>
      <c r="F2" s="7"/>
      <c r="G2" s="7"/>
      <c r="H2" s="7"/>
      <c r="I2" s="8"/>
      <c r="J2" s="8"/>
      <c r="K2" s="7"/>
      <c r="L2" s="7"/>
      <c r="M2" s="7"/>
      <c r="N2" s="374" t="s">
        <v>142</v>
      </c>
      <c r="O2" s="8"/>
      <c r="P2" s="7"/>
      <c r="Q2" s="7"/>
      <c r="R2" s="9"/>
      <c r="S2" s="9"/>
      <c r="T2" s="9"/>
      <c r="U2" s="9"/>
    </row>
    <row r="3" spans="1:22" ht="12.75" customHeight="1" x14ac:dyDescent="0.2">
      <c r="A3" s="5"/>
      <c r="B3" s="7" t="s">
        <v>1</v>
      </c>
      <c r="C3" s="7" t="s">
        <v>2</v>
      </c>
      <c r="D3" s="7" t="s">
        <v>3</v>
      </c>
      <c r="E3" s="319" t="s">
        <v>4</v>
      </c>
      <c r="F3" s="7" t="s">
        <v>1</v>
      </c>
      <c r="G3" s="7" t="s">
        <v>2</v>
      </c>
      <c r="H3" s="7" t="s">
        <v>3</v>
      </c>
      <c r="I3" s="10" t="s">
        <v>4</v>
      </c>
      <c r="J3" s="8" t="s">
        <v>1</v>
      </c>
      <c r="K3" s="7" t="s">
        <v>2</v>
      </c>
      <c r="L3" s="7" t="s">
        <v>3</v>
      </c>
      <c r="M3" s="8" t="s">
        <v>4</v>
      </c>
      <c r="N3" s="296" t="s">
        <v>5</v>
      </c>
      <c r="O3" s="8" t="s">
        <v>6</v>
      </c>
      <c r="P3" s="10" t="s">
        <v>138</v>
      </c>
      <c r="Q3" s="8" t="s">
        <v>6</v>
      </c>
      <c r="R3" s="8" t="s">
        <v>6</v>
      </c>
      <c r="S3" s="294"/>
      <c r="T3" s="11"/>
      <c r="U3" s="305"/>
    </row>
    <row r="4" spans="1:22" ht="12.75" customHeight="1" x14ac:dyDescent="0.2">
      <c r="A4" s="5"/>
      <c r="B4" s="338">
        <v>2020</v>
      </c>
      <c r="C4" s="338">
        <v>2020</v>
      </c>
      <c r="D4" s="338">
        <v>2020</v>
      </c>
      <c r="E4" s="339">
        <v>2020</v>
      </c>
      <c r="F4" s="338">
        <v>2021</v>
      </c>
      <c r="G4" s="338">
        <v>2021</v>
      </c>
      <c r="H4" s="338">
        <v>2021</v>
      </c>
      <c r="I4" s="339">
        <v>2021</v>
      </c>
      <c r="J4" s="338">
        <v>2022</v>
      </c>
      <c r="K4" s="338">
        <v>2022</v>
      </c>
      <c r="L4" s="338">
        <v>2022</v>
      </c>
      <c r="M4" s="338">
        <v>2022</v>
      </c>
      <c r="N4" s="375" t="s">
        <v>7</v>
      </c>
      <c r="O4" s="338">
        <v>2022</v>
      </c>
      <c r="P4" s="339">
        <v>2021</v>
      </c>
      <c r="Q4" s="338">
        <v>2021</v>
      </c>
      <c r="R4" s="338">
        <v>2020</v>
      </c>
      <c r="S4" s="307"/>
      <c r="T4" s="306"/>
      <c r="U4" s="306"/>
    </row>
    <row r="5" spans="1:22" ht="25.5" x14ac:dyDescent="0.2">
      <c r="A5" s="5"/>
      <c r="B5" s="308" t="s">
        <v>8</v>
      </c>
      <c r="C5" s="308" t="s">
        <v>8</v>
      </c>
      <c r="D5" s="308" t="s">
        <v>9</v>
      </c>
      <c r="E5" s="320" t="s">
        <v>9</v>
      </c>
      <c r="F5" s="308" t="s">
        <v>9</v>
      </c>
      <c r="G5" s="308" t="s">
        <v>9</v>
      </c>
      <c r="H5" s="308" t="s">
        <v>9</v>
      </c>
      <c r="I5" s="320" t="s">
        <v>9</v>
      </c>
      <c r="J5" s="308"/>
      <c r="K5" s="308"/>
      <c r="L5" s="308"/>
      <c r="M5" s="308"/>
      <c r="N5" s="308"/>
      <c r="O5" s="308"/>
      <c r="P5" s="320" t="s">
        <v>9</v>
      </c>
      <c r="Q5" s="308" t="s">
        <v>9</v>
      </c>
      <c r="R5" s="308" t="s">
        <v>8</v>
      </c>
      <c r="S5" s="309"/>
      <c r="T5" s="309"/>
      <c r="U5" s="308"/>
      <c r="V5" s="15"/>
    </row>
    <row r="6" spans="1:22" ht="12.75" customHeight="1" x14ac:dyDescent="0.2">
      <c r="A6" s="5"/>
      <c r="B6" s="102"/>
      <c r="C6" s="102"/>
      <c r="D6" s="102"/>
      <c r="E6" s="16"/>
      <c r="F6" s="102"/>
      <c r="G6" s="102"/>
      <c r="H6" s="102"/>
      <c r="I6" s="16"/>
      <c r="J6" s="102"/>
      <c r="K6" s="102"/>
      <c r="L6" s="102"/>
      <c r="M6" s="102"/>
      <c r="N6" s="102"/>
      <c r="O6" s="102"/>
      <c r="P6" s="16"/>
      <c r="Q6" s="102"/>
      <c r="R6" s="102"/>
      <c r="S6" s="102"/>
      <c r="T6" s="102"/>
      <c r="U6" s="102"/>
      <c r="V6" s="15"/>
    </row>
    <row r="7" spans="1:22" ht="12.75" customHeight="1" x14ac:dyDescent="0.2">
      <c r="A7" s="5"/>
      <c r="B7" s="355">
        <v>593.04999999999995</v>
      </c>
      <c r="C7" s="355">
        <v>589.52</v>
      </c>
      <c r="D7" s="355">
        <v>649.16200000000003</v>
      </c>
      <c r="E7" s="356">
        <v>652.83100000000013</v>
      </c>
      <c r="F7" s="354">
        <v>701.53499999999997</v>
      </c>
      <c r="G7" s="355">
        <v>832.09800000000007</v>
      </c>
      <c r="H7" s="355">
        <v>892.09500000000003</v>
      </c>
      <c r="I7" s="356">
        <v>883.58299999999997</v>
      </c>
      <c r="J7" s="355">
        <v>954.01799999999992</v>
      </c>
      <c r="K7" s="355">
        <v>1026.6089999999999</v>
      </c>
      <c r="L7" s="355">
        <v>1001.95</v>
      </c>
      <c r="M7" s="357">
        <v>982.84</v>
      </c>
      <c r="N7" s="17" t="s">
        <v>10</v>
      </c>
      <c r="O7" s="17">
        <v>3965.4170000000004</v>
      </c>
      <c r="P7" s="372">
        <v>3309.3110000000001</v>
      </c>
      <c r="Q7" s="17">
        <v>3309.3110000000001</v>
      </c>
      <c r="R7" s="17">
        <v>2484.5630000000001</v>
      </c>
      <c r="S7" s="318"/>
      <c r="T7" s="311"/>
      <c r="U7" s="312"/>
    </row>
    <row r="8" spans="1:22" ht="12.75" customHeight="1" x14ac:dyDescent="0.2">
      <c r="A8" s="5"/>
      <c r="B8" s="355">
        <v>652.51800000000003</v>
      </c>
      <c r="C8" s="355">
        <v>652.67999999999995</v>
      </c>
      <c r="D8" s="355">
        <v>629.93100000000004</v>
      </c>
      <c r="E8" s="356">
        <v>893.68899999999996</v>
      </c>
      <c r="F8" s="354">
        <v>705.38300000000004</v>
      </c>
      <c r="G8" s="355">
        <v>843.46</v>
      </c>
      <c r="H8" s="355">
        <v>764.76</v>
      </c>
      <c r="I8" s="356">
        <v>995.18600000000004</v>
      </c>
      <c r="J8" s="355">
        <v>766.096</v>
      </c>
      <c r="K8" s="355">
        <v>885.14</v>
      </c>
      <c r="L8" s="355">
        <v>732.76599999999996</v>
      </c>
      <c r="M8" s="357">
        <v>928.952</v>
      </c>
      <c r="N8" s="17" t="s">
        <v>11</v>
      </c>
      <c r="O8" s="17">
        <v>3312.9539999999997</v>
      </c>
      <c r="P8" s="372">
        <v>3308.7890000000002</v>
      </c>
      <c r="Q8" s="17">
        <v>3308.7890000000002</v>
      </c>
      <c r="R8" s="17">
        <v>2828.8179999999998</v>
      </c>
      <c r="S8" s="318"/>
      <c r="T8" s="311"/>
      <c r="U8" s="312"/>
    </row>
    <row r="9" spans="1:22" ht="12.75" customHeight="1" x14ac:dyDescent="0.2">
      <c r="A9" s="5"/>
      <c r="B9" s="359">
        <v>472.98399999999998</v>
      </c>
      <c r="C9" s="359">
        <v>495.12400000000002</v>
      </c>
      <c r="D9" s="359">
        <v>490.49700000000001</v>
      </c>
      <c r="E9" s="360">
        <v>693.95699999999999</v>
      </c>
      <c r="F9" s="358">
        <v>550.80200000000002</v>
      </c>
      <c r="G9" s="359">
        <v>669.74</v>
      </c>
      <c r="H9" s="359">
        <v>613.22299999999996</v>
      </c>
      <c r="I9" s="360">
        <v>800.66</v>
      </c>
      <c r="J9" s="359">
        <v>615.06299999999999</v>
      </c>
      <c r="K9" s="359">
        <v>729.99099999999999</v>
      </c>
      <c r="L9" s="359">
        <v>579.51400000000001</v>
      </c>
      <c r="M9" s="361">
        <v>764.77800000000002</v>
      </c>
      <c r="N9" s="18" t="s">
        <v>12</v>
      </c>
      <c r="O9" s="18">
        <v>2689.3460000000005</v>
      </c>
      <c r="P9" s="373">
        <v>2634.4249999999997</v>
      </c>
      <c r="Q9" s="18">
        <v>2634.4249999999997</v>
      </c>
      <c r="R9" s="18">
        <v>2152.5619999999999</v>
      </c>
      <c r="S9" s="318"/>
      <c r="T9" s="313"/>
      <c r="U9" s="314"/>
    </row>
    <row r="10" spans="1:22" ht="12.75" customHeight="1" x14ac:dyDescent="0.2">
      <c r="A10" s="5"/>
      <c r="B10" s="363">
        <v>689.39700000000005</v>
      </c>
      <c r="C10" s="363">
        <v>717.39499999999998</v>
      </c>
      <c r="D10" s="363">
        <v>737.21900000000005</v>
      </c>
      <c r="E10" s="364">
        <v>760.81700000000001</v>
      </c>
      <c r="F10" s="362">
        <v>763.149</v>
      </c>
      <c r="G10" s="363">
        <v>753.06399999999996</v>
      </c>
      <c r="H10" s="363">
        <v>789.23800000000006</v>
      </c>
      <c r="I10" s="364">
        <v>787.72799999999995</v>
      </c>
      <c r="J10" s="363">
        <v>772.90599999999995</v>
      </c>
      <c r="K10" s="363">
        <v>819.54899999999998</v>
      </c>
      <c r="L10" s="363">
        <v>841.25400000000002</v>
      </c>
      <c r="M10" s="365">
        <v>853.75199999999995</v>
      </c>
      <c r="N10" s="17" t="s">
        <v>13</v>
      </c>
      <c r="O10" s="17">
        <v>3287.4609999999998</v>
      </c>
      <c r="P10" s="372">
        <v>3093.1790000000001</v>
      </c>
      <c r="Q10" s="17">
        <v>3093.1790000000001</v>
      </c>
      <c r="R10" s="17">
        <v>2904.828</v>
      </c>
      <c r="S10" s="318"/>
      <c r="T10" s="311"/>
      <c r="U10" s="312"/>
    </row>
    <row r="11" spans="1:22" ht="12.75" customHeight="1" x14ac:dyDescent="0.2">
      <c r="A11" s="5"/>
      <c r="B11" s="359">
        <v>301.24199999999996</v>
      </c>
      <c r="C11" s="359">
        <v>323.68099999999998</v>
      </c>
      <c r="D11" s="359">
        <v>348.74</v>
      </c>
      <c r="E11" s="360">
        <v>362.63100000000003</v>
      </c>
      <c r="F11" s="358">
        <v>373.88600000000002</v>
      </c>
      <c r="G11" s="359">
        <v>374.40799999999996</v>
      </c>
      <c r="H11" s="359">
        <v>404.18600000000004</v>
      </c>
      <c r="I11" s="360">
        <v>403.411</v>
      </c>
      <c r="J11" s="359">
        <v>399.49</v>
      </c>
      <c r="K11" s="359">
        <v>449.51400000000001</v>
      </c>
      <c r="L11" s="359">
        <v>472.39400000000001</v>
      </c>
      <c r="M11" s="361">
        <v>484.28299999999996</v>
      </c>
      <c r="N11" s="18" t="s">
        <v>12</v>
      </c>
      <c r="O11" s="18">
        <v>1805.681</v>
      </c>
      <c r="P11" s="373">
        <v>1555.8910000000001</v>
      </c>
      <c r="Q11" s="18">
        <v>1555.8910000000001</v>
      </c>
      <c r="R11" s="18">
        <v>1336.2940000000001</v>
      </c>
      <c r="S11" s="318"/>
      <c r="T11" s="313"/>
      <c r="U11" s="314"/>
    </row>
    <row r="12" spans="1:22" ht="12.75" customHeight="1" x14ac:dyDescent="0.2">
      <c r="A12" s="5"/>
      <c r="B12" s="367">
        <v>306.42500000000001</v>
      </c>
      <c r="C12" s="367">
        <v>314.56599999999997</v>
      </c>
      <c r="D12" s="367">
        <v>331.28399999999999</v>
      </c>
      <c r="E12" s="368">
        <v>303.43</v>
      </c>
      <c r="F12" s="366">
        <v>272.81799999999998</v>
      </c>
      <c r="G12" s="367">
        <v>282.17599999999999</v>
      </c>
      <c r="H12" s="367">
        <v>288.26100000000002</v>
      </c>
      <c r="I12" s="368">
        <v>263.589</v>
      </c>
      <c r="J12" s="367">
        <v>238.82</v>
      </c>
      <c r="K12" s="367">
        <v>248.32300000000001</v>
      </c>
      <c r="L12" s="367">
        <v>249.13900000000001</v>
      </c>
      <c r="M12" s="369">
        <v>229.37200000000001</v>
      </c>
      <c r="N12" s="17" t="s">
        <v>14</v>
      </c>
      <c r="O12" s="17">
        <v>965.654</v>
      </c>
      <c r="P12" s="372">
        <v>1106.8439999999998</v>
      </c>
      <c r="Q12" s="17">
        <v>1106.8439999999998</v>
      </c>
      <c r="R12" s="17">
        <v>1255.7049999999999</v>
      </c>
      <c r="S12" s="318"/>
      <c r="T12" s="311"/>
      <c r="U12" s="312"/>
    </row>
    <row r="13" spans="1:22" ht="12.75" customHeight="1" x14ac:dyDescent="0.2">
      <c r="A13" s="5"/>
      <c r="B13" s="367">
        <v>785.03700000000003</v>
      </c>
      <c r="C13" s="367">
        <v>798.84400000000005</v>
      </c>
      <c r="D13" s="367">
        <v>840.40399999999977</v>
      </c>
      <c r="E13" s="368">
        <v>1009.3670000000002</v>
      </c>
      <c r="F13" s="366">
        <v>957.74400000000003</v>
      </c>
      <c r="G13" s="367">
        <v>907.96100000000001</v>
      </c>
      <c r="H13" s="367">
        <v>932.76199999999994</v>
      </c>
      <c r="I13" s="368">
        <v>1005.922</v>
      </c>
      <c r="J13" s="367">
        <v>915.68799999999999</v>
      </c>
      <c r="K13" s="367">
        <v>900.44200000000001</v>
      </c>
      <c r="L13" s="367">
        <v>931.13800000000003</v>
      </c>
      <c r="M13" s="369">
        <v>993.37599999999998</v>
      </c>
      <c r="N13" s="17" t="s">
        <v>15</v>
      </c>
      <c r="O13" s="17">
        <v>3740.6440000000002</v>
      </c>
      <c r="P13" s="372">
        <v>3804.3889999999997</v>
      </c>
      <c r="Q13" s="17">
        <v>3804.3889999999997</v>
      </c>
      <c r="R13" s="17">
        <v>3433.652</v>
      </c>
      <c r="S13" s="318"/>
      <c r="T13" s="311"/>
      <c r="U13" s="312"/>
    </row>
    <row r="14" spans="1:22" ht="12.75" customHeight="1" x14ac:dyDescent="0.2">
      <c r="A14" s="19"/>
      <c r="B14" s="20">
        <v>3026.4270000000001</v>
      </c>
      <c r="C14" s="20">
        <v>3073.0039999999999</v>
      </c>
      <c r="D14" s="20">
        <v>3187.9989999999998</v>
      </c>
      <c r="E14" s="21">
        <v>3620.134</v>
      </c>
      <c r="F14" s="370">
        <v>3400.6289999999999</v>
      </c>
      <c r="G14" s="20">
        <v>3618.76</v>
      </c>
      <c r="H14" s="20">
        <v>3667.1170000000002</v>
      </c>
      <c r="I14" s="21">
        <v>3936.009</v>
      </c>
      <c r="J14" s="20">
        <v>3647.5279999999998</v>
      </c>
      <c r="K14" s="20">
        <v>3880.0630000000001</v>
      </c>
      <c r="L14" s="20">
        <v>3756.2469999999998</v>
      </c>
      <c r="M14" s="22">
        <v>3988.2919999999999</v>
      </c>
      <c r="N14" s="20" t="s">
        <v>16</v>
      </c>
      <c r="O14" s="20">
        <v>15272.13</v>
      </c>
      <c r="P14" s="21">
        <v>14622.515000000001</v>
      </c>
      <c r="Q14" s="20">
        <v>14622.515000000001</v>
      </c>
      <c r="R14" s="20">
        <v>12907.564</v>
      </c>
      <c r="S14" s="318"/>
      <c r="T14" s="147"/>
      <c r="U14" s="147"/>
    </row>
    <row r="15" spans="1:22" ht="12.75" customHeight="1" x14ac:dyDescent="0.2">
      <c r="A15" s="19"/>
      <c r="B15" s="147"/>
      <c r="C15" s="147"/>
      <c r="D15" s="147"/>
      <c r="E15" s="322"/>
      <c r="F15" s="147"/>
      <c r="G15" s="147"/>
      <c r="H15" s="147"/>
      <c r="I15" s="322"/>
      <c r="J15" s="147"/>
      <c r="K15" s="147"/>
      <c r="L15" s="147"/>
      <c r="M15" s="301"/>
      <c r="N15" s="147"/>
      <c r="O15" s="147"/>
      <c r="P15" s="322"/>
      <c r="Q15" s="147"/>
      <c r="R15" s="147"/>
      <c r="S15" s="318"/>
      <c r="T15" s="147"/>
      <c r="U15" s="147"/>
    </row>
    <row r="16" spans="1:22" ht="12.75" customHeight="1" x14ac:dyDescent="0.2">
      <c r="A16" s="5"/>
      <c r="B16" s="355">
        <v>-93.241</v>
      </c>
      <c r="C16" s="355">
        <v>-99.891000000000005</v>
      </c>
      <c r="D16" s="355">
        <v>-109.494</v>
      </c>
      <c r="E16" s="356">
        <v>-151.47</v>
      </c>
      <c r="F16" s="355">
        <v>-146.09700000000001</v>
      </c>
      <c r="G16" s="355">
        <v>-128.94</v>
      </c>
      <c r="H16" s="355">
        <v>-115.46</v>
      </c>
      <c r="I16" s="356">
        <v>-140.53700000000001</v>
      </c>
      <c r="J16" s="355">
        <v>-148.102</v>
      </c>
      <c r="K16" s="355">
        <v>-137.51499999999999</v>
      </c>
      <c r="L16" s="355">
        <v>-125.166</v>
      </c>
      <c r="M16" s="357">
        <v>-138.55600000000001</v>
      </c>
      <c r="N16" s="355" t="s">
        <v>17</v>
      </c>
      <c r="O16" s="355">
        <v>-549.33899999999994</v>
      </c>
      <c r="P16" s="356">
        <v>-531.03399999999999</v>
      </c>
      <c r="Q16" s="355">
        <v>-531.03399999999999</v>
      </c>
      <c r="R16" s="355">
        <v>-454.096</v>
      </c>
      <c r="S16" s="318"/>
      <c r="T16" s="66"/>
      <c r="U16" s="66"/>
    </row>
    <row r="17" spans="1:21" ht="12.75" customHeight="1" x14ac:dyDescent="0.2">
      <c r="A17" s="5"/>
      <c r="B17" s="355">
        <v>-1221.3130000000001</v>
      </c>
      <c r="C17" s="355">
        <v>-1188.8579999999999</v>
      </c>
      <c r="D17" s="355">
        <v>-1129.5429999999999</v>
      </c>
      <c r="E17" s="356">
        <v>-1365.4290000000001</v>
      </c>
      <c r="F17" s="355">
        <v>-1299.345</v>
      </c>
      <c r="G17" s="355">
        <v>-1366.127</v>
      </c>
      <c r="H17" s="355">
        <v>-1293.318</v>
      </c>
      <c r="I17" s="356">
        <v>-1527.2080000000001</v>
      </c>
      <c r="J17" s="355">
        <v>-1452.788</v>
      </c>
      <c r="K17" s="355">
        <v>-1533.933</v>
      </c>
      <c r="L17" s="355">
        <v>-1388.7139999999999</v>
      </c>
      <c r="M17" s="357">
        <v>-1553.5609999999999</v>
      </c>
      <c r="N17" s="355" t="s">
        <v>18</v>
      </c>
      <c r="O17" s="355">
        <v>-5928.9959999999992</v>
      </c>
      <c r="P17" s="356">
        <v>-5485.9979999999996</v>
      </c>
      <c r="Q17" s="355">
        <v>-5485.9979999999996</v>
      </c>
      <c r="R17" s="355">
        <v>-4905.143</v>
      </c>
      <c r="S17" s="318"/>
      <c r="T17" s="66"/>
      <c r="U17" s="66"/>
    </row>
    <row r="18" spans="1:21" ht="12.75" customHeight="1" x14ac:dyDescent="0.2">
      <c r="A18" s="5"/>
      <c r="B18" s="355">
        <v>-1427.028</v>
      </c>
      <c r="C18" s="355">
        <v>-1285.97</v>
      </c>
      <c r="D18" s="355">
        <v>-1270.7840000000001</v>
      </c>
      <c r="E18" s="356">
        <v>-1438.7049999999999</v>
      </c>
      <c r="F18" s="355">
        <v>-1361.0070000000001</v>
      </c>
      <c r="G18" s="355">
        <v>-1380.2560000000001</v>
      </c>
      <c r="H18" s="355">
        <v>-1489.58</v>
      </c>
      <c r="I18" s="356">
        <v>-1634.1890000000001</v>
      </c>
      <c r="J18" s="355">
        <v>-1566.1469999999999</v>
      </c>
      <c r="K18" s="355">
        <v>-1589</v>
      </c>
      <c r="L18" s="355">
        <v>-1587.06</v>
      </c>
      <c r="M18" s="357">
        <v>-1645.1389999999999</v>
      </c>
      <c r="N18" s="355" t="s">
        <v>19</v>
      </c>
      <c r="O18" s="355">
        <v>-6387.3460000000005</v>
      </c>
      <c r="P18" s="356">
        <v>-5865.0320000000002</v>
      </c>
      <c r="Q18" s="355">
        <v>-5865.0320000000002</v>
      </c>
      <c r="R18" s="355">
        <v>-5422.4870000000001</v>
      </c>
      <c r="S18" s="318"/>
      <c r="T18" s="66"/>
      <c r="U18" s="66"/>
    </row>
    <row r="19" spans="1:21" ht="12.75" customHeight="1" x14ac:dyDescent="0.2">
      <c r="A19" s="5"/>
      <c r="B19" s="355"/>
      <c r="C19" s="355"/>
      <c r="D19" s="355"/>
      <c r="E19" s="356"/>
      <c r="F19" s="355"/>
      <c r="G19" s="355"/>
      <c r="H19" s="355"/>
      <c r="I19" s="356"/>
      <c r="J19" s="355"/>
      <c r="K19" s="355"/>
      <c r="L19" s="355"/>
      <c r="M19" s="357"/>
      <c r="N19" s="371"/>
      <c r="O19" s="355"/>
      <c r="P19" s="356">
        <v>0</v>
      </c>
      <c r="Q19" s="355"/>
      <c r="R19" s="355"/>
      <c r="S19" s="318"/>
      <c r="T19" s="66"/>
      <c r="U19" s="66"/>
    </row>
    <row r="20" spans="1:21" ht="12.75" customHeight="1" x14ac:dyDescent="0.2">
      <c r="A20" s="19"/>
      <c r="B20" s="325">
        <v>284.84500000000003</v>
      </c>
      <c r="C20" s="325">
        <v>498.28399999999999</v>
      </c>
      <c r="D20" s="325">
        <v>678.178</v>
      </c>
      <c r="E20" s="326">
        <v>664.53</v>
      </c>
      <c r="F20" s="325">
        <v>594.17999999999995</v>
      </c>
      <c r="G20" s="325">
        <v>743.43600000000004</v>
      </c>
      <c r="H20" s="325">
        <v>768.75900000000001</v>
      </c>
      <c r="I20" s="326">
        <v>634.07399999999996</v>
      </c>
      <c r="J20" s="384">
        <v>480.49099999999999</v>
      </c>
      <c r="K20" s="20">
        <v>619.61400000000003</v>
      </c>
      <c r="L20" s="20">
        <v>655.30799999999999</v>
      </c>
      <c r="M20" s="22">
        <v>651.03499999999997</v>
      </c>
      <c r="N20" s="20" t="s">
        <v>20</v>
      </c>
      <c r="O20" s="20">
        <v>2406.4479999999999</v>
      </c>
      <c r="P20" s="21">
        <v>2740.4490000000001</v>
      </c>
      <c r="Q20" s="20">
        <v>2740.4490000000001</v>
      </c>
      <c r="R20" s="20">
        <v>2125.837</v>
      </c>
      <c r="S20" s="318"/>
      <c r="T20" s="147"/>
      <c r="U20" s="147"/>
    </row>
    <row r="21" spans="1:21" ht="12.75" customHeight="1" x14ac:dyDescent="0.2">
      <c r="A21" s="5"/>
      <c r="B21" s="66"/>
      <c r="C21" s="66"/>
      <c r="D21" s="66"/>
      <c r="E21" s="321"/>
      <c r="F21" s="66"/>
      <c r="G21" s="66"/>
      <c r="H21" s="66"/>
      <c r="I21" s="321"/>
      <c r="J21" s="66"/>
      <c r="K21" s="66"/>
      <c r="L21" s="66"/>
      <c r="M21" s="310"/>
      <c r="N21" s="66"/>
      <c r="O21" s="66"/>
      <c r="P21" s="321">
        <v>0</v>
      </c>
      <c r="Q21" s="66"/>
      <c r="R21" s="66"/>
      <c r="S21" s="318"/>
      <c r="T21" s="66"/>
      <c r="U21" s="66"/>
    </row>
    <row r="22" spans="1:21" ht="12.75" customHeight="1" x14ac:dyDescent="0.2">
      <c r="A22" s="5"/>
      <c r="B22" s="355">
        <v>-193.37438635419502</v>
      </c>
      <c r="C22" s="355">
        <v>-199.387614792265</v>
      </c>
      <c r="D22" s="355">
        <v>-218.09</v>
      </c>
      <c r="E22" s="356">
        <v>-218.06</v>
      </c>
      <c r="F22" s="355">
        <v>-220.36799999999999</v>
      </c>
      <c r="G22" s="355">
        <v>-233.40199999999999</v>
      </c>
      <c r="H22" s="355">
        <v>-267.577</v>
      </c>
      <c r="I22" s="356">
        <v>-262.19400000000002</v>
      </c>
      <c r="J22" s="355">
        <v>-262.90899999999999</v>
      </c>
      <c r="K22" s="355">
        <v>-278.13299999999998</v>
      </c>
      <c r="L22" s="355">
        <v>-283.45999999999998</v>
      </c>
      <c r="M22" s="357">
        <v>-292.03699999999998</v>
      </c>
      <c r="N22" s="355" t="s">
        <v>21</v>
      </c>
      <c r="O22" s="355">
        <v>-1116.539</v>
      </c>
      <c r="P22" s="356">
        <v>-983.54099999999994</v>
      </c>
      <c r="Q22" s="355">
        <v>-983.54099999999994</v>
      </c>
      <c r="R22" s="355">
        <v>-828.91200114645994</v>
      </c>
      <c r="S22" s="318"/>
      <c r="T22" s="66"/>
      <c r="U22" s="66"/>
    </row>
    <row r="23" spans="1:21" ht="12.75" customHeight="1" x14ac:dyDescent="0.2">
      <c r="A23" s="19"/>
      <c r="B23" s="355">
        <v>-2.0980475999988801E-4</v>
      </c>
      <c r="C23" s="355">
        <v>-6.4903528513380007</v>
      </c>
      <c r="D23" s="355">
        <v>1.499999999999968E-2</v>
      </c>
      <c r="E23" s="356">
        <v>-25.357999999999997</v>
      </c>
      <c r="F23" s="355">
        <v>-5.992</v>
      </c>
      <c r="G23" s="355">
        <v>-91.120999999999995</v>
      </c>
      <c r="H23" s="355">
        <v>-7.1989999999999998</v>
      </c>
      <c r="I23" s="356">
        <v>-14.347000000001572</v>
      </c>
      <c r="J23" s="355">
        <v>-2.0740000000005239</v>
      </c>
      <c r="K23" s="355">
        <v>-5.758</v>
      </c>
      <c r="L23" s="355">
        <v>-5.0000000000000001E-3</v>
      </c>
      <c r="M23" s="357">
        <v>-23.116</v>
      </c>
      <c r="N23" s="355" t="s">
        <v>23</v>
      </c>
      <c r="O23" s="355">
        <v>-30.953000000000522</v>
      </c>
      <c r="P23" s="356">
        <v>-118.65900000000157</v>
      </c>
      <c r="Q23" s="355">
        <v>-118.65900000000157</v>
      </c>
      <c r="R23" s="355">
        <v>-31.833562656097996</v>
      </c>
      <c r="S23" s="318"/>
      <c r="T23" s="66"/>
      <c r="U23" s="66"/>
    </row>
    <row r="24" spans="1:21" ht="12.75" customHeight="1" x14ac:dyDescent="0.2">
      <c r="A24" s="5"/>
      <c r="B24" s="355">
        <v>60.779000000000003</v>
      </c>
      <c r="C24" s="355">
        <v>62.741999999999997</v>
      </c>
      <c r="D24" s="355">
        <v>-1.07</v>
      </c>
      <c r="E24" s="356">
        <v>10.808</v>
      </c>
      <c r="F24" s="355">
        <v>6.2389999999999999</v>
      </c>
      <c r="G24" s="355">
        <v>58.917000000000002</v>
      </c>
      <c r="H24" s="355">
        <v>114.56100000000001</v>
      </c>
      <c r="I24" s="356">
        <v>1.2370000000000001</v>
      </c>
      <c r="J24" s="355">
        <v>0</v>
      </c>
      <c r="K24" s="355">
        <v>9.5990000000000002</v>
      </c>
      <c r="L24" s="355">
        <v>1.8</v>
      </c>
      <c r="M24" s="357">
        <v>1.08</v>
      </c>
      <c r="N24" s="355" t="s">
        <v>24</v>
      </c>
      <c r="O24" s="355">
        <v>12.680000000000001</v>
      </c>
      <c r="P24" s="356">
        <v>180.95400000000001</v>
      </c>
      <c r="Q24" s="355">
        <v>180.95400000000001</v>
      </c>
      <c r="R24" s="355">
        <v>133.25900000000001</v>
      </c>
      <c r="S24" s="318"/>
      <c r="T24" s="66"/>
      <c r="U24" s="66"/>
    </row>
    <row r="25" spans="1:21" ht="12.75" customHeight="1" x14ac:dyDescent="0.2">
      <c r="A25" s="5"/>
      <c r="B25" s="355">
        <v>-11.413006213660104</v>
      </c>
      <c r="C25" s="355">
        <v>-57.82</v>
      </c>
      <c r="D25" s="355">
        <v>-93.120999999999995</v>
      </c>
      <c r="E25" s="356">
        <v>-71.424000000000007</v>
      </c>
      <c r="F25" s="355">
        <v>-31.088999999999999</v>
      </c>
      <c r="G25" s="355">
        <v>-45.341999999999999</v>
      </c>
      <c r="H25" s="355">
        <v>-25.927</v>
      </c>
      <c r="I25" s="356">
        <v>-69.804000000000002</v>
      </c>
      <c r="J25" s="355">
        <v>-31.622</v>
      </c>
      <c r="K25" s="355">
        <v>-56.739999999999995</v>
      </c>
      <c r="L25" s="355">
        <v>-31.503</v>
      </c>
      <c r="M25" s="357">
        <v>-52.277000000000001</v>
      </c>
      <c r="N25" s="355" t="s">
        <v>25</v>
      </c>
      <c r="O25" s="355">
        <v>-173.34300000000002</v>
      </c>
      <c r="P25" s="356">
        <v>-172.16200000000001</v>
      </c>
      <c r="Q25" s="355">
        <v>-172.16200000000001</v>
      </c>
      <c r="R25" s="355">
        <v>-233.77800621366012</v>
      </c>
      <c r="S25" s="318"/>
      <c r="T25" s="66"/>
      <c r="U25" s="66"/>
    </row>
    <row r="26" spans="1:21" ht="12.75" customHeight="1" x14ac:dyDescent="0.2">
      <c r="A26" s="5"/>
      <c r="B26" s="325">
        <v>140.83639762738488</v>
      </c>
      <c r="C26" s="325">
        <v>297.32803235639699</v>
      </c>
      <c r="D26" s="325">
        <v>365.91199999999998</v>
      </c>
      <c r="E26" s="326">
        <v>360.49599999999998</v>
      </c>
      <c r="F26" s="325">
        <v>342.96999999999991</v>
      </c>
      <c r="G26" s="325">
        <v>432.48800000000006</v>
      </c>
      <c r="H26" s="325">
        <v>582.61699999999996</v>
      </c>
      <c r="I26" s="326">
        <v>288.96599999999842</v>
      </c>
      <c r="J26" s="325">
        <v>183.88599999999946</v>
      </c>
      <c r="K26" s="325">
        <v>288.58200000000005</v>
      </c>
      <c r="L26" s="325">
        <v>342.14000000000004</v>
      </c>
      <c r="M26" s="334">
        <v>284.685</v>
      </c>
      <c r="N26" s="325" t="s">
        <v>26</v>
      </c>
      <c r="O26" s="325">
        <v>1099.2929999999997</v>
      </c>
      <c r="P26" s="326">
        <v>1647.0409999999983</v>
      </c>
      <c r="Q26" s="325">
        <v>1647.0409999999983</v>
      </c>
      <c r="R26" s="325">
        <v>1164.5724299837818</v>
      </c>
      <c r="S26" s="318"/>
      <c r="T26" s="66"/>
      <c r="U26" s="66"/>
    </row>
    <row r="27" spans="1:21" ht="12.75" customHeight="1" x14ac:dyDescent="0.2">
      <c r="A27" s="19"/>
      <c r="B27" s="147"/>
      <c r="C27" s="147"/>
      <c r="D27" s="147"/>
      <c r="E27" s="322"/>
      <c r="F27" s="147"/>
      <c r="G27" s="147"/>
      <c r="H27" s="147"/>
      <c r="I27" s="322"/>
      <c r="J27" s="147"/>
      <c r="K27" s="147"/>
      <c r="L27" s="147"/>
      <c r="M27" s="301"/>
      <c r="N27" s="147"/>
      <c r="O27" s="147"/>
      <c r="P27" s="322">
        <v>0</v>
      </c>
      <c r="Q27" s="147"/>
      <c r="R27" s="147"/>
      <c r="S27" s="318"/>
      <c r="T27" s="147"/>
      <c r="U27" s="147"/>
    </row>
    <row r="28" spans="1:21" ht="12.75" customHeight="1" x14ac:dyDescent="0.2">
      <c r="A28" s="19"/>
      <c r="B28" s="355">
        <v>-29.745813609250998</v>
      </c>
      <c r="C28" s="355">
        <v>-4.04040201437049</v>
      </c>
      <c r="D28" s="355">
        <v>1.871</v>
      </c>
      <c r="E28" s="356">
        <v>-12.491</v>
      </c>
      <c r="F28" s="355">
        <v>-0.36099999999999999</v>
      </c>
      <c r="G28" s="355">
        <v>-22.492000000000001</v>
      </c>
      <c r="H28" s="355">
        <v>-24.274000000000001</v>
      </c>
      <c r="I28" s="356">
        <v>-146.05699999999999</v>
      </c>
      <c r="J28" s="355">
        <v>-52.893000000000001</v>
      </c>
      <c r="K28" s="355">
        <v>11.497</v>
      </c>
      <c r="L28" s="355">
        <v>-170.31700000000001</v>
      </c>
      <c r="M28" s="357">
        <v>-269.95100000000002</v>
      </c>
      <c r="N28" s="355" t="s">
        <v>22</v>
      </c>
      <c r="O28" s="355">
        <v>-481.66400000000004</v>
      </c>
      <c r="P28" s="356">
        <v>-193.184</v>
      </c>
      <c r="Q28" s="355">
        <v>-193.184</v>
      </c>
      <c r="R28" s="355">
        <v>-44.406215623621492</v>
      </c>
      <c r="S28" s="318"/>
      <c r="T28" s="147"/>
      <c r="U28" s="147"/>
    </row>
    <row r="29" spans="1:21" ht="12.75" customHeight="1" x14ac:dyDescent="0.2">
      <c r="A29" s="5"/>
      <c r="B29" s="355">
        <v>0</v>
      </c>
      <c r="C29" s="355">
        <v>-7</v>
      </c>
      <c r="D29" s="355">
        <v>-7</v>
      </c>
      <c r="E29" s="356">
        <v>-15</v>
      </c>
      <c r="F29" s="355">
        <v>0</v>
      </c>
      <c r="G29" s="355">
        <v>0</v>
      </c>
      <c r="H29" s="355">
        <v>-2</v>
      </c>
      <c r="I29" s="356">
        <v>-19998</v>
      </c>
      <c r="J29" s="355">
        <v>-13530.56</v>
      </c>
      <c r="K29" s="355">
        <v>-6563.5590000000002</v>
      </c>
      <c r="L29" s="355">
        <v>-3153.0140000000001</v>
      </c>
      <c r="M29" s="357">
        <v>423.637</v>
      </c>
      <c r="N29" s="355" t="s">
        <v>139</v>
      </c>
      <c r="O29" s="355">
        <v>-22823.495999999999</v>
      </c>
      <c r="P29" s="356">
        <v>-20000</v>
      </c>
      <c r="Q29" s="355">
        <v>-20000</v>
      </c>
      <c r="R29" s="355">
        <v>-29</v>
      </c>
      <c r="S29" s="318"/>
      <c r="T29" s="315"/>
      <c r="U29" s="315"/>
    </row>
    <row r="30" spans="1:21" ht="12.75" customHeight="1" x14ac:dyDescent="0.2">
      <c r="A30" s="5"/>
      <c r="B30" s="355">
        <v>5.6390000000000002</v>
      </c>
      <c r="C30" s="355">
        <v>-0.92</v>
      </c>
      <c r="D30" s="355">
        <v>-0.93200000000000005</v>
      </c>
      <c r="E30" s="356">
        <v>6.3540000000000001</v>
      </c>
      <c r="F30" s="355">
        <v>3.371</v>
      </c>
      <c r="G30" s="355">
        <v>5.1829999999999998</v>
      </c>
      <c r="H30" s="355">
        <v>8.1150000000000002</v>
      </c>
      <c r="I30" s="356">
        <v>131.42400000000001</v>
      </c>
      <c r="J30" s="355">
        <v>1.0189999999999999</v>
      </c>
      <c r="K30" s="355">
        <v>1.038</v>
      </c>
      <c r="L30" s="355">
        <v>15.976000000000001</v>
      </c>
      <c r="M30" s="357">
        <v>656.62</v>
      </c>
      <c r="N30" s="355" t="s">
        <v>140</v>
      </c>
      <c r="O30" s="355">
        <v>674.65300000000002</v>
      </c>
      <c r="P30" s="356">
        <v>148.09300000000002</v>
      </c>
      <c r="Q30" s="355">
        <v>148.09300000000002</v>
      </c>
      <c r="R30" s="355">
        <v>10.141</v>
      </c>
      <c r="S30" s="318"/>
      <c r="T30" s="315"/>
      <c r="U30" s="315"/>
    </row>
    <row r="31" spans="1:21" ht="12.75" customHeight="1" x14ac:dyDescent="0.2">
      <c r="A31" s="19"/>
      <c r="B31" s="355">
        <v>16.447146941386301</v>
      </c>
      <c r="C31" s="355">
        <v>7.2001704442263019</v>
      </c>
      <c r="D31" s="355">
        <v>13.555911999999999</v>
      </c>
      <c r="E31" s="356">
        <v>11.561</v>
      </c>
      <c r="F31" s="355">
        <v>3.395</v>
      </c>
      <c r="G31" s="355">
        <v>4.4850000000000003</v>
      </c>
      <c r="H31" s="355">
        <v>2.843</v>
      </c>
      <c r="I31" s="356">
        <v>18.334</v>
      </c>
      <c r="J31" s="355">
        <v>82.596000000000004</v>
      </c>
      <c r="K31" s="355">
        <v>12.795</v>
      </c>
      <c r="L31" s="355">
        <v>4.0530000000000008</v>
      </c>
      <c r="M31" s="357">
        <v>16.600000000000001</v>
      </c>
      <c r="N31" s="355" t="s">
        <v>27</v>
      </c>
      <c r="O31" s="355">
        <v>117.04400000000001</v>
      </c>
      <c r="P31" s="388">
        <v>29.057000000000002</v>
      </c>
      <c r="Q31" s="355">
        <f>29.057-1</f>
        <v>28.056999999999999</v>
      </c>
      <c r="R31" s="355">
        <v>36.508229385612601</v>
      </c>
      <c r="S31" s="318"/>
      <c r="T31" s="147"/>
      <c r="U31" s="147"/>
    </row>
    <row r="32" spans="1:21" ht="12.75" customHeight="1" x14ac:dyDescent="0.2">
      <c r="A32" s="19"/>
      <c r="B32" s="355">
        <v>-56.4807046490929</v>
      </c>
      <c r="C32" s="355">
        <v>-53.359573364512102</v>
      </c>
      <c r="D32" s="355">
        <v>-52.185912000000002</v>
      </c>
      <c r="E32" s="356">
        <v>-47.311</v>
      </c>
      <c r="F32" s="355">
        <v>-55.863</v>
      </c>
      <c r="G32" s="355">
        <v>-57.896000000000001</v>
      </c>
      <c r="H32" s="355">
        <v>-57.709999999999994</v>
      </c>
      <c r="I32" s="356">
        <v>-77.501000000000005</v>
      </c>
      <c r="J32" s="355">
        <v>-75.066000000000003</v>
      </c>
      <c r="K32" s="355">
        <v>-100.23</v>
      </c>
      <c r="L32" s="355">
        <v>-100.711</v>
      </c>
      <c r="M32" s="357">
        <v>-552.71500000000003</v>
      </c>
      <c r="N32" s="355" t="s">
        <v>28</v>
      </c>
      <c r="O32" s="355">
        <v>-829.72199999999998</v>
      </c>
      <c r="P32" s="388">
        <v>-248.97</v>
      </c>
      <c r="Q32" s="355">
        <f>-248.97+1</f>
        <v>-247.97</v>
      </c>
      <c r="R32" s="355">
        <v>-197.08119001360501</v>
      </c>
      <c r="S32" s="318"/>
      <c r="T32" s="147"/>
      <c r="U32" s="147"/>
    </row>
    <row r="33" spans="1:21" ht="12.75" customHeight="1" x14ac:dyDescent="0.2">
      <c r="A33" s="5"/>
      <c r="B33" s="325">
        <v>76.696026310427271</v>
      </c>
      <c r="C33" s="325">
        <v>239.20822742174065</v>
      </c>
      <c r="D33" s="325">
        <v>321.22099999999989</v>
      </c>
      <c r="E33" s="326">
        <v>303.60899999999998</v>
      </c>
      <c r="F33" s="325">
        <v>293.51199999999989</v>
      </c>
      <c r="G33" s="325">
        <v>361.76800000000003</v>
      </c>
      <c r="H33" s="325">
        <v>509.49099999999999</v>
      </c>
      <c r="I33" s="326">
        <v>-19782</v>
      </c>
      <c r="J33" s="325">
        <v>-13391.018000000002</v>
      </c>
      <c r="K33" s="325">
        <v>-6349.8770000000004</v>
      </c>
      <c r="L33" s="325">
        <v>-3061.873</v>
      </c>
      <c r="M33" s="334">
        <v>558.87599999999986</v>
      </c>
      <c r="N33" s="325" t="s">
        <v>29</v>
      </c>
      <c r="O33" s="325">
        <v>-22243.892000000003</v>
      </c>
      <c r="P33" s="326">
        <v>-18617.963000000003</v>
      </c>
      <c r="Q33" s="325">
        <v>-18617.963000000003</v>
      </c>
      <c r="R33" s="327">
        <v>940.77544983272708</v>
      </c>
      <c r="S33" s="318"/>
      <c r="T33" s="66"/>
      <c r="U33" s="66"/>
    </row>
    <row r="34" spans="1:21" ht="12.75" customHeight="1" x14ac:dyDescent="0.2">
      <c r="A34" s="19"/>
      <c r="B34" s="66"/>
      <c r="C34" s="66"/>
      <c r="D34" s="66"/>
      <c r="E34" s="321"/>
      <c r="F34" s="66"/>
      <c r="G34" s="66"/>
      <c r="H34" s="66"/>
      <c r="I34" s="321"/>
      <c r="J34" s="66"/>
      <c r="K34" s="66"/>
      <c r="L34" s="66"/>
      <c r="M34" s="310"/>
      <c r="N34" s="66"/>
      <c r="O34" s="66"/>
      <c r="P34" s="321">
        <v>0</v>
      </c>
      <c r="Q34" s="66"/>
      <c r="R34" s="311"/>
      <c r="S34" s="318"/>
      <c r="T34" s="147"/>
      <c r="U34" s="147"/>
    </row>
    <row r="35" spans="1:21" ht="12.75" customHeight="1" x14ac:dyDescent="0.2">
      <c r="A35" s="19"/>
      <c r="B35" s="355">
        <v>-28.238694167657101</v>
      </c>
      <c r="C35" s="355">
        <v>264.20195708031201</v>
      </c>
      <c r="D35" s="355">
        <v>-59.155999999999999</v>
      </c>
      <c r="E35" s="356">
        <v>-49.203000000000003</v>
      </c>
      <c r="F35" s="355">
        <v>-71.111999999999995</v>
      </c>
      <c r="G35" s="355">
        <v>-57.018999999999998</v>
      </c>
      <c r="H35" s="355">
        <v>-95.646000000000001</v>
      </c>
      <c r="I35" s="356">
        <v>-56.588000000000001</v>
      </c>
      <c r="J35" s="355">
        <v>-44.607999999999997</v>
      </c>
      <c r="K35" s="355">
        <v>-62.057000000000002</v>
      </c>
      <c r="L35" s="355">
        <v>-75.335999999999999</v>
      </c>
      <c r="M35" s="357">
        <v>-71.531999999999996</v>
      </c>
      <c r="N35" s="355" t="s">
        <v>30</v>
      </c>
      <c r="O35" s="355">
        <v>-253.53299999999996</v>
      </c>
      <c r="P35" s="356">
        <v>-280.36500000000001</v>
      </c>
      <c r="Q35" s="355">
        <v>-280.36500000000001</v>
      </c>
      <c r="R35" s="355">
        <v>127.60426291265489</v>
      </c>
      <c r="S35" s="318"/>
      <c r="T35" s="66"/>
      <c r="U35" s="66"/>
    </row>
    <row r="36" spans="1:21" ht="12.75" customHeight="1" x14ac:dyDescent="0.2">
      <c r="A36" s="19"/>
      <c r="B36" s="325">
        <v>48.456950045948901</v>
      </c>
      <c r="C36" s="325">
        <v>503.41176269943298</v>
      </c>
      <c r="D36" s="325">
        <v>262.06400000000002</v>
      </c>
      <c r="E36" s="326">
        <v>254.44699999999997</v>
      </c>
      <c r="F36" s="325">
        <v>222.398</v>
      </c>
      <c r="G36" s="325">
        <v>304.75099999999998</v>
      </c>
      <c r="H36" s="325">
        <v>413.601</v>
      </c>
      <c r="I36" s="326">
        <v>-19839.077000000001</v>
      </c>
      <c r="J36" s="325">
        <v>-13435.626000000002</v>
      </c>
      <c r="K36" s="325">
        <v>-6411.9340000000002</v>
      </c>
      <c r="L36" s="325">
        <v>-3137.2089999999998</v>
      </c>
      <c r="M36" s="334">
        <v>487.34399999999988</v>
      </c>
      <c r="N36" s="325" t="s">
        <v>31</v>
      </c>
      <c r="O36" s="325">
        <v>-22497.424999999999</v>
      </c>
      <c r="P36" s="326">
        <v>-18898.327000000001</v>
      </c>
      <c r="Q36" s="325">
        <v>-18898.327000000001</v>
      </c>
      <c r="R36" s="328">
        <v>1068.3797127453818</v>
      </c>
      <c r="S36" s="318"/>
      <c r="T36" s="66"/>
      <c r="U36" s="66"/>
    </row>
    <row r="37" spans="1:21" ht="12.75" customHeight="1" x14ac:dyDescent="0.2">
      <c r="A37" s="19"/>
      <c r="B37" s="66"/>
      <c r="C37" s="66"/>
      <c r="D37" s="66"/>
      <c r="E37" s="321"/>
      <c r="F37" s="66"/>
      <c r="G37" s="66"/>
      <c r="H37" s="66"/>
      <c r="I37" s="321"/>
      <c r="J37" s="66"/>
      <c r="K37" s="66"/>
      <c r="L37" s="66"/>
      <c r="M37" s="310"/>
      <c r="N37" s="66"/>
      <c r="O37" s="66"/>
      <c r="P37" s="321">
        <v>0</v>
      </c>
      <c r="Q37" s="66"/>
      <c r="R37" s="311"/>
      <c r="S37" s="318"/>
      <c r="T37" s="147"/>
      <c r="U37" s="147"/>
    </row>
    <row r="38" spans="1:21" ht="12.75" customHeight="1" x14ac:dyDescent="0.2">
      <c r="A38" s="19"/>
      <c r="B38" s="355">
        <v>-433.6628815611399</v>
      </c>
      <c r="C38" s="355">
        <v>-34.244838525667944</v>
      </c>
      <c r="D38" s="355">
        <v>-208.69100000000003</v>
      </c>
      <c r="E38" s="356">
        <v>443.9</v>
      </c>
      <c r="F38" s="355">
        <v>-501.46199999999999</v>
      </c>
      <c r="G38" s="355">
        <v>60471.154000000002</v>
      </c>
      <c r="H38" s="355">
        <v>-3.1800000000000068</v>
      </c>
      <c r="I38" s="356">
        <v>-1.7010000000009313</v>
      </c>
      <c r="J38" s="355">
        <v>-9.9999999838473741E-4</v>
      </c>
      <c r="K38" s="355">
        <v>-1.0000000002037268E-3</v>
      </c>
      <c r="L38" s="355">
        <v>0</v>
      </c>
      <c r="M38" s="357">
        <v>-23.648999999999852</v>
      </c>
      <c r="N38" s="355" t="s">
        <v>141</v>
      </c>
      <c r="O38" s="355">
        <v>-23.65099999999844</v>
      </c>
      <c r="P38" s="356">
        <v>59964.811000000002</v>
      </c>
      <c r="Q38" s="355">
        <v>59964.811000000002</v>
      </c>
      <c r="R38" s="355">
        <v>-232.69872008680784</v>
      </c>
      <c r="S38" s="318"/>
      <c r="T38" s="147"/>
      <c r="U38" s="147"/>
    </row>
    <row r="39" spans="1:21" ht="12.75" customHeight="1" x14ac:dyDescent="0.2">
      <c r="A39" s="19"/>
      <c r="B39" s="325">
        <v>-385.20593151519097</v>
      </c>
      <c r="C39" s="325">
        <v>469.16692417376504</v>
      </c>
      <c r="D39" s="325">
        <v>53.37299999999999</v>
      </c>
      <c r="E39" s="326">
        <v>698.34699999999998</v>
      </c>
      <c r="F39" s="325">
        <v>-279.06399999999996</v>
      </c>
      <c r="G39" s="325">
        <v>60775.904999999999</v>
      </c>
      <c r="H39" s="325">
        <v>410.42099999999999</v>
      </c>
      <c r="I39" s="326">
        <v>-19840.777999999998</v>
      </c>
      <c r="J39" s="325">
        <v>-13435.627</v>
      </c>
      <c r="K39" s="325">
        <v>-6411.9350000000004</v>
      </c>
      <c r="L39" s="325">
        <v>-3137.2089999999998</v>
      </c>
      <c r="M39" s="334">
        <v>463.69500000000005</v>
      </c>
      <c r="N39" s="325" t="s">
        <v>32</v>
      </c>
      <c r="O39" s="325">
        <v>-22521.076000000001</v>
      </c>
      <c r="P39" s="326">
        <v>41066.484000000004</v>
      </c>
      <c r="Q39" s="325">
        <v>41066.484000000004</v>
      </c>
      <c r="R39" s="325">
        <v>835.68099265857404</v>
      </c>
      <c r="S39" s="318"/>
      <c r="T39" s="147"/>
      <c r="U39" s="147"/>
    </row>
    <row r="40" spans="1:21" ht="12.75" customHeight="1" x14ac:dyDescent="0.2">
      <c r="A40" s="5"/>
      <c r="B40" s="66"/>
      <c r="C40" s="66"/>
      <c r="D40" s="66"/>
      <c r="E40" s="321"/>
      <c r="F40" s="66"/>
      <c r="G40" s="66"/>
      <c r="H40" s="66"/>
      <c r="I40" s="321"/>
      <c r="J40" s="66"/>
      <c r="K40" s="66"/>
      <c r="L40" s="66"/>
      <c r="M40" s="310"/>
      <c r="N40" s="66"/>
      <c r="O40" s="66"/>
      <c r="P40" s="321">
        <v>0</v>
      </c>
      <c r="Q40" s="66"/>
      <c r="R40" s="66"/>
      <c r="S40" s="318"/>
      <c r="T40" s="66"/>
      <c r="U40" s="66"/>
    </row>
    <row r="41" spans="1:21" ht="12.75" customHeight="1" x14ac:dyDescent="0.2">
      <c r="A41" s="5"/>
      <c r="B41" s="66"/>
      <c r="C41" s="66"/>
      <c r="D41" s="66"/>
      <c r="E41" s="321"/>
      <c r="F41" s="66"/>
      <c r="G41" s="66"/>
      <c r="H41" s="66"/>
      <c r="I41" s="321"/>
      <c r="J41" s="66"/>
      <c r="K41" s="66"/>
      <c r="L41" s="66"/>
      <c r="M41" s="310"/>
      <c r="N41" s="147" t="s">
        <v>33</v>
      </c>
      <c r="O41" s="66"/>
      <c r="P41" s="321">
        <v>0</v>
      </c>
      <c r="Q41" s="66"/>
      <c r="R41" s="323"/>
      <c r="S41" s="318"/>
      <c r="T41" s="66"/>
      <c r="U41" s="66"/>
    </row>
    <row r="42" spans="1:21" ht="12.75" customHeight="1" x14ac:dyDescent="0.2">
      <c r="A42" s="5"/>
      <c r="B42" s="355">
        <v>-171.30460714711498</v>
      </c>
      <c r="C42" s="355">
        <v>-1.43228509654196</v>
      </c>
      <c r="D42" s="355">
        <v>-58.314999999999998</v>
      </c>
      <c r="E42" s="356">
        <v>208.64500000000001</v>
      </c>
      <c r="F42" s="355">
        <v>-175.18799999999999</v>
      </c>
      <c r="G42" s="355">
        <v>-134.76499999999999</v>
      </c>
      <c r="H42" s="355">
        <v>17.966999999999999</v>
      </c>
      <c r="I42" s="356">
        <v>17.745999999999999</v>
      </c>
      <c r="J42" s="355">
        <v>17.908000000000001</v>
      </c>
      <c r="K42" s="355">
        <v>18.55</v>
      </c>
      <c r="L42" s="355">
        <v>14.515000000000001</v>
      </c>
      <c r="M42" s="357">
        <v>9.4809999999999999</v>
      </c>
      <c r="N42" s="355" t="s">
        <v>34</v>
      </c>
      <c r="O42" s="355">
        <v>60.454000000000001</v>
      </c>
      <c r="P42" s="356">
        <v>-274.24</v>
      </c>
      <c r="Q42" s="355">
        <v>-274.24</v>
      </c>
      <c r="R42" s="355">
        <v>-22.406892243656927</v>
      </c>
      <c r="S42" s="318"/>
      <c r="T42" s="66"/>
      <c r="U42" s="66"/>
    </row>
    <row r="43" spans="1:21" ht="12.75" customHeight="1" x14ac:dyDescent="0.2">
      <c r="A43" s="5"/>
      <c r="B43" s="355">
        <v>-213.90132436807599</v>
      </c>
      <c r="C43" s="355">
        <v>470.59920927030703</v>
      </c>
      <c r="D43" s="355">
        <v>111.68799999999999</v>
      </c>
      <c r="E43" s="356">
        <v>489.702</v>
      </c>
      <c r="F43" s="355">
        <v>-103.87599999999998</v>
      </c>
      <c r="G43" s="355">
        <v>60910.67</v>
      </c>
      <c r="H43" s="355">
        <v>392.45400000000001</v>
      </c>
      <c r="I43" s="356">
        <v>-19858.524000000001</v>
      </c>
      <c r="J43" s="355">
        <v>-13453.535</v>
      </c>
      <c r="K43" s="355">
        <v>-6430.4850000000006</v>
      </c>
      <c r="L43" s="355">
        <v>-3151.7239999999997</v>
      </c>
      <c r="M43" s="357">
        <v>454.21400000000006</v>
      </c>
      <c r="N43" s="355" t="s">
        <v>35</v>
      </c>
      <c r="O43" s="355">
        <v>-22581.53</v>
      </c>
      <c r="P43" s="356">
        <v>41340.724000000002</v>
      </c>
      <c r="Q43" s="355">
        <v>41340.724000000002</v>
      </c>
      <c r="R43" s="355">
        <v>858.08788490223105</v>
      </c>
      <c r="S43" s="318"/>
      <c r="T43" s="89"/>
      <c r="U43" s="89"/>
    </row>
    <row r="44" spans="1:21" ht="12.75" customHeight="1" x14ac:dyDescent="0.2">
      <c r="A44" s="5"/>
      <c r="B44" s="330"/>
      <c r="C44" s="330"/>
      <c r="D44" s="330"/>
      <c r="E44" s="331"/>
      <c r="F44" s="330"/>
      <c r="G44" s="330"/>
      <c r="H44" s="330"/>
      <c r="I44" s="331"/>
      <c r="J44" s="330"/>
      <c r="K44" s="330"/>
      <c r="L44" s="330"/>
      <c r="M44" s="335"/>
      <c r="N44" s="330"/>
      <c r="O44" s="330"/>
      <c r="P44" s="331"/>
      <c r="Q44" s="330"/>
      <c r="R44" s="332"/>
      <c r="S44" s="318"/>
      <c r="T44" s="318"/>
      <c r="U44" s="318"/>
    </row>
    <row r="45" spans="1:21" ht="12.75" customHeight="1" x14ac:dyDescent="0.2">
      <c r="A45" s="5"/>
      <c r="B45" s="316"/>
      <c r="C45" s="316"/>
      <c r="D45" s="316"/>
      <c r="E45" s="324"/>
      <c r="F45" s="316"/>
      <c r="G45" s="316"/>
      <c r="H45" s="316"/>
      <c r="I45" s="324"/>
      <c r="J45" s="316"/>
      <c r="K45" s="316"/>
      <c r="L45" s="316"/>
      <c r="M45" s="317"/>
      <c r="N45" s="329" t="s">
        <v>36</v>
      </c>
      <c r="O45" s="316"/>
      <c r="P45" s="324"/>
      <c r="Q45" s="316"/>
      <c r="R45" s="6"/>
      <c r="S45" s="318"/>
      <c r="T45" s="318"/>
      <c r="U45" s="318"/>
    </row>
    <row r="46" spans="1:21" ht="12.75" customHeight="1" x14ac:dyDescent="0.2">
      <c r="A46" s="5"/>
      <c r="B46" s="302">
        <v>-0.91092176899187782</v>
      </c>
      <c r="C46" s="302">
        <v>2.0134037925823467</v>
      </c>
      <c r="D46" s="302">
        <v>0.48</v>
      </c>
      <c r="E46" s="303">
        <v>2.09</v>
      </c>
      <c r="F46" s="302">
        <v>-0.44</v>
      </c>
      <c r="G46" s="302">
        <v>260.36</v>
      </c>
      <c r="H46" s="302">
        <v>1.68</v>
      </c>
      <c r="I46" s="303">
        <v>-84.86</v>
      </c>
      <c r="J46" s="302">
        <v>-57.49</v>
      </c>
      <c r="K46" s="302">
        <v>-27.48</v>
      </c>
      <c r="L46" s="302">
        <v>-13.46</v>
      </c>
      <c r="M46" s="336">
        <v>1.94</v>
      </c>
      <c r="N46" s="355" t="s">
        <v>37</v>
      </c>
      <c r="O46" s="302">
        <v>-96.53</v>
      </c>
      <c r="P46" s="303">
        <v>176.7</v>
      </c>
      <c r="Q46" s="302">
        <v>176.7</v>
      </c>
      <c r="R46" s="302">
        <v>3.67</v>
      </c>
      <c r="S46" s="318"/>
      <c r="T46" s="316"/>
      <c r="U46" s="318"/>
    </row>
    <row r="47" spans="1:21" ht="12.75" customHeight="1" x14ac:dyDescent="0.2">
      <c r="A47" s="5"/>
      <c r="B47" s="302">
        <v>-0.90850163331555545</v>
      </c>
      <c r="C47" s="302">
        <v>2.0093150359820937</v>
      </c>
      <c r="D47" s="302">
        <v>0.48</v>
      </c>
      <c r="E47" s="303">
        <v>2.09</v>
      </c>
      <c r="F47" s="302">
        <v>-0.44</v>
      </c>
      <c r="G47" s="302">
        <v>259.92</v>
      </c>
      <c r="H47" s="302">
        <v>1.67</v>
      </c>
      <c r="I47" s="303">
        <v>-84.86</v>
      </c>
      <c r="J47" s="302">
        <v>-57.49</v>
      </c>
      <c r="K47" s="302">
        <v>-27.48</v>
      </c>
      <c r="L47" s="302">
        <v>-13.46</v>
      </c>
      <c r="M47" s="336">
        <v>1.94</v>
      </c>
      <c r="N47" s="355" t="s">
        <v>151</v>
      </c>
      <c r="O47" s="302">
        <v>-96.53</v>
      </c>
      <c r="P47" s="303">
        <v>176.7</v>
      </c>
      <c r="Q47" s="302">
        <v>176.7</v>
      </c>
      <c r="R47" s="302">
        <v>3.66</v>
      </c>
      <c r="S47" s="318"/>
      <c r="T47" s="316"/>
      <c r="U47" s="318"/>
    </row>
    <row r="48" spans="1:21" ht="12.75" customHeight="1" x14ac:dyDescent="0.2">
      <c r="A48" s="5"/>
      <c r="B48" s="302">
        <v>-1.1137083877423453</v>
      </c>
      <c r="C48" s="302">
        <v>2.0315160700038284</v>
      </c>
      <c r="D48" s="302">
        <v>1.6</v>
      </c>
      <c r="E48" s="303">
        <v>2.69</v>
      </c>
      <c r="F48" s="302">
        <v>1.41</v>
      </c>
      <c r="G48" s="302">
        <v>3.5</v>
      </c>
      <c r="H48" s="302">
        <v>1.28</v>
      </c>
      <c r="I48" s="303">
        <v>0.35</v>
      </c>
      <c r="J48" s="302">
        <v>0.44</v>
      </c>
      <c r="K48" s="302">
        <v>0.75</v>
      </c>
      <c r="L48" s="302">
        <v>0.04</v>
      </c>
      <c r="M48" s="336">
        <v>-0.45</v>
      </c>
      <c r="N48" s="355" t="s">
        <v>38</v>
      </c>
      <c r="O48" s="302">
        <v>0.77</v>
      </c>
      <c r="P48" s="303">
        <v>6.54</v>
      </c>
      <c r="Q48" s="302">
        <v>6.54</v>
      </c>
      <c r="R48" s="302">
        <v>5.21</v>
      </c>
      <c r="S48" s="318"/>
      <c r="T48" s="5"/>
      <c r="U48" s="5"/>
    </row>
    <row r="49" spans="1:21" ht="12.75" customHeight="1" x14ac:dyDescent="0.2">
      <c r="A49" s="5"/>
      <c r="B49" s="333">
        <v>-1.1107494888621727</v>
      </c>
      <c r="C49" s="333">
        <v>2.0273905315647189</v>
      </c>
      <c r="D49" s="333">
        <v>1.6</v>
      </c>
      <c r="E49" s="304">
        <v>2.69</v>
      </c>
      <c r="F49" s="333">
        <v>1.41</v>
      </c>
      <c r="G49" s="333">
        <v>3.5</v>
      </c>
      <c r="H49" s="333">
        <v>1.28</v>
      </c>
      <c r="I49" s="304">
        <v>0.35</v>
      </c>
      <c r="J49" s="333">
        <v>0.44</v>
      </c>
      <c r="K49" s="333">
        <v>0.75</v>
      </c>
      <c r="L49" s="333">
        <v>0.04</v>
      </c>
      <c r="M49" s="337">
        <v>-0.45</v>
      </c>
      <c r="N49" s="376" t="s">
        <v>152</v>
      </c>
      <c r="O49" s="333">
        <v>0.77</v>
      </c>
      <c r="P49" s="304">
        <v>6.54</v>
      </c>
      <c r="Q49" s="333">
        <v>6.54</v>
      </c>
      <c r="R49" s="333">
        <v>5.2</v>
      </c>
      <c r="S49" s="318"/>
      <c r="T49" s="5"/>
      <c r="U49" s="5"/>
    </row>
    <row r="50" spans="1:21" ht="15.75" customHeight="1" x14ac:dyDescent="0.2"/>
    <row r="51" spans="1:21" ht="25.5" customHeight="1" x14ac:dyDescent="0.2">
      <c r="N51" s="3" t="s">
        <v>153</v>
      </c>
      <c r="O51" s="3"/>
      <c r="P51" s="3"/>
      <c r="Q51" s="3"/>
      <c r="R51" s="3"/>
    </row>
    <row r="52" spans="1:21" ht="15.75" customHeight="1" x14ac:dyDescent="0.2"/>
    <row r="53" spans="1:21" ht="15.75" customHeight="1" x14ac:dyDescent="0.2"/>
    <row r="54" spans="1:21" ht="15.75" customHeight="1" x14ac:dyDescent="0.2"/>
    <row r="55" spans="1:21" ht="15.75" customHeight="1" x14ac:dyDescent="0.2"/>
    <row r="56" spans="1:21" ht="15.75" customHeight="1" x14ac:dyDescent="0.2"/>
    <row r="57" spans="1:21" ht="15.75" customHeight="1" x14ac:dyDescent="0.2"/>
    <row r="58" spans="1:21" ht="15.75" customHeight="1" x14ac:dyDescent="0.2"/>
    <row r="59" spans="1:21" ht="15.75" customHeight="1" x14ac:dyDescent="0.2"/>
    <row r="60" spans="1:21" ht="15.75" customHeight="1" x14ac:dyDescent="0.2"/>
    <row r="61" spans="1:21" ht="15.75" customHeight="1" x14ac:dyDescent="0.2"/>
    <row r="62" spans="1:21" ht="15.75" customHeight="1" x14ac:dyDescent="0.2"/>
    <row r="63" spans="1:21" ht="15.75" customHeight="1" x14ac:dyDescent="0.2"/>
    <row r="64" spans="1:2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</sheetData>
  <mergeCells count="1">
    <mergeCell ref="N51:R51"/>
  </mergeCells>
  <printOptions horizontalCentered="1"/>
  <pageMargins left="0.39370078740157499" right="0.39370078740157499" top="0.78740157480314998" bottom="0.59055118110236204" header="0" footer="0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Q90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4" customWidth="1"/>
    <col min="2" max="2" width="50.7109375" style="4" customWidth="1"/>
    <col min="3" max="14" width="9.28515625" style="4" customWidth="1"/>
    <col min="15" max="17" width="14.42578125" style="6"/>
    <col min="18" max="16384" width="14.42578125" style="4"/>
  </cols>
  <sheetData>
    <row r="1" spans="1:14" ht="12.75" customHeight="1" x14ac:dyDescent="0.2">
      <c r="A1" s="5"/>
      <c r="B1" s="5" t="s">
        <v>0</v>
      </c>
      <c r="C1" s="6"/>
      <c r="D1" s="5"/>
      <c r="E1" s="5"/>
      <c r="F1" s="6"/>
      <c r="G1" s="6"/>
      <c r="H1" s="6"/>
      <c r="I1" s="6"/>
      <c r="J1" s="6"/>
      <c r="K1" s="6"/>
      <c r="L1" s="6"/>
      <c r="M1" s="6"/>
      <c r="N1" s="5"/>
    </row>
    <row r="2" spans="1:14" ht="12.75" customHeight="1" x14ac:dyDescent="0.2">
      <c r="A2" s="5"/>
      <c r="B2" s="5"/>
    </row>
    <row r="3" spans="1:14" ht="13.5" customHeight="1" x14ac:dyDescent="0.25">
      <c r="A3" s="5"/>
      <c r="B3" s="28" t="s">
        <v>5</v>
      </c>
      <c r="C3" s="29" t="s">
        <v>39</v>
      </c>
      <c r="D3" s="30" t="s">
        <v>40</v>
      </c>
      <c r="E3" s="30" t="s">
        <v>41</v>
      </c>
      <c r="F3" s="31" t="s">
        <v>42</v>
      </c>
      <c r="G3" s="32" t="s">
        <v>39</v>
      </c>
      <c r="H3" s="32" t="s">
        <v>40</v>
      </c>
      <c r="I3" s="32" t="s">
        <v>41</v>
      </c>
      <c r="J3" s="31" t="s">
        <v>42</v>
      </c>
      <c r="K3" s="32" t="s">
        <v>39</v>
      </c>
      <c r="L3" s="32" t="s">
        <v>40</v>
      </c>
      <c r="M3" s="32" t="s">
        <v>41</v>
      </c>
      <c r="N3" s="32" t="s">
        <v>42</v>
      </c>
    </row>
    <row r="4" spans="1:14" ht="15.75" customHeight="1" x14ac:dyDescent="0.25">
      <c r="A4" s="5"/>
      <c r="B4" s="33" t="s">
        <v>43</v>
      </c>
      <c r="C4" s="35">
        <v>2020</v>
      </c>
      <c r="D4" s="34">
        <v>2020</v>
      </c>
      <c r="E4" s="34">
        <v>2020</v>
      </c>
      <c r="F4" s="36">
        <v>2020</v>
      </c>
      <c r="G4" s="35">
        <v>2021</v>
      </c>
      <c r="H4" s="35">
        <v>2021</v>
      </c>
      <c r="I4" s="35">
        <v>2021</v>
      </c>
      <c r="J4" s="36">
        <v>2021</v>
      </c>
      <c r="K4" s="35">
        <v>2022</v>
      </c>
      <c r="L4" s="35">
        <v>2022</v>
      </c>
      <c r="M4" s="35">
        <v>2022</v>
      </c>
      <c r="N4" s="35">
        <v>2022</v>
      </c>
    </row>
    <row r="5" spans="1:14" ht="12.75" customHeight="1" x14ac:dyDescent="0.2">
      <c r="A5" s="6"/>
      <c r="B5" s="37"/>
      <c r="C5" s="6"/>
      <c r="D5" s="6"/>
      <c r="E5" s="6"/>
      <c r="F5" s="38"/>
      <c r="G5" s="6"/>
      <c r="H5" s="6"/>
      <c r="I5" s="6"/>
      <c r="J5" s="38"/>
      <c r="K5" s="6"/>
      <c r="L5" s="6"/>
      <c r="M5" s="6"/>
      <c r="N5" s="6"/>
    </row>
    <row r="6" spans="1:14" ht="12.75" customHeight="1" x14ac:dyDescent="0.2">
      <c r="A6" s="6"/>
      <c r="B6" s="39" t="s">
        <v>44</v>
      </c>
      <c r="C6" s="40">
        <v>19772.659082359103</v>
      </c>
      <c r="D6" s="40">
        <v>19014.402434550098</v>
      </c>
      <c r="E6" s="40">
        <v>6152.5039999999999</v>
      </c>
      <c r="F6" s="41">
        <v>6018.268</v>
      </c>
      <c r="G6" s="40">
        <v>5824.2579999999998</v>
      </c>
      <c r="H6" s="40">
        <v>9420.0450000000001</v>
      </c>
      <c r="I6" s="40">
        <v>9362.8349999999991</v>
      </c>
      <c r="J6" s="41">
        <v>9313.2080000000005</v>
      </c>
      <c r="K6" s="40">
        <v>9373.1659999999993</v>
      </c>
      <c r="L6" s="40">
        <v>10016.056</v>
      </c>
      <c r="M6" s="40">
        <v>10224.992</v>
      </c>
      <c r="N6" s="42">
        <v>10389.419</v>
      </c>
    </row>
    <row r="7" spans="1:14" ht="12.75" customHeight="1" x14ac:dyDescent="0.2">
      <c r="A7" s="6"/>
      <c r="B7" s="27" t="s">
        <v>45</v>
      </c>
      <c r="C7" s="43">
        <v>868.68280948928998</v>
      </c>
      <c r="D7" s="43">
        <v>745.43510028828996</v>
      </c>
      <c r="E7" s="43">
        <v>492.30500000000001</v>
      </c>
      <c r="F7" s="44">
        <v>480.19200000000001</v>
      </c>
      <c r="G7" s="43">
        <v>462.15600000000001</v>
      </c>
      <c r="H7" s="43">
        <v>499.31700000000001</v>
      </c>
      <c r="I7" s="43">
        <v>496.25400000000002</v>
      </c>
      <c r="J7" s="44">
        <v>520.11500000000001</v>
      </c>
      <c r="K7" s="43">
        <v>532.06200000000001</v>
      </c>
      <c r="L7" s="43">
        <v>525.30200000000002</v>
      </c>
      <c r="M7" s="43">
        <v>525.928</v>
      </c>
      <c r="N7" s="45">
        <v>535.35400000000004</v>
      </c>
    </row>
    <row r="8" spans="1:14" ht="12.75" customHeight="1" x14ac:dyDescent="0.2">
      <c r="A8" s="6"/>
      <c r="B8" s="27" t="s">
        <v>46</v>
      </c>
      <c r="C8" s="43">
        <v>2893.8666440889997</v>
      </c>
      <c r="D8" s="43">
        <v>2734.569374188</v>
      </c>
      <c r="E8" s="43">
        <v>1640.604</v>
      </c>
      <c r="F8" s="44">
        <v>1620.2760000000001</v>
      </c>
      <c r="G8" s="43">
        <v>1549.1669999999999</v>
      </c>
      <c r="H8" s="43">
        <v>1516.328</v>
      </c>
      <c r="I8" s="43">
        <v>1441.25</v>
      </c>
      <c r="J8" s="44">
        <v>1354.732</v>
      </c>
      <c r="K8" s="43">
        <v>1369.2</v>
      </c>
      <c r="L8" s="43">
        <v>1956.634</v>
      </c>
      <c r="M8" s="43">
        <v>1867.798</v>
      </c>
      <c r="N8" s="45">
        <v>1795.6120000000001</v>
      </c>
    </row>
    <row r="9" spans="1:14" ht="12.75" customHeight="1" x14ac:dyDescent="0.2">
      <c r="A9" s="6"/>
      <c r="B9" s="27" t="s">
        <v>47</v>
      </c>
      <c r="C9" s="43">
        <v>4340</v>
      </c>
      <c r="D9" s="43">
        <v>4062.1262740994302</v>
      </c>
      <c r="E9" s="43">
        <v>905.95699999999999</v>
      </c>
      <c r="F9" s="44">
        <v>921.74900000000002</v>
      </c>
      <c r="G9" s="43">
        <v>918.10699999999997</v>
      </c>
      <c r="H9" s="43">
        <v>69882.625</v>
      </c>
      <c r="I9" s="43">
        <v>69897.650999999998</v>
      </c>
      <c r="J9" s="44">
        <v>48519.983999999997</v>
      </c>
      <c r="K9" s="43">
        <v>33880.451999999997</v>
      </c>
      <c r="L9" s="43">
        <v>29882.652999999998</v>
      </c>
      <c r="M9" s="43">
        <v>27379.506000000001</v>
      </c>
      <c r="N9" s="45">
        <v>23522.597000000002</v>
      </c>
    </row>
    <row r="10" spans="1:14" ht="12.75" customHeight="1" x14ac:dyDescent="0.2">
      <c r="A10" s="6"/>
      <c r="B10" s="27" t="s">
        <v>48</v>
      </c>
      <c r="C10" s="43">
        <v>233.89996456</v>
      </c>
      <c r="D10" s="43">
        <v>588.06350899400002</v>
      </c>
      <c r="E10" s="43">
        <v>701.75900000000001</v>
      </c>
      <c r="F10" s="44">
        <v>690.49300000000005</v>
      </c>
      <c r="G10" s="43">
        <v>709.40099999999995</v>
      </c>
      <c r="H10" s="43">
        <v>715.58</v>
      </c>
      <c r="I10" s="43">
        <v>737.42499999999995</v>
      </c>
      <c r="J10" s="44">
        <v>620.63400000000001</v>
      </c>
      <c r="K10" s="43">
        <v>604.495</v>
      </c>
      <c r="L10" s="43">
        <v>578.59100000000001</v>
      </c>
      <c r="M10" s="43">
        <v>582.90899999999999</v>
      </c>
      <c r="N10" s="45">
        <v>583.57000000000005</v>
      </c>
    </row>
    <row r="11" spans="1:14" ht="12.75" customHeight="1" x14ac:dyDescent="0.2">
      <c r="A11" s="6"/>
      <c r="B11" s="27" t="s">
        <v>49</v>
      </c>
      <c r="C11" s="43">
        <v>346.39563356999997</v>
      </c>
      <c r="D11" s="43">
        <v>344.00095297600001</v>
      </c>
      <c r="E11" s="43">
        <v>88.268999999998414</v>
      </c>
      <c r="F11" s="44">
        <v>100.88899999999921</v>
      </c>
      <c r="G11" s="43">
        <v>97.009000000000015</v>
      </c>
      <c r="H11" s="43">
        <v>131.79499999999999</v>
      </c>
      <c r="I11" s="43">
        <v>285.41300000000001</v>
      </c>
      <c r="J11" s="44">
        <v>736.08200000000215</v>
      </c>
      <c r="K11" s="43">
        <v>963.18600000000151</v>
      </c>
      <c r="L11" s="43">
        <v>920.54000000000087</v>
      </c>
      <c r="M11" s="43">
        <v>907.73399999999674</v>
      </c>
      <c r="N11" s="45">
        <v>936.83299999999872</v>
      </c>
    </row>
    <row r="12" spans="1:14" ht="12.75" customHeight="1" x14ac:dyDescent="0.2">
      <c r="A12" s="6"/>
      <c r="B12" s="46" t="s">
        <v>50</v>
      </c>
      <c r="C12" s="47">
        <v>28455.504134067396</v>
      </c>
      <c r="D12" s="47">
        <v>27488.597645095819</v>
      </c>
      <c r="E12" s="47">
        <v>9981.3979999999992</v>
      </c>
      <c r="F12" s="48">
        <v>9831.8670000000002</v>
      </c>
      <c r="G12" s="47">
        <f>SUM(G6:G11)</f>
        <v>9560.098</v>
      </c>
      <c r="H12" s="47">
        <f>SUM(H6:H11)</f>
        <v>82165.69</v>
      </c>
      <c r="I12" s="47">
        <v>82220.827999999994</v>
      </c>
      <c r="J12" s="48">
        <f>SUM(J6:J11)</f>
        <v>61064.754999999997</v>
      </c>
      <c r="K12" s="47">
        <f>SUM(K6:K11)</f>
        <v>46722.561000000002</v>
      </c>
      <c r="L12" s="47">
        <v>43879.775999999998</v>
      </c>
      <c r="M12" s="47">
        <v>41488.866999999998</v>
      </c>
      <c r="N12" s="49">
        <v>37763.385000000002</v>
      </c>
    </row>
    <row r="13" spans="1:14" ht="12.75" customHeight="1" x14ac:dyDescent="0.2">
      <c r="A13" s="6"/>
      <c r="B13" s="50"/>
      <c r="C13" s="40"/>
      <c r="D13" s="40"/>
      <c r="E13" s="40"/>
      <c r="F13" s="41"/>
      <c r="G13" s="40"/>
      <c r="H13" s="40"/>
      <c r="I13" s="40"/>
      <c r="J13" s="41"/>
      <c r="K13" s="40"/>
      <c r="L13" s="40"/>
      <c r="M13" s="40"/>
      <c r="N13" s="42"/>
    </row>
    <row r="14" spans="1:14" ht="12.75" customHeight="1" x14ac:dyDescent="0.2">
      <c r="A14" s="6"/>
      <c r="B14" s="39" t="s">
        <v>51</v>
      </c>
      <c r="C14" s="40">
        <v>226</v>
      </c>
      <c r="D14" s="40">
        <v>226</v>
      </c>
      <c r="E14" s="40">
        <v>178</v>
      </c>
      <c r="F14" s="41">
        <v>173</v>
      </c>
      <c r="G14" s="40">
        <v>170.00899999999999</v>
      </c>
      <c r="H14" s="40">
        <v>266.54300000000001</v>
      </c>
      <c r="I14" s="40">
        <v>254.80799999999999</v>
      </c>
      <c r="J14" s="41">
        <v>210.47399999999999</v>
      </c>
      <c r="K14" s="40">
        <v>246.80699999999999</v>
      </c>
      <c r="L14" s="40">
        <v>254.00899999999999</v>
      </c>
      <c r="M14" s="40">
        <v>190.50299999999999</v>
      </c>
      <c r="N14" s="42">
        <v>167.28399999999999</v>
      </c>
    </row>
    <row r="15" spans="1:14" ht="12.75" customHeight="1" x14ac:dyDescent="0.2">
      <c r="A15" s="6"/>
      <c r="B15" s="27" t="s">
        <v>52</v>
      </c>
      <c r="C15" s="43">
        <v>3198</v>
      </c>
      <c r="D15" s="43">
        <v>3147</v>
      </c>
      <c r="E15" s="43">
        <v>1839.3489999999999</v>
      </c>
      <c r="F15" s="44">
        <v>1791.8969999999999</v>
      </c>
      <c r="G15" s="43">
        <v>1834.7470000000001</v>
      </c>
      <c r="H15" s="43">
        <v>1617.0610000000001</v>
      </c>
      <c r="I15" s="43">
        <v>1758.423</v>
      </c>
      <c r="J15" s="44">
        <v>1806.193</v>
      </c>
      <c r="K15" s="43">
        <v>1939.9670000000003</v>
      </c>
      <c r="L15" s="43">
        <v>1993.4320000000002</v>
      </c>
      <c r="M15" s="43">
        <v>2222.2809999999999</v>
      </c>
      <c r="N15" s="45">
        <v>2040.0000000000005</v>
      </c>
    </row>
    <row r="16" spans="1:14" ht="12.75" customHeight="1" x14ac:dyDescent="0.2">
      <c r="A16" s="6"/>
      <c r="B16" s="27" t="s">
        <v>53</v>
      </c>
      <c r="C16" s="43">
        <v>3977</v>
      </c>
      <c r="D16" s="43">
        <v>6282.4037422280007</v>
      </c>
      <c r="E16" s="43">
        <v>1020.905</v>
      </c>
      <c r="F16" s="44">
        <v>1306.1769999999999</v>
      </c>
      <c r="G16" s="43">
        <v>1104.155</v>
      </c>
      <c r="H16" s="43">
        <v>726.50199999999995</v>
      </c>
      <c r="I16" s="43">
        <v>708.71400000000006</v>
      </c>
      <c r="J16" s="44">
        <v>1108.019</v>
      </c>
      <c r="K16" s="43">
        <v>1336.818</v>
      </c>
      <c r="L16" s="43">
        <v>293.31900000000002</v>
      </c>
      <c r="M16" s="43">
        <v>287.06</v>
      </c>
      <c r="N16" s="45">
        <v>3737.8229999999999</v>
      </c>
    </row>
    <row r="17" spans="1:14" ht="12.75" customHeight="1" x14ac:dyDescent="0.2">
      <c r="A17" s="6"/>
      <c r="B17" s="51" t="s">
        <v>54</v>
      </c>
      <c r="C17" s="52">
        <v>0</v>
      </c>
      <c r="D17" s="52">
        <v>0</v>
      </c>
      <c r="E17" s="52">
        <v>25183.892</v>
      </c>
      <c r="F17" s="53">
        <v>35374.608999999997</v>
      </c>
      <c r="G17" s="52">
        <v>33291.959000000003</v>
      </c>
      <c r="H17" s="52">
        <v>0</v>
      </c>
      <c r="I17" s="52">
        <v>0</v>
      </c>
      <c r="J17" s="53">
        <v>0</v>
      </c>
      <c r="K17" s="52">
        <v>0</v>
      </c>
      <c r="L17" s="52">
        <v>0</v>
      </c>
      <c r="M17" s="52">
        <v>0</v>
      </c>
      <c r="N17" s="54">
        <v>0</v>
      </c>
    </row>
    <row r="18" spans="1:14" ht="12.75" customHeight="1" x14ac:dyDescent="0.2">
      <c r="A18" s="6"/>
      <c r="B18" s="46" t="s">
        <v>55</v>
      </c>
      <c r="C18" s="20">
        <v>7401</v>
      </c>
      <c r="D18" s="20">
        <v>9655.4037422280016</v>
      </c>
      <c r="E18" s="20">
        <v>28222.146000000001</v>
      </c>
      <c r="F18" s="21">
        <v>38645.682999999997</v>
      </c>
      <c r="G18" s="20">
        <f>SUM(G14:G17)</f>
        <v>36400.870000000003</v>
      </c>
      <c r="H18" s="20">
        <f>SUM(H14:H17)</f>
        <v>2610.1060000000002</v>
      </c>
      <c r="I18" s="20">
        <v>2721.9450000000002</v>
      </c>
      <c r="J18" s="21">
        <f>SUM(J14:J17)</f>
        <v>3124.6859999999997</v>
      </c>
      <c r="K18" s="20">
        <f>SUM(K14:K17)</f>
        <v>3523.5920000000006</v>
      </c>
      <c r="L18" s="20">
        <v>2540.7600000000002</v>
      </c>
      <c r="M18" s="20">
        <v>2699.8440000000001</v>
      </c>
      <c r="N18" s="22">
        <v>5945.107</v>
      </c>
    </row>
    <row r="19" spans="1:14" ht="12.75" customHeight="1" x14ac:dyDescent="0.2">
      <c r="A19" s="6"/>
      <c r="B19" s="55"/>
      <c r="C19" s="23"/>
      <c r="D19" s="23"/>
      <c r="E19" s="23"/>
      <c r="F19" s="24"/>
      <c r="G19" s="23"/>
      <c r="H19" s="23"/>
      <c r="I19" s="23"/>
      <c r="J19" s="24"/>
      <c r="K19" s="23"/>
      <c r="L19" s="23"/>
      <c r="M19" s="23"/>
      <c r="N19" s="25"/>
    </row>
    <row r="20" spans="1:14" ht="13.5" customHeight="1" x14ac:dyDescent="0.2">
      <c r="A20" s="6"/>
      <c r="B20" s="46" t="s">
        <v>56</v>
      </c>
      <c r="C20" s="20">
        <v>35856.504134067392</v>
      </c>
      <c r="D20" s="20">
        <v>37144.00138732382</v>
      </c>
      <c r="E20" s="20">
        <v>38203.544000000002</v>
      </c>
      <c r="F20" s="21">
        <v>48477.549999999996</v>
      </c>
      <c r="G20" s="20">
        <f>G12+G18</f>
        <v>45960.968000000001</v>
      </c>
      <c r="H20" s="20">
        <f>H12+H18</f>
        <v>84775.796000000002</v>
      </c>
      <c r="I20" s="20">
        <v>84942.773000000001</v>
      </c>
      <c r="J20" s="21">
        <f>J12+J18</f>
        <v>64189.440999999999</v>
      </c>
      <c r="K20" s="20">
        <f>K12+K18</f>
        <v>50246.153000000006</v>
      </c>
      <c r="L20" s="20">
        <f>L18+L12</f>
        <v>46420.536</v>
      </c>
      <c r="M20" s="20">
        <v>44188.710999999996</v>
      </c>
      <c r="N20" s="22">
        <f>N18+N12</f>
        <v>43708.491999999998</v>
      </c>
    </row>
    <row r="21" spans="1:14" ht="12.75" customHeight="1" x14ac:dyDescent="0.2">
      <c r="A21" s="6"/>
      <c r="B21" s="50"/>
      <c r="C21" s="40" t="s">
        <v>57</v>
      </c>
      <c r="D21" s="40"/>
      <c r="E21" s="40"/>
      <c r="F21" s="56"/>
      <c r="G21" s="57"/>
      <c r="H21" s="57"/>
      <c r="I21" s="57"/>
      <c r="J21" s="56"/>
      <c r="K21" s="57"/>
      <c r="L21" s="57"/>
      <c r="M21" s="57"/>
      <c r="N21" s="58"/>
    </row>
    <row r="22" spans="1:14" ht="12.75" customHeight="1" x14ac:dyDescent="0.2">
      <c r="A22" s="6"/>
      <c r="B22" s="39" t="s">
        <v>58</v>
      </c>
      <c r="C22" s="40">
        <v>6992.5959999999995</v>
      </c>
      <c r="D22" s="40">
        <v>6989.88</v>
      </c>
      <c r="E22" s="40">
        <v>7011.0839999999998</v>
      </c>
      <c r="F22" s="41">
        <v>7027.7709999999997</v>
      </c>
      <c r="G22" s="40">
        <v>7033.8949999999995</v>
      </c>
      <c r="H22" s="40">
        <v>7025.5249999999996</v>
      </c>
      <c r="I22" s="40">
        <v>7049.2379999999994</v>
      </c>
      <c r="J22" s="41">
        <v>7060.4290000000001</v>
      </c>
      <c r="K22" s="40">
        <v>7061.3689999999997</v>
      </c>
      <c r="L22" s="40">
        <v>7068</v>
      </c>
      <c r="M22" s="40">
        <v>7079.7330000000002</v>
      </c>
      <c r="N22" s="42">
        <v>7095.232</v>
      </c>
    </row>
    <row r="23" spans="1:14" ht="12.75" customHeight="1" x14ac:dyDescent="0.2">
      <c r="A23" s="6"/>
      <c r="B23" s="39" t="s">
        <v>59</v>
      </c>
      <c r="C23" s="40">
        <v>3820.4</v>
      </c>
      <c r="D23" s="40">
        <v>3696.3662666191985</v>
      </c>
      <c r="E23" s="40">
        <v>3738.1289999999999</v>
      </c>
      <c r="F23" s="41">
        <v>3150.5999999999995</v>
      </c>
      <c r="G23" s="40">
        <v>2770.063000000001</v>
      </c>
      <c r="H23" s="40">
        <v>64119.908999999992</v>
      </c>
      <c r="I23" s="40">
        <v>64339.81</v>
      </c>
      <c r="J23" s="41">
        <v>43271.403999999995</v>
      </c>
      <c r="K23" s="40">
        <v>28009.705000000002</v>
      </c>
      <c r="L23" s="40">
        <v>23930</v>
      </c>
      <c r="M23" s="40">
        <v>21526.361000000001</v>
      </c>
      <c r="N23" s="42">
        <v>21517.591</v>
      </c>
    </row>
    <row r="24" spans="1:14" ht="12.75" customHeight="1" x14ac:dyDescent="0.2">
      <c r="A24" s="6"/>
      <c r="B24" s="26" t="s">
        <v>60</v>
      </c>
      <c r="C24" s="59">
        <v>10812.995999999999</v>
      </c>
      <c r="D24" s="59">
        <v>10686.246266619199</v>
      </c>
      <c r="E24" s="59">
        <v>10749.213</v>
      </c>
      <c r="F24" s="60">
        <v>10178.370999999999</v>
      </c>
      <c r="G24" s="59">
        <f>SUM(G22:G23)</f>
        <v>9803.9580000000005</v>
      </c>
      <c r="H24" s="59">
        <f>SUM(H22:H23)</f>
        <v>71145.433999999994</v>
      </c>
      <c r="I24" s="59">
        <v>71389.047999999995</v>
      </c>
      <c r="J24" s="60">
        <f>SUM(J22:J23)</f>
        <v>50331.832999999999</v>
      </c>
      <c r="K24" s="59">
        <f>SUM(K22:K23)</f>
        <v>35071.074000000001</v>
      </c>
      <c r="L24" s="59">
        <v>30997</v>
      </c>
      <c r="M24" s="59">
        <v>28606.094000000001</v>
      </c>
      <c r="N24" s="61">
        <v>28612.823</v>
      </c>
    </row>
    <row r="25" spans="1:14" ht="12.75" customHeight="1" x14ac:dyDescent="0.2">
      <c r="A25" s="6"/>
      <c r="B25" s="27" t="s">
        <v>34</v>
      </c>
      <c r="C25" s="43">
        <v>6887.1349886532498</v>
      </c>
      <c r="D25" s="43">
        <v>6402.04322910269</v>
      </c>
      <c r="E25" s="43">
        <v>6110.6490000000003</v>
      </c>
      <c r="F25" s="44">
        <v>5674.8680000000004</v>
      </c>
      <c r="G25" s="43">
        <v>5465.183</v>
      </c>
      <c r="H25" s="43">
        <v>111.816</v>
      </c>
      <c r="I25" s="43">
        <v>130.18799999999999</v>
      </c>
      <c r="J25" s="44">
        <v>201.28299999999999</v>
      </c>
      <c r="K25" s="43">
        <v>220.38900000000001</v>
      </c>
      <c r="L25" s="43">
        <v>161</v>
      </c>
      <c r="M25" s="43">
        <v>178.489</v>
      </c>
      <c r="N25" s="45">
        <v>187.965</v>
      </c>
    </row>
    <row r="26" spans="1:14" ht="12.75" customHeight="1" x14ac:dyDescent="0.2">
      <c r="A26" s="6"/>
      <c r="B26" s="46" t="s">
        <v>61</v>
      </c>
      <c r="C26" s="47">
        <v>17700.130988653247</v>
      </c>
      <c r="D26" s="47">
        <v>17088.289495721889</v>
      </c>
      <c r="E26" s="47">
        <v>16859.862000000001</v>
      </c>
      <c r="F26" s="48">
        <v>15853.239</v>
      </c>
      <c r="G26" s="47">
        <f>G24+G25</f>
        <v>15269.141</v>
      </c>
      <c r="H26" s="47">
        <f>H24+H25</f>
        <v>71257.25</v>
      </c>
      <c r="I26" s="47">
        <v>71519.23599999999</v>
      </c>
      <c r="J26" s="48">
        <f>J24+J25</f>
        <v>50533.116000000002</v>
      </c>
      <c r="K26" s="47">
        <f>K24+K25</f>
        <v>35291.463000000003</v>
      </c>
      <c r="L26" s="47">
        <v>31158.406000000003</v>
      </c>
      <c r="M26" s="47">
        <v>28784.583000000002</v>
      </c>
      <c r="N26" s="49">
        <v>28800.788</v>
      </c>
    </row>
    <row r="27" spans="1:14" ht="12.75" customHeight="1" x14ac:dyDescent="0.2">
      <c r="A27" s="6"/>
      <c r="B27" s="62"/>
      <c r="C27" s="63"/>
      <c r="D27" s="63"/>
      <c r="E27" s="63"/>
      <c r="F27" s="64"/>
      <c r="G27" s="63"/>
      <c r="H27" s="63"/>
      <c r="I27" s="63"/>
      <c r="J27" s="64"/>
      <c r="K27" s="63"/>
      <c r="L27" s="63"/>
      <c r="M27" s="63"/>
      <c r="N27" s="65"/>
    </row>
    <row r="28" spans="1:14" ht="12.75" customHeight="1" x14ac:dyDescent="0.2">
      <c r="A28" s="6"/>
      <c r="B28" s="39" t="s">
        <v>62</v>
      </c>
      <c r="C28" s="40">
        <v>1078.3312813</v>
      </c>
      <c r="D28" s="40">
        <v>1019.5453042800001</v>
      </c>
      <c r="E28" s="40">
        <v>335.21100000000001</v>
      </c>
      <c r="F28" s="41">
        <v>351.16699999999997</v>
      </c>
      <c r="G28" s="40">
        <v>330.50799999999998</v>
      </c>
      <c r="H28" s="40">
        <v>640.58699999999999</v>
      </c>
      <c r="I28" s="40">
        <v>589.91399999999999</v>
      </c>
      <c r="J28" s="41">
        <v>576.274</v>
      </c>
      <c r="K28" s="40">
        <v>550.07299999999998</v>
      </c>
      <c r="L28" s="40">
        <v>579.55799999999999</v>
      </c>
      <c r="M28" s="40">
        <v>563.79100000000005</v>
      </c>
      <c r="N28" s="42">
        <v>502.47800000000001</v>
      </c>
    </row>
    <row r="29" spans="1:14" ht="12.75" customHeight="1" x14ac:dyDescent="0.2">
      <c r="A29" s="6"/>
      <c r="B29" s="39" t="s">
        <v>63</v>
      </c>
      <c r="C29" s="40">
        <v>1356.3451623209999</v>
      </c>
      <c r="D29" s="40">
        <v>1450.0545821140001</v>
      </c>
      <c r="E29" s="40">
        <v>1235.298</v>
      </c>
      <c r="F29" s="41">
        <v>1154.0719999999999</v>
      </c>
      <c r="G29" s="40">
        <v>1094.117</v>
      </c>
      <c r="H29" s="40">
        <v>1065.4090000000001</v>
      </c>
      <c r="I29" s="40">
        <v>1252.287</v>
      </c>
      <c r="J29" s="41">
        <v>1090.3910000000001</v>
      </c>
      <c r="K29" s="40">
        <v>1043.539</v>
      </c>
      <c r="L29" s="40">
        <v>1045.4079999999999</v>
      </c>
      <c r="M29" s="40">
        <v>1181.867</v>
      </c>
      <c r="N29" s="42">
        <v>1144.741</v>
      </c>
    </row>
    <row r="30" spans="1:14" ht="12.75" customHeight="1" x14ac:dyDescent="0.2">
      <c r="A30" s="6"/>
      <c r="B30" s="27" t="s">
        <v>64</v>
      </c>
      <c r="C30" s="43">
        <v>4958.1310297999999</v>
      </c>
      <c r="D30" s="43">
        <v>5296.6797825600006</v>
      </c>
      <c r="E30" s="43">
        <v>3139.4920000000002</v>
      </c>
      <c r="F30" s="44">
        <v>3090.1129999999998</v>
      </c>
      <c r="G30" s="43">
        <v>3077.616</v>
      </c>
      <c r="H30" s="43">
        <v>6343.509</v>
      </c>
      <c r="I30" s="43">
        <v>3033.9229999999998</v>
      </c>
      <c r="J30" s="44">
        <v>3591.9580000000001</v>
      </c>
      <c r="K30" s="43">
        <v>4586.9669999999996</v>
      </c>
      <c r="L30" s="43">
        <v>5657.21</v>
      </c>
      <c r="M30" s="43">
        <v>5669.6859999999997</v>
      </c>
      <c r="N30" s="45">
        <v>4629.9520000000002</v>
      </c>
    </row>
    <row r="31" spans="1:14" ht="12.75" customHeight="1" x14ac:dyDescent="0.2">
      <c r="A31" s="6"/>
      <c r="B31" s="27" t="s">
        <v>65</v>
      </c>
      <c r="C31" s="43">
        <v>2750.2958969359997</v>
      </c>
      <c r="D31" s="43">
        <v>2579.0436235000002</v>
      </c>
      <c r="E31" s="43">
        <v>1550.019</v>
      </c>
      <c r="F31" s="44">
        <v>1502.7719999999999</v>
      </c>
      <c r="G31" s="43">
        <v>1424.126</v>
      </c>
      <c r="H31" s="43">
        <v>1388.0350000000001</v>
      </c>
      <c r="I31" s="43">
        <v>1315.953</v>
      </c>
      <c r="J31" s="44">
        <v>1236.711</v>
      </c>
      <c r="K31" s="43">
        <v>1244.472</v>
      </c>
      <c r="L31" s="43">
        <v>1873.557</v>
      </c>
      <c r="M31" s="43">
        <v>1809.0889999999999</v>
      </c>
      <c r="N31" s="45">
        <v>1754.546</v>
      </c>
    </row>
    <row r="32" spans="1:14" ht="12.75" customHeight="1" x14ac:dyDescent="0.2">
      <c r="A32" s="6"/>
      <c r="B32" s="27" t="s">
        <v>66</v>
      </c>
      <c r="C32" s="43">
        <v>520.99174035800024</v>
      </c>
      <c r="D32" s="43">
        <v>411.22014452399981</v>
      </c>
      <c r="E32" s="43">
        <v>290.19499999999994</v>
      </c>
      <c r="F32" s="44">
        <v>317.40900000000011</v>
      </c>
      <c r="G32" s="43">
        <v>268.59100000000012</v>
      </c>
      <c r="H32" s="43">
        <v>389.25499999999988</v>
      </c>
      <c r="I32" s="43">
        <v>378.60899999999992</v>
      </c>
      <c r="J32" s="44">
        <v>339.91399999999999</v>
      </c>
      <c r="K32" s="43">
        <v>510.65100000000007</v>
      </c>
      <c r="L32" s="43">
        <v>567.14500000000021</v>
      </c>
      <c r="M32" s="43">
        <v>544.40999999999985</v>
      </c>
      <c r="N32" s="45">
        <v>587.99500000000012</v>
      </c>
    </row>
    <row r="33" spans="1:14" ht="12.75" customHeight="1" x14ac:dyDescent="0.2">
      <c r="A33" s="6"/>
      <c r="B33" s="46" t="s">
        <v>67</v>
      </c>
      <c r="C33" s="47">
        <v>10664.095110714999</v>
      </c>
      <c r="D33" s="47">
        <v>10756.543436978001</v>
      </c>
      <c r="E33" s="47">
        <v>6550.2150000000001</v>
      </c>
      <c r="F33" s="48">
        <v>6415.5329999999994</v>
      </c>
      <c r="G33" s="47">
        <f>SUM(G28:G32)</f>
        <v>6194.9580000000005</v>
      </c>
      <c r="H33" s="47">
        <f>SUM(H28:H32)</f>
        <v>9826.7950000000001</v>
      </c>
      <c r="I33" s="47">
        <v>6570.6859999999997</v>
      </c>
      <c r="J33" s="48">
        <f>SUM(J28:J32)</f>
        <v>6835.2479999999996</v>
      </c>
      <c r="K33" s="47">
        <f>SUM(K28:K32)</f>
        <v>7935.7019999999993</v>
      </c>
      <c r="L33" s="47">
        <v>9722.8780000000006</v>
      </c>
      <c r="M33" s="47">
        <v>9768.8429999999989</v>
      </c>
      <c r="N33" s="49">
        <v>8619.7120000000014</v>
      </c>
    </row>
    <row r="34" spans="1:14" ht="12.75" customHeight="1" x14ac:dyDescent="0.2">
      <c r="A34" s="6"/>
      <c r="B34" s="50"/>
      <c r="C34" s="40"/>
      <c r="D34" s="40"/>
      <c r="E34" s="40"/>
      <c r="F34" s="41"/>
      <c r="G34" s="40"/>
      <c r="H34" s="40"/>
      <c r="I34" s="40"/>
      <c r="J34" s="41"/>
      <c r="K34" s="40"/>
      <c r="L34" s="40"/>
      <c r="M34" s="40"/>
      <c r="N34" s="42"/>
    </row>
    <row r="35" spans="1:14" ht="12.75" customHeight="1" x14ac:dyDescent="0.2">
      <c r="A35" s="6"/>
      <c r="B35" s="27" t="s">
        <v>68</v>
      </c>
      <c r="C35" s="43">
        <v>1102.4000000000001</v>
      </c>
      <c r="D35" s="43">
        <v>3132.7274796000002</v>
      </c>
      <c r="E35" s="43">
        <v>692.78099999999995</v>
      </c>
      <c r="F35" s="44">
        <v>677.64300000000003</v>
      </c>
      <c r="G35" s="43">
        <v>675.11199999999997</v>
      </c>
      <c r="H35" s="43">
        <v>78.980999999999995</v>
      </c>
      <c r="I35" s="43">
        <v>3375.357</v>
      </c>
      <c r="J35" s="44">
        <v>3273.739</v>
      </c>
      <c r="K35" s="43">
        <v>3271.373</v>
      </c>
      <c r="L35" s="43">
        <v>1673.8320000000001</v>
      </c>
      <c r="M35" s="43">
        <v>1675.7080000000001</v>
      </c>
      <c r="N35" s="45">
        <v>1724.2919999999999</v>
      </c>
    </row>
    <row r="36" spans="1:14" ht="12.75" customHeight="1" x14ac:dyDescent="0.2">
      <c r="A36" s="6"/>
      <c r="B36" s="27" t="s">
        <v>69</v>
      </c>
      <c r="C36" s="43">
        <v>184</v>
      </c>
      <c r="D36" s="43">
        <v>115.405147464</v>
      </c>
      <c r="E36" s="43">
        <v>234.68</v>
      </c>
      <c r="F36" s="44">
        <v>74.328999999999994</v>
      </c>
      <c r="G36" s="43">
        <v>95.3</v>
      </c>
      <c r="H36" s="43">
        <v>121.566</v>
      </c>
      <c r="I36" s="43">
        <v>189.79</v>
      </c>
      <c r="J36" s="44">
        <v>153.68899999999999</v>
      </c>
      <c r="K36" s="43">
        <v>141.21100000000001</v>
      </c>
      <c r="L36" s="43">
        <v>105.48699999999999</v>
      </c>
      <c r="M36" s="43">
        <v>168.59299999999999</v>
      </c>
      <c r="N36" s="45">
        <v>231.821</v>
      </c>
    </row>
    <row r="37" spans="1:14" ht="12.75" customHeight="1" x14ac:dyDescent="0.2">
      <c r="A37" s="6"/>
      <c r="B37" s="27" t="s">
        <v>70</v>
      </c>
      <c r="C37" s="43">
        <v>426</v>
      </c>
      <c r="D37" s="43">
        <v>446.10436869400002</v>
      </c>
      <c r="E37" s="43">
        <v>275.142</v>
      </c>
      <c r="F37" s="44">
        <v>285.53899999999999</v>
      </c>
      <c r="G37" s="43">
        <v>293.25700000000001</v>
      </c>
      <c r="H37" s="43">
        <v>297.88299999999998</v>
      </c>
      <c r="I37" s="43">
        <v>306.79599999999999</v>
      </c>
      <c r="J37" s="44">
        <v>306.03199999999998</v>
      </c>
      <c r="K37" s="43">
        <v>326.78199999999998</v>
      </c>
      <c r="L37" s="43">
        <v>305.80900000000003</v>
      </c>
      <c r="M37" s="43">
        <v>301.03699999999998</v>
      </c>
      <c r="N37" s="45">
        <v>325.46699999999998</v>
      </c>
    </row>
    <row r="38" spans="1:14" ht="12.75" customHeight="1" x14ac:dyDescent="0.2">
      <c r="A38" s="6"/>
      <c r="B38" s="27" t="s">
        <v>71</v>
      </c>
      <c r="C38" s="43">
        <v>1278</v>
      </c>
      <c r="D38" s="43">
        <v>1227</v>
      </c>
      <c r="E38" s="43">
        <v>585</v>
      </c>
      <c r="F38" s="44">
        <v>600</v>
      </c>
      <c r="G38" s="43">
        <v>635.47900000000004</v>
      </c>
      <c r="H38" s="43">
        <v>631.52</v>
      </c>
      <c r="I38" s="43">
        <v>588.495</v>
      </c>
      <c r="J38" s="44">
        <v>553.495</v>
      </c>
      <c r="K38" s="43">
        <v>618.01199999999994</v>
      </c>
      <c r="L38" s="43">
        <v>627.91600000000005</v>
      </c>
      <c r="M38" s="43">
        <v>611.07100000000003</v>
      </c>
      <c r="N38" s="45">
        <v>574.11400000000003</v>
      </c>
    </row>
    <row r="39" spans="1:14" ht="12.75" customHeight="1" x14ac:dyDescent="0.2">
      <c r="A39" s="6"/>
      <c r="B39" s="27" t="s">
        <v>72</v>
      </c>
      <c r="C39" s="43">
        <v>4502</v>
      </c>
      <c r="D39" s="43">
        <v>4378</v>
      </c>
      <c r="E39" s="43">
        <v>2278.73</v>
      </c>
      <c r="F39" s="44">
        <v>2537.11</v>
      </c>
      <c r="G39" s="43">
        <v>2321.5669999999996</v>
      </c>
      <c r="H39" s="43">
        <v>2561.8280000000004</v>
      </c>
      <c r="I39" s="43">
        <v>2392.3920000000003</v>
      </c>
      <c r="J39" s="44">
        <v>2534.134</v>
      </c>
      <c r="K39" s="43">
        <v>2661.6109999999999</v>
      </c>
      <c r="L39" s="43">
        <v>2826.1759999999995</v>
      </c>
      <c r="M39" s="43">
        <v>2878.8710000000001</v>
      </c>
      <c r="N39" s="45">
        <v>3432.2709999999997</v>
      </c>
    </row>
    <row r="40" spans="1:14" ht="12.75" customHeight="1" x14ac:dyDescent="0.2">
      <c r="A40" s="6"/>
      <c r="B40" s="51" t="s">
        <v>73</v>
      </c>
      <c r="C40" s="52">
        <v>0</v>
      </c>
      <c r="D40" s="52">
        <v>0</v>
      </c>
      <c r="E40" s="52">
        <v>10727.138000000001</v>
      </c>
      <c r="F40" s="53">
        <v>22034.153999999999</v>
      </c>
      <c r="G40" s="52">
        <v>20476.162</v>
      </c>
      <c r="H40" s="52">
        <v>0</v>
      </c>
      <c r="I40" s="52">
        <v>0</v>
      </c>
      <c r="J40" s="53">
        <v>0</v>
      </c>
      <c r="K40" s="52">
        <v>0</v>
      </c>
      <c r="L40" s="52">
        <v>0</v>
      </c>
      <c r="M40" s="52">
        <v>0</v>
      </c>
      <c r="N40" s="54">
        <v>0</v>
      </c>
    </row>
    <row r="41" spans="1:14" ht="12.75" customHeight="1" x14ac:dyDescent="0.2">
      <c r="A41" s="6"/>
      <c r="B41" s="46" t="s">
        <v>74</v>
      </c>
      <c r="C41" s="20">
        <v>7492.4</v>
      </c>
      <c r="D41" s="20">
        <v>9299.2369957580013</v>
      </c>
      <c r="E41" s="20">
        <v>14793.471000000001</v>
      </c>
      <c r="F41" s="21">
        <v>26208.774999999998</v>
      </c>
      <c r="G41" s="20">
        <f>SUM(G35:G40)</f>
        <v>24496.877</v>
      </c>
      <c r="H41" s="20">
        <f>SUM(H35:H40)</f>
        <v>3691.7780000000002</v>
      </c>
      <c r="I41" s="20">
        <v>6852.83</v>
      </c>
      <c r="J41" s="21">
        <f>SUM(J35:J40)</f>
        <v>6821.0889999999999</v>
      </c>
      <c r="K41" s="20">
        <f>SUM(K35:K40)</f>
        <v>7018.9889999999996</v>
      </c>
      <c r="L41" s="20">
        <v>5539.2199999999993</v>
      </c>
      <c r="M41" s="20">
        <v>5635.2800000000007</v>
      </c>
      <c r="N41" s="22">
        <v>6287.9650000000001</v>
      </c>
    </row>
    <row r="42" spans="1:14" ht="12.75" customHeight="1" x14ac:dyDescent="0.2">
      <c r="A42" s="6"/>
      <c r="B42" s="55"/>
      <c r="C42" s="57"/>
      <c r="D42" s="57"/>
      <c r="E42" s="57"/>
      <c r="F42" s="56"/>
      <c r="G42" s="57"/>
      <c r="H42" s="57"/>
      <c r="I42" s="57"/>
      <c r="J42" s="56"/>
      <c r="K42" s="57"/>
      <c r="L42" s="57"/>
      <c r="M42" s="57"/>
      <c r="N42" s="58"/>
    </row>
    <row r="43" spans="1:14" ht="12.75" customHeight="1" x14ac:dyDescent="0.2">
      <c r="A43" s="6"/>
      <c r="B43" s="46" t="s">
        <v>75</v>
      </c>
      <c r="C43" s="47">
        <v>35856.626099368244</v>
      </c>
      <c r="D43" s="47">
        <v>37144.069928457888</v>
      </c>
      <c r="E43" s="47">
        <v>38203.548000000003</v>
      </c>
      <c r="F43" s="48">
        <v>48477.546999999991</v>
      </c>
      <c r="G43" s="47">
        <f>G26+G33+G41</f>
        <v>45960.976000000002</v>
      </c>
      <c r="H43" s="47">
        <f>H26+H33+H41</f>
        <v>84775.823000000004</v>
      </c>
      <c r="I43" s="47">
        <v>84942.751999999993</v>
      </c>
      <c r="J43" s="48">
        <f>J26+J33+J41</f>
        <v>64189.453000000001</v>
      </c>
      <c r="K43" s="47">
        <f>K26+K33+K41</f>
        <v>50246.154000000002</v>
      </c>
      <c r="L43" s="47">
        <f>L41+L33+L26</f>
        <v>46420.504000000001</v>
      </c>
      <c r="M43" s="47">
        <v>44188.706000000006</v>
      </c>
      <c r="N43" s="49">
        <f>N41+N33+N26</f>
        <v>43708.465000000004</v>
      </c>
    </row>
    <row r="44" spans="1:14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2.75" customHeight="1" x14ac:dyDescent="0.2">
      <c r="A46" s="6"/>
      <c r="B46" s="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spans="1:14" ht="12.75" customHeight="1" x14ac:dyDescent="0.2">
      <c r="A47" s="6"/>
      <c r="B47" s="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 ht="12.75" customHeight="1" x14ac:dyDescent="0.2">
      <c r="A48" s="6"/>
      <c r="B48" s="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12.75" customHeight="1" x14ac:dyDescent="0.2">
      <c r="A49" s="6"/>
      <c r="B49" s="6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14" ht="12.75" customHeight="1" x14ac:dyDescent="0.2">
      <c r="A50" s="6"/>
      <c r="B50" s="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"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 ht="15.75" customHeight="1" x14ac:dyDescent="0.2"/>
    <row r="142" spans="1:14" ht="15.75" customHeight="1" x14ac:dyDescent="0.2"/>
    <row r="143" spans="1:14" ht="15.75" customHeight="1" x14ac:dyDescent="0.2"/>
    <row r="144" spans="1:1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Q911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4" customWidth="1"/>
    <col min="2" max="2" width="79.140625" style="4" customWidth="1"/>
    <col min="3" max="14" width="9.7109375" style="4" customWidth="1"/>
    <col min="15" max="16384" width="14.42578125" style="4"/>
  </cols>
  <sheetData>
    <row r="1" spans="1:14" ht="12.75" customHeight="1" x14ac:dyDescent="0.2">
      <c r="A1" s="5"/>
      <c r="B1" s="5" t="s">
        <v>0</v>
      </c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5"/>
    </row>
    <row r="2" spans="1:14" ht="12.75" customHeight="1" x14ac:dyDescent="0.2">
      <c r="A2" s="5"/>
      <c r="B2" s="5"/>
    </row>
    <row r="3" spans="1:14" ht="13.5" customHeight="1" x14ac:dyDescent="0.25">
      <c r="A3" s="5"/>
      <c r="B3" s="28" t="s">
        <v>5</v>
      </c>
      <c r="C3" s="68" t="s">
        <v>39</v>
      </c>
      <c r="D3" s="68" t="s">
        <v>40</v>
      </c>
      <c r="E3" s="68" t="s">
        <v>41</v>
      </c>
      <c r="F3" s="69" t="s">
        <v>42</v>
      </c>
      <c r="G3" s="70" t="s">
        <v>39</v>
      </c>
      <c r="H3" s="70" t="s">
        <v>40</v>
      </c>
      <c r="I3" s="70" t="s">
        <v>41</v>
      </c>
      <c r="J3" s="69" t="s">
        <v>42</v>
      </c>
      <c r="K3" s="70" t="s">
        <v>39</v>
      </c>
      <c r="L3" s="70" t="s">
        <v>40</v>
      </c>
      <c r="M3" s="70" t="s">
        <v>41</v>
      </c>
      <c r="N3" s="70" t="s">
        <v>42</v>
      </c>
    </row>
    <row r="4" spans="1:14" ht="14.25" customHeight="1" x14ac:dyDescent="0.25">
      <c r="A4" s="5"/>
      <c r="B4" s="33" t="s">
        <v>76</v>
      </c>
      <c r="C4" s="34">
        <v>2020</v>
      </c>
      <c r="D4" s="34">
        <v>2020</v>
      </c>
      <c r="E4" s="34">
        <v>2020</v>
      </c>
      <c r="F4" s="36">
        <v>2020</v>
      </c>
      <c r="G4" s="35">
        <v>2021</v>
      </c>
      <c r="H4" s="35">
        <v>2021</v>
      </c>
      <c r="I4" s="35">
        <v>2021</v>
      </c>
      <c r="J4" s="36">
        <v>2021</v>
      </c>
      <c r="K4" s="35">
        <v>2022</v>
      </c>
      <c r="L4" s="35">
        <v>2022</v>
      </c>
      <c r="M4" s="35">
        <v>2022</v>
      </c>
      <c r="N4" s="35">
        <v>2022</v>
      </c>
    </row>
    <row r="5" spans="1:14" ht="12.75" customHeight="1" x14ac:dyDescent="0.2">
      <c r="A5" s="6"/>
      <c r="B5" s="37"/>
      <c r="C5" s="6"/>
      <c r="D5" s="6"/>
      <c r="E5" s="6"/>
      <c r="F5" s="38"/>
      <c r="G5" s="382" t="s">
        <v>9</v>
      </c>
      <c r="H5" s="382" t="s">
        <v>9</v>
      </c>
      <c r="I5" s="382" t="s">
        <v>9</v>
      </c>
      <c r="J5" s="383" t="s">
        <v>9</v>
      </c>
      <c r="K5" s="382"/>
      <c r="L5" s="382"/>
      <c r="M5" s="382"/>
      <c r="N5" s="6"/>
    </row>
    <row r="6" spans="1:14" ht="12.75" customHeight="1" x14ac:dyDescent="0.2">
      <c r="A6" s="6"/>
      <c r="B6" s="37"/>
      <c r="C6" s="6"/>
      <c r="D6" s="6"/>
      <c r="E6" s="6"/>
      <c r="F6" s="38"/>
      <c r="G6" s="6"/>
      <c r="H6" s="6"/>
      <c r="I6" s="6"/>
      <c r="J6" s="38"/>
      <c r="K6" s="6"/>
      <c r="L6" s="6"/>
      <c r="M6" s="6"/>
      <c r="N6" s="6"/>
    </row>
    <row r="7" spans="1:14" ht="12.75" customHeight="1" x14ac:dyDescent="0.2">
      <c r="A7" s="6"/>
      <c r="B7" s="39" t="s">
        <v>77</v>
      </c>
      <c r="C7" s="40">
        <v>76.697999999999993</v>
      </c>
      <c r="D7" s="40">
        <v>315.90499999999997</v>
      </c>
      <c r="E7" s="40">
        <v>637.125</v>
      </c>
      <c r="F7" s="41">
        <v>940.77499999999998</v>
      </c>
      <c r="G7" s="40">
        <v>293.51</v>
      </c>
      <c r="H7" s="40">
        <v>655.28</v>
      </c>
      <c r="I7" s="40">
        <v>1164.527</v>
      </c>
      <c r="J7" s="41">
        <v>-18617.962</v>
      </c>
      <c r="K7" s="40">
        <v>-13391.02</v>
      </c>
      <c r="L7" s="40">
        <v>-19740.897000000001</v>
      </c>
      <c r="M7" s="40">
        <v>-22802.77</v>
      </c>
      <c r="N7" s="42">
        <v>-22243.893</v>
      </c>
    </row>
    <row r="8" spans="1:14" ht="12.75" customHeight="1" x14ac:dyDescent="0.2">
      <c r="A8" s="6"/>
      <c r="B8" s="39" t="s">
        <v>78</v>
      </c>
      <c r="C8" s="40">
        <v>-307.78500000000003</v>
      </c>
      <c r="D8" s="40">
        <v>-247.27</v>
      </c>
      <c r="E8" s="40">
        <v>-271.58999999999997</v>
      </c>
      <c r="F8" s="41">
        <v>153.98699999999999</v>
      </c>
      <c r="G8" s="40">
        <v>-335.22500000000002</v>
      </c>
      <c r="H8" s="40">
        <v>-129.72999999999999</v>
      </c>
      <c r="I8" s="40">
        <v>-133.80799999999999</v>
      </c>
      <c r="J8" s="41">
        <v>-133.80799999999999</v>
      </c>
      <c r="K8" s="40">
        <v>0</v>
      </c>
      <c r="L8" s="40">
        <v>0</v>
      </c>
      <c r="M8" s="40">
        <v>0</v>
      </c>
      <c r="N8" s="42">
        <v>0</v>
      </c>
    </row>
    <row r="9" spans="1:14" ht="12.75" customHeight="1" x14ac:dyDescent="0.2">
      <c r="A9" s="6"/>
      <c r="B9" s="71" t="s">
        <v>79</v>
      </c>
      <c r="C9" s="43">
        <v>335.25099999999998</v>
      </c>
      <c r="D9" s="43">
        <v>709.65599999999995</v>
      </c>
      <c r="E9" s="43">
        <v>967.99199999999996</v>
      </c>
      <c r="F9" s="44">
        <v>1226.4010000000001</v>
      </c>
      <c r="G9" s="43">
        <v>226.37700000000001</v>
      </c>
      <c r="H9" s="43">
        <v>551.93399999999997</v>
      </c>
      <c r="I9" s="43">
        <v>828.70899999999995</v>
      </c>
      <c r="J9" s="44">
        <v>21103.25</v>
      </c>
      <c r="K9" s="43">
        <v>13795.544</v>
      </c>
      <c r="L9" s="43">
        <v>20642.992999999999</v>
      </c>
      <c r="M9" s="43">
        <v>24079.472000000002</v>
      </c>
      <c r="N9" s="45">
        <v>23970.989000000001</v>
      </c>
    </row>
    <row r="10" spans="1:14" ht="12.75" customHeight="1" x14ac:dyDescent="0.2">
      <c r="A10" s="6"/>
      <c r="B10" s="71" t="s">
        <v>143</v>
      </c>
      <c r="C10" s="43"/>
      <c r="D10" s="43"/>
      <c r="E10" s="43"/>
      <c r="F10" s="44"/>
      <c r="G10" s="43">
        <v>126.273</v>
      </c>
      <c r="H10" s="43">
        <v>242.797</v>
      </c>
      <c r="I10" s="43">
        <v>293.464</v>
      </c>
      <c r="J10" s="44">
        <f>347.509-0.3</f>
        <v>347.209</v>
      </c>
      <c r="K10" s="43">
        <v>55.23</v>
      </c>
      <c r="L10" s="43">
        <v>120.197</v>
      </c>
      <c r="M10" s="43">
        <v>190.83500000000001</v>
      </c>
      <c r="N10" s="45">
        <v>267.27300000000002</v>
      </c>
    </row>
    <row r="11" spans="1:14" ht="12.75" customHeight="1" x14ac:dyDescent="0.2">
      <c r="A11" s="6"/>
      <c r="B11" s="71" t="s">
        <v>80</v>
      </c>
      <c r="C11" s="43">
        <v>-45.814</v>
      </c>
      <c r="D11" s="43">
        <v>-42.122</v>
      </c>
      <c r="E11" s="43">
        <v>-27.635999999999999</v>
      </c>
      <c r="F11" s="44">
        <v>-6.8310000000000004</v>
      </c>
      <c r="G11" s="43">
        <v>-54.628999999999998</v>
      </c>
      <c r="H11" s="43">
        <v>-78.927999999999997</v>
      </c>
      <c r="I11" s="43">
        <v>-71.069000000000003</v>
      </c>
      <c r="J11" s="44">
        <v>-85.248999999999995</v>
      </c>
      <c r="K11" s="43">
        <v>-46.850999999999999</v>
      </c>
      <c r="L11" s="43">
        <v>-44.982999999999997</v>
      </c>
      <c r="M11" s="43">
        <v>-33.445999999999998</v>
      </c>
      <c r="N11" s="45">
        <v>-22.388999999999999</v>
      </c>
    </row>
    <row r="12" spans="1:14" ht="12.75" customHeight="1" x14ac:dyDescent="0.2">
      <c r="A12" s="6"/>
      <c r="B12" s="71" t="s">
        <v>148</v>
      </c>
      <c r="C12" s="43">
        <v>26.788</v>
      </c>
      <c r="D12" s="43">
        <v>9.0730000000000004</v>
      </c>
      <c r="E12" s="43">
        <f>39.819-23.043</f>
        <v>16.776000000000003</v>
      </c>
      <c r="F12" s="44">
        <f>52.309-23.043</f>
        <v>29.265999999999998</v>
      </c>
      <c r="G12" s="43">
        <v>0</v>
      </c>
      <c r="H12" s="43">
        <f>35.983-13.129</f>
        <v>22.853999999999999</v>
      </c>
      <c r="I12" s="43">
        <f>63.446-16.312</f>
        <v>47.134</v>
      </c>
      <c r="J12" s="44">
        <f>209.504-16.312</f>
        <v>193.19199999999998</v>
      </c>
      <c r="K12" s="43">
        <v>52.893000000000001</v>
      </c>
      <c r="L12" s="43">
        <v>41.396000000000001</v>
      </c>
      <c r="M12" s="43">
        <v>211.71299999999999</v>
      </c>
      <c r="N12" s="45">
        <v>481.66399999999999</v>
      </c>
    </row>
    <row r="13" spans="1:14" ht="12.75" customHeight="1" x14ac:dyDescent="0.2">
      <c r="A13" s="6"/>
      <c r="B13" s="71" t="s">
        <v>149</v>
      </c>
      <c r="C13" s="43">
        <v>0</v>
      </c>
      <c r="D13" s="43">
        <v>0</v>
      </c>
      <c r="E13" s="43">
        <f>23.043</f>
        <v>23.042999999999999</v>
      </c>
      <c r="F13" s="44">
        <f>23.043</f>
        <v>23.042999999999999</v>
      </c>
      <c r="G13" s="43">
        <f>12.024</f>
        <v>12.023999999999999</v>
      </c>
      <c r="H13" s="43">
        <v>13.129</v>
      </c>
      <c r="I13" s="43">
        <v>16.312000000000001</v>
      </c>
      <c r="J13" s="44">
        <v>16.312000000000001</v>
      </c>
      <c r="K13" s="43">
        <v>0</v>
      </c>
      <c r="L13" s="43">
        <v>55.451000000000001</v>
      </c>
      <c r="M13" s="43">
        <v>55.451000000000001</v>
      </c>
      <c r="N13" s="45">
        <v>56.055</v>
      </c>
    </row>
    <row r="14" spans="1:14" ht="12.75" customHeight="1" x14ac:dyDescent="0.2">
      <c r="A14" s="6"/>
      <c r="B14" s="71" t="s">
        <v>144</v>
      </c>
      <c r="C14" s="43"/>
      <c r="D14" s="43"/>
      <c r="E14" s="43"/>
      <c r="F14" s="44"/>
      <c r="G14" s="43">
        <v>3.15</v>
      </c>
      <c r="H14" s="43">
        <v>5.407</v>
      </c>
      <c r="I14" s="43">
        <v>7.0620000000000003</v>
      </c>
      <c r="J14" s="44">
        <v>9.1820000000000004</v>
      </c>
      <c r="K14" s="43">
        <v>2.4590000000000001</v>
      </c>
      <c r="L14" s="43">
        <v>4.6520000000000001</v>
      </c>
      <c r="M14" s="43">
        <v>8.0030000000000001</v>
      </c>
      <c r="N14" s="45">
        <v>24.178999999999998</v>
      </c>
    </row>
    <row r="15" spans="1:14" ht="12.75" customHeight="1" x14ac:dyDescent="0.2">
      <c r="A15" s="6"/>
      <c r="B15" s="71" t="s">
        <v>145</v>
      </c>
      <c r="C15" s="43"/>
      <c r="D15" s="43"/>
      <c r="E15" s="43"/>
      <c r="F15" s="44"/>
      <c r="G15" s="43">
        <v>-45.475000000000001</v>
      </c>
      <c r="H15" s="43">
        <v>-319.23700000000002</v>
      </c>
      <c r="I15" s="43">
        <v>-356.62099999999998</v>
      </c>
      <c r="J15" s="44">
        <v>-413.55599999999998</v>
      </c>
      <c r="K15" s="43">
        <v>-45.976999999999997</v>
      </c>
      <c r="L15" s="43">
        <v>-130.36199999999999</v>
      </c>
      <c r="M15" s="43">
        <v>-184.08500000000001</v>
      </c>
      <c r="N15" s="45">
        <v>-266.178</v>
      </c>
    </row>
    <row r="16" spans="1:14" ht="12.75" customHeight="1" x14ac:dyDescent="0.2">
      <c r="A16" s="6"/>
      <c r="B16" s="71" t="s">
        <v>81</v>
      </c>
      <c r="C16" s="43">
        <v>-158.72499999999999</v>
      </c>
      <c r="D16" s="43">
        <v>-332.81299999999999</v>
      </c>
      <c r="E16" s="43">
        <v>-522.05600000000004</v>
      </c>
      <c r="F16" s="44">
        <v>-818.72400000000005</v>
      </c>
      <c r="G16" s="43">
        <v>-199.404</v>
      </c>
      <c r="H16" s="43">
        <v>-397.43799999999999</v>
      </c>
      <c r="I16" s="43">
        <v>-415.11900000000003</v>
      </c>
      <c r="J16" s="44">
        <v>-423.55</v>
      </c>
      <c r="K16" s="43">
        <v>-80.772000000000006</v>
      </c>
      <c r="L16" s="43">
        <v>-189.72399999999999</v>
      </c>
      <c r="M16" s="43">
        <v>-206.42500000000001</v>
      </c>
      <c r="N16" s="45">
        <v>-260.42</v>
      </c>
    </row>
    <row r="17" spans="1:17" ht="12.75" customHeight="1" x14ac:dyDescent="0.2">
      <c r="A17" s="6"/>
      <c r="B17" s="72" t="s">
        <v>82</v>
      </c>
      <c r="C17" s="43">
        <v>-66.418000000000006</v>
      </c>
      <c r="D17" s="43">
        <v>-124.346</v>
      </c>
      <c r="E17" s="43">
        <v>-138.34299999999999</v>
      </c>
      <c r="F17" s="44">
        <v>-188.84</v>
      </c>
      <c r="G17" s="43">
        <v>552.64700000000005</v>
      </c>
      <c r="H17" s="43">
        <v>522.01499999999999</v>
      </c>
      <c r="I17" s="43">
        <v>403.96600000000001</v>
      </c>
      <c r="J17" s="44">
        <v>309.154</v>
      </c>
      <c r="K17" s="43">
        <v>-63.789000000000001</v>
      </c>
      <c r="L17" s="43">
        <v>-36.755000000000003</v>
      </c>
      <c r="M17" s="43">
        <v>-29.594000000000001</v>
      </c>
      <c r="N17" s="45">
        <v>-232.70099999999999</v>
      </c>
    </row>
    <row r="18" spans="1:17" ht="12.75" customHeight="1" x14ac:dyDescent="0.2">
      <c r="A18" s="6"/>
      <c r="B18" s="72" t="s">
        <v>147</v>
      </c>
      <c r="C18" s="43">
        <v>678.25599999999997</v>
      </c>
      <c r="D18" s="43">
        <v>717.03499999999997</v>
      </c>
      <c r="E18" s="43">
        <v>974.06200000000001</v>
      </c>
      <c r="F18" s="44">
        <v>1042.7750000000001</v>
      </c>
      <c r="G18" s="43">
        <f>219.605-83.948</f>
        <v>135.65699999999998</v>
      </c>
      <c r="H18" s="43">
        <f>158.601+71.033</f>
        <v>229.63400000000001</v>
      </c>
      <c r="I18" s="43">
        <f>-7.242+56.095</f>
        <v>48.853000000000002</v>
      </c>
      <c r="J18" s="44">
        <f>136.651+56.865+1</f>
        <v>194.51600000000002</v>
      </c>
      <c r="K18" s="43">
        <v>-140.82999999999998</v>
      </c>
      <c r="L18" s="43">
        <v>-186.81299999999999</v>
      </c>
      <c r="M18" s="43">
        <v>-319.49400000000003</v>
      </c>
      <c r="N18" s="45">
        <v>-90.263000000000005</v>
      </c>
    </row>
    <row r="19" spans="1:17" ht="12.75" customHeight="1" x14ac:dyDescent="0.2">
      <c r="A19" s="6"/>
      <c r="B19" s="46" t="s">
        <v>83</v>
      </c>
      <c r="C19" s="47">
        <v>538.25</v>
      </c>
      <c r="D19" s="47">
        <v>1005.12</v>
      </c>
      <c r="E19" s="47">
        <v>1659.373</v>
      </c>
      <c r="F19" s="48">
        <v>2401.8519999999999</v>
      </c>
      <c r="G19" s="47">
        <v>715.26499999999999</v>
      </c>
      <c r="H19" s="47">
        <v>1317.7180000000001</v>
      </c>
      <c r="I19" s="47">
        <v>1833.4110000000001</v>
      </c>
      <c r="J19" s="48">
        <v>2497.9899999999993</v>
      </c>
      <c r="K19" s="47">
        <v>136.887</v>
      </c>
      <c r="L19" s="47">
        <v>535.15499999999997</v>
      </c>
      <c r="M19" s="47">
        <v>969.66</v>
      </c>
      <c r="N19" s="49">
        <v>1684.3150000000001</v>
      </c>
    </row>
    <row r="20" spans="1:17" ht="12.75" customHeight="1" x14ac:dyDescent="0.2">
      <c r="A20" s="6"/>
      <c r="B20" s="73" t="s">
        <v>84</v>
      </c>
      <c r="C20" s="74">
        <v>98.191999999999993</v>
      </c>
      <c r="D20" s="74">
        <v>418.06900000000002</v>
      </c>
      <c r="E20" s="74">
        <v>711.37900000000002</v>
      </c>
      <c r="F20" s="75">
        <v>1291.8900000000001</v>
      </c>
      <c r="G20" s="74">
        <v>298.96499999999997</v>
      </c>
      <c r="H20" s="74">
        <v>977.14300000000003</v>
      </c>
      <c r="I20" s="74">
        <v>1492.838</v>
      </c>
      <c r="J20" s="75">
        <v>2157.4169999999999</v>
      </c>
      <c r="K20" s="74">
        <v>136.887</v>
      </c>
      <c r="L20" s="74">
        <v>535.15499999999997</v>
      </c>
      <c r="M20" s="74">
        <v>969.66</v>
      </c>
      <c r="N20" s="76">
        <v>1684.3150000000001</v>
      </c>
    </row>
    <row r="21" spans="1:17" ht="12.75" customHeight="1" x14ac:dyDescent="0.2">
      <c r="A21" s="6"/>
      <c r="B21" s="73" t="s">
        <v>85</v>
      </c>
      <c r="C21" s="74">
        <v>440.05799999999999</v>
      </c>
      <c r="D21" s="74">
        <v>587.05099999999993</v>
      </c>
      <c r="E21" s="74">
        <v>947.99400000000003</v>
      </c>
      <c r="F21" s="77">
        <v>1109.962</v>
      </c>
      <c r="G21" s="78">
        <v>416.30099999999999</v>
      </c>
      <c r="H21" s="78">
        <v>340.57400000000001</v>
      </c>
      <c r="I21" s="78">
        <v>340.57400000000001</v>
      </c>
      <c r="J21" s="77">
        <v>340.57400000000001</v>
      </c>
      <c r="K21" s="78">
        <v>0</v>
      </c>
      <c r="L21" s="78">
        <v>0</v>
      </c>
      <c r="M21" s="78">
        <v>0</v>
      </c>
      <c r="N21" s="79">
        <v>0</v>
      </c>
    </row>
    <row r="22" spans="1:17" ht="12.75" customHeight="1" x14ac:dyDescent="0.2">
      <c r="A22" s="6"/>
      <c r="B22" s="50"/>
      <c r="C22" s="43"/>
      <c r="D22" s="43"/>
      <c r="E22" s="43"/>
      <c r="F22" s="44"/>
      <c r="G22" s="43"/>
      <c r="H22" s="43"/>
      <c r="I22" s="43"/>
      <c r="J22" s="44"/>
      <c r="K22" s="43"/>
      <c r="L22" s="43"/>
      <c r="M22" s="43"/>
      <c r="N22" s="45"/>
    </row>
    <row r="23" spans="1:17" s="82" customFormat="1" ht="12.75" customHeight="1" x14ac:dyDescent="0.2">
      <c r="A23" s="80"/>
      <c r="B23" s="81" t="s">
        <v>86</v>
      </c>
      <c r="C23" s="59">
        <v>-366.00200000000001</v>
      </c>
      <c r="D23" s="59">
        <v>-707.79200000000003</v>
      </c>
      <c r="E23" s="59">
        <v>-2947.33</v>
      </c>
      <c r="F23" s="60">
        <v>-6108.91</v>
      </c>
      <c r="G23" s="59">
        <v>-403.85899999999998</v>
      </c>
      <c r="H23" s="59">
        <v>-4914.2780000000002</v>
      </c>
      <c r="I23" s="59">
        <v>-5278.27</v>
      </c>
      <c r="J23" s="60">
        <v>-5923.1779999999999</v>
      </c>
      <c r="K23" s="59">
        <v>-744.37400000000002</v>
      </c>
      <c r="L23" s="59">
        <v>-1103.2850000000001</v>
      </c>
      <c r="M23" s="59">
        <v>-1377.412</v>
      </c>
      <c r="N23" s="61">
        <v>2615.7330000000002</v>
      </c>
      <c r="O23" s="4"/>
      <c r="P23" s="4"/>
      <c r="Q23" s="4"/>
    </row>
    <row r="24" spans="1:17" ht="12.75" customHeight="1" x14ac:dyDescent="0.2">
      <c r="A24" s="6"/>
      <c r="B24" s="73" t="s">
        <v>84</v>
      </c>
      <c r="C24" s="74">
        <v>-164.73400000000001</v>
      </c>
      <c r="D24" s="74">
        <v>-347.81900000000002</v>
      </c>
      <c r="E24" s="74">
        <v>-2472.5729999999999</v>
      </c>
      <c r="F24" s="75">
        <v>-2653.7440000000001</v>
      </c>
      <c r="G24" s="74">
        <v>-423.69600000000003</v>
      </c>
      <c r="H24" s="74">
        <v>-3534.1660000000002</v>
      </c>
      <c r="I24" s="74">
        <v>-3782.39</v>
      </c>
      <c r="J24" s="75">
        <v>-4424.5870000000004</v>
      </c>
      <c r="K24" s="74">
        <v>-744.29399999999998</v>
      </c>
      <c r="L24" s="74">
        <v>-1103.2850000000001</v>
      </c>
      <c r="M24" s="74">
        <v>-1377.412</v>
      </c>
      <c r="N24" s="76">
        <v>2615.7330000000002</v>
      </c>
    </row>
    <row r="25" spans="1:17" ht="12.75" customHeight="1" x14ac:dyDescent="0.2">
      <c r="A25" s="6"/>
      <c r="B25" s="73" t="s">
        <v>85</v>
      </c>
      <c r="C25" s="74">
        <v>-201.268</v>
      </c>
      <c r="D25" s="74">
        <v>-359.97300000000001</v>
      </c>
      <c r="E25" s="74">
        <v>-474.45700000000005</v>
      </c>
      <c r="F25" s="75">
        <v>-3455.1660000000002</v>
      </c>
      <c r="G25" s="74">
        <v>19.837</v>
      </c>
      <c r="H25" s="74">
        <v>-1380.1120000000001</v>
      </c>
      <c r="I25" s="74">
        <v>-1495.8810000000001</v>
      </c>
      <c r="J25" s="75">
        <v>-1498.5909999999999</v>
      </c>
      <c r="K25" s="74">
        <v>0</v>
      </c>
      <c r="L25" s="74">
        <v>0</v>
      </c>
      <c r="M25" s="74">
        <v>0</v>
      </c>
      <c r="N25" s="76">
        <v>0</v>
      </c>
    </row>
    <row r="26" spans="1:17" ht="12.75" customHeight="1" x14ac:dyDescent="0.2">
      <c r="A26" s="6"/>
      <c r="B26" s="72"/>
      <c r="C26" s="43"/>
      <c r="D26" s="43"/>
      <c r="E26" s="43"/>
      <c r="F26" s="44"/>
      <c r="G26" s="43"/>
      <c r="H26" s="43"/>
      <c r="I26" s="43"/>
      <c r="J26" s="44"/>
      <c r="K26" s="43"/>
      <c r="L26" s="43"/>
      <c r="M26" s="43"/>
      <c r="N26" s="45"/>
    </row>
    <row r="27" spans="1:17" s="82" customFormat="1" ht="12.75" customHeight="1" x14ac:dyDescent="0.2">
      <c r="A27" s="80"/>
      <c r="B27" s="81" t="s">
        <v>87</v>
      </c>
      <c r="C27" s="59">
        <v>-200.67699999999999</v>
      </c>
      <c r="D27" s="59">
        <v>2121.489</v>
      </c>
      <c r="E27" s="59">
        <v>2022.0029999999999</v>
      </c>
      <c r="F27" s="60">
        <v>2624.1860000000001</v>
      </c>
      <c r="G27" s="59">
        <v>-340.61599999999999</v>
      </c>
      <c r="H27" s="59">
        <v>1693.626</v>
      </c>
      <c r="I27" s="59">
        <v>1525.3320000000001</v>
      </c>
      <c r="J27" s="60">
        <v>1909.1529999999998</v>
      </c>
      <c r="K27" s="59">
        <v>846.71799999999996</v>
      </c>
      <c r="L27" s="59">
        <v>-249.26300000000001</v>
      </c>
      <c r="M27" s="59">
        <v>-416.92700000000002</v>
      </c>
      <c r="N27" s="61">
        <v>-1671.9839999999999</v>
      </c>
      <c r="O27" s="4"/>
      <c r="P27" s="4"/>
      <c r="Q27" s="4"/>
    </row>
    <row r="28" spans="1:17" ht="12.75" customHeight="1" x14ac:dyDescent="0.2">
      <c r="A28" s="6"/>
      <c r="B28" s="73" t="s">
        <v>84</v>
      </c>
      <c r="C28" s="74">
        <v>-154.858</v>
      </c>
      <c r="D28" s="74">
        <v>-319.34300000000002</v>
      </c>
      <c r="E28" s="74">
        <v>-390.642</v>
      </c>
      <c r="F28" s="75">
        <v>-497.64800000000002</v>
      </c>
      <c r="G28" s="74">
        <v>-69.221000000000004</v>
      </c>
      <c r="H28" s="74">
        <v>2085.5</v>
      </c>
      <c r="I28" s="74">
        <v>1917.2059999999999</v>
      </c>
      <c r="J28" s="75">
        <v>2301.027</v>
      </c>
      <c r="K28" s="74">
        <v>846.71799999999996</v>
      </c>
      <c r="L28" s="74">
        <v>-249.26300000000001</v>
      </c>
      <c r="M28" s="74">
        <f>-416.927</f>
        <v>-416.92700000000002</v>
      </c>
      <c r="N28" s="76">
        <v>-1671.9839999999999</v>
      </c>
    </row>
    <row r="29" spans="1:17" ht="12.75" customHeight="1" x14ac:dyDescent="0.2">
      <c r="A29" s="6"/>
      <c r="B29" s="73" t="s">
        <v>85</v>
      </c>
      <c r="C29" s="74">
        <v>-45.818999999999988</v>
      </c>
      <c r="D29" s="74">
        <v>2439.8319999999999</v>
      </c>
      <c r="E29" s="74">
        <v>2412.645</v>
      </c>
      <c r="F29" s="75">
        <v>3121.8339999999998</v>
      </c>
      <c r="G29" s="74">
        <v>-271.39400000000001</v>
      </c>
      <c r="H29" s="74">
        <v>-391.87400000000002</v>
      </c>
      <c r="I29" s="74">
        <v>-391.87400000000002</v>
      </c>
      <c r="J29" s="75">
        <v>-391.87400000000002</v>
      </c>
      <c r="K29" s="74">
        <v>0</v>
      </c>
      <c r="L29" s="74">
        <v>0</v>
      </c>
      <c r="M29" s="74">
        <v>0</v>
      </c>
      <c r="N29" s="76">
        <v>0</v>
      </c>
    </row>
    <row r="30" spans="1:17" ht="12.75" customHeight="1" x14ac:dyDescent="0.2">
      <c r="A30" s="6"/>
      <c r="B30" s="72"/>
      <c r="C30" s="43"/>
      <c r="D30" s="43"/>
      <c r="E30" s="43"/>
      <c r="F30" s="44"/>
      <c r="G30" s="43"/>
      <c r="H30" s="43"/>
      <c r="I30" s="43"/>
      <c r="J30" s="44"/>
      <c r="K30" s="43"/>
      <c r="L30" s="43"/>
      <c r="M30" s="43"/>
      <c r="N30" s="45"/>
    </row>
    <row r="31" spans="1:17" ht="12.75" customHeight="1" x14ac:dyDescent="0.2">
      <c r="A31" s="6"/>
      <c r="B31" s="72" t="s">
        <v>88</v>
      </c>
      <c r="C31" s="83">
        <v>139.81100000000001</v>
      </c>
      <c r="D31" s="83">
        <v>-2.2959999999999998</v>
      </c>
      <c r="E31" s="83">
        <v>66.561000000000007</v>
      </c>
      <c r="F31" s="84">
        <v>-105.40300000000001</v>
      </c>
      <c r="G31" s="83">
        <v>-79.597999999999999</v>
      </c>
      <c r="H31" s="83">
        <v>-48.168999999999997</v>
      </c>
      <c r="I31" s="83">
        <v>-49.37</v>
      </c>
      <c r="J31" s="84">
        <v>-53.554000000000002</v>
      </c>
      <c r="K31" s="83">
        <v>-10.510999999999999</v>
      </c>
      <c r="L31" s="83">
        <v>2.6949999999999998</v>
      </c>
      <c r="M31" s="83">
        <v>3.718</v>
      </c>
      <c r="N31" s="85">
        <v>1.74</v>
      </c>
    </row>
    <row r="32" spans="1:17" ht="12.75" customHeight="1" x14ac:dyDescent="0.2">
      <c r="A32" s="6"/>
      <c r="B32" s="46" t="s">
        <v>89</v>
      </c>
      <c r="C32" s="47">
        <v>111.38200000000001</v>
      </c>
      <c r="D32" s="47">
        <v>2416.5219999999999</v>
      </c>
      <c r="E32" s="47">
        <v>800.60699999999997</v>
      </c>
      <c r="F32" s="48">
        <v>-1188.2750000000001</v>
      </c>
      <c r="G32" s="47">
        <v>-108.807</v>
      </c>
      <c r="H32" s="47">
        <v>-1951.104</v>
      </c>
      <c r="I32" s="47">
        <v>-1968.8969999999999</v>
      </c>
      <c r="J32" s="48">
        <v>-1569.5890000000009</v>
      </c>
      <c r="K32" s="47">
        <v>228.79900000000001</v>
      </c>
      <c r="L32" s="47">
        <v>-814.69799999999998</v>
      </c>
      <c r="M32" s="47">
        <v>-820.96</v>
      </c>
      <c r="N32" s="49">
        <v>2629.8040000000001</v>
      </c>
    </row>
    <row r="33" spans="1:14" ht="12.75" customHeight="1" x14ac:dyDescent="0.2">
      <c r="A33" s="6"/>
      <c r="B33" s="50"/>
      <c r="C33" s="40"/>
      <c r="D33" s="40"/>
      <c r="E33" s="40"/>
      <c r="F33" s="41"/>
      <c r="G33" s="40"/>
      <c r="H33" s="40"/>
      <c r="I33" s="40"/>
      <c r="J33" s="41"/>
      <c r="K33" s="40"/>
      <c r="L33" s="40"/>
      <c r="M33" s="40"/>
      <c r="N33" s="42"/>
    </row>
    <row r="34" spans="1:14" ht="12.75" customHeight="1" x14ac:dyDescent="0.2">
      <c r="A34" s="6"/>
      <c r="B34" s="86" t="s">
        <v>90</v>
      </c>
      <c r="C34" s="43">
        <v>3865.8820000000001</v>
      </c>
      <c r="D34" s="43">
        <v>3865.8820000000001</v>
      </c>
      <c r="E34" s="43">
        <v>3865.8820000000001</v>
      </c>
      <c r="F34" s="44">
        <v>3865.8820000000001</v>
      </c>
      <c r="G34" s="43">
        <v>2677.607</v>
      </c>
      <c r="H34" s="43">
        <v>2677.607</v>
      </c>
      <c r="I34" s="43">
        <v>2677.607</v>
      </c>
      <c r="J34" s="44">
        <v>2677.607</v>
      </c>
      <c r="K34" s="43">
        <v>1108.019</v>
      </c>
      <c r="L34" s="43">
        <v>1108.019</v>
      </c>
      <c r="M34" s="43">
        <v>1108.019</v>
      </c>
      <c r="N34" s="45">
        <v>1108.019</v>
      </c>
    </row>
    <row r="35" spans="1:14" ht="12.75" customHeight="1" x14ac:dyDescent="0.2">
      <c r="A35" s="6"/>
      <c r="B35" s="46" t="s">
        <v>91</v>
      </c>
      <c r="C35" s="47">
        <v>3977.2649999999999</v>
      </c>
      <c r="D35" s="47">
        <v>6282.4040000000005</v>
      </c>
      <c r="E35" s="47">
        <v>4666.491</v>
      </c>
      <c r="F35" s="48">
        <v>2677.6080000000002</v>
      </c>
      <c r="G35" s="47">
        <v>2568.799</v>
      </c>
      <c r="H35" s="47">
        <v>726.50300000000004</v>
      </c>
      <c r="I35" s="47">
        <v>708.71</v>
      </c>
      <c r="J35" s="48">
        <v>1108.0179999999991</v>
      </c>
      <c r="K35" s="47">
        <v>1336.818</v>
      </c>
      <c r="L35" s="47">
        <v>293.32100000000003</v>
      </c>
      <c r="M35" s="47">
        <v>287.05900000000003</v>
      </c>
      <c r="N35" s="49">
        <v>3737.8240000000001</v>
      </c>
    </row>
    <row r="36" spans="1:14" ht="12.75" customHeight="1" x14ac:dyDescent="0.2">
      <c r="A36" s="6"/>
      <c r="B36" s="73" t="s">
        <v>92</v>
      </c>
      <c r="C36" s="74">
        <v>0</v>
      </c>
      <c r="D36" s="74">
        <v>0</v>
      </c>
      <c r="E36" s="74">
        <v>3645</v>
      </c>
      <c r="F36" s="75">
        <v>1371.43</v>
      </c>
      <c r="G36" s="74">
        <f>1464.645-0.15</f>
        <v>1464.4949999999999</v>
      </c>
      <c r="H36" s="74">
        <v>0</v>
      </c>
      <c r="I36" s="74">
        <v>0</v>
      </c>
      <c r="J36" s="75">
        <v>0</v>
      </c>
      <c r="K36" s="74">
        <v>0</v>
      </c>
      <c r="L36" s="74">
        <v>0</v>
      </c>
      <c r="M36" s="74">
        <v>0</v>
      </c>
      <c r="N36" s="76">
        <v>0</v>
      </c>
    </row>
    <row r="37" spans="1:14" ht="12.75" customHeight="1" x14ac:dyDescent="0.2">
      <c r="A37" s="6"/>
      <c r="B37" s="73" t="s">
        <v>93</v>
      </c>
      <c r="C37" s="74">
        <v>3977</v>
      </c>
      <c r="D37" s="74">
        <v>6282</v>
      </c>
      <c r="E37" s="74">
        <v>1021</v>
      </c>
      <c r="F37" s="75">
        <v>1306.1780000000001</v>
      </c>
      <c r="G37" s="74">
        <v>1104.155</v>
      </c>
      <c r="H37" s="74">
        <v>726.50300000000004</v>
      </c>
      <c r="I37" s="74">
        <v>708.71</v>
      </c>
      <c r="J37" s="75">
        <v>1108.018</v>
      </c>
      <c r="K37" s="74">
        <v>1336.818</v>
      </c>
      <c r="L37" s="74">
        <v>293.32100000000003</v>
      </c>
      <c r="M37" s="74">
        <v>287.05900000000003</v>
      </c>
      <c r="N37" s="76">
        <v>3737.8240000000001</v>
      </c>
    </row>
    <row r="38" spans="1:14" ht="12.75" customHeight="1" x14ac:dyDescent="0.2">
      <c r="A38" s="6"/>
      <c r="B38" s="80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2.75" customHeight="1" x14ac:dyDescent="0.2">
      <c r="A39" s="6"/>
      <c r="B39" s="6" t="s">
        <v>146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</row>
    <row r="40" spans="1:14" ht="12.75" x14ac:dyDescent="0.2">
      <c r="A40" s="6"/>
      <c r="B40" s="8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</row>
    <row r="41" spans="1:14" ht="12.75" customHeight="1" x14ac:dyDescent="0.2">
      <c r="A41" s="6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</row>
    <row r="42" spans="1:14" ht="12.75" customHeight="1" x14ac:dyDescent="0.2">
      <c r="A42" s="6"/>
      <c r="B42" s="6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</row>
    <row r="43" spans="1:14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1:14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1:14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12.7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4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4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1:14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1:14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14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1:14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1:14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2.7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ht="12.7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ht="12.7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1:14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ht="12.7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ht="12.7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12.7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ht="12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ht="12.7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ht="12.7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ht="12.7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12.7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ht="12.7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1:14" ht="12.7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ht="12.7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 ht="12.7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ht="12.7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2.7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 ht="12.7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 ht="12.7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 ht="12.7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 ht="12.7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ht="12.7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12.7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 ht="12.7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 ht="12.7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 ht="12.7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 ht="12.7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12.7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12.7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 ht="12.7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 ht="12.7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2.7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 ht="12.7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 ht="12.7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 ht="12.7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 ht="12.7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 ht="12.7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12.7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 ht="12.7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</row>
    <row r="112" spans="1:14" ht="12.7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1:14" ht="12.7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1:14" ht="12.7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1:14" ht="12.7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 ht="12.7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1:14" ht="12.7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1:14" ht="12.7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1:14" ht="12.7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1:14" ht="12.7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  <row r="121" spans="1:14" ht="12.7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</row>
    <row r="122" spans="1:14" ht="12.7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  <row r="123" spans="1:14" ht="12.7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</row>
    <row r="124" spans="1:14" ht="12.7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</row>
    <row r="125" spans="1:14" ht="12.7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</row>
    <row r="126" spans="1:14" ht="12.7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1:14" ht="12.7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</row>
    <row r="128" spans="1:14" ht="12.7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</row>
    <row r="129" spans="1:14" ht="12.7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</row>
    <row r="130" spans="1:14" ht="12.7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1:14" ht="12.7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1:14" ht="12.7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1:14" ht="12.7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1:14" ht="12.7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1:14" ht="12.7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1:14" ht="12.7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1:14" ht="12.7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1:14" ht="12.7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1:14" ht="12.7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 ht="15.75" customHeight="1" x14ac:dyDescent="0.2"/>
    <row r="141" spans="1:14" ht="15.75" customHeight="1" x14ac:dyDescent="0.2"/>
    <row r="142" spans="1:14" ht="15.75" customHeight="1" x14ac:dyDescent="0.2"/>
    <row r="143" spans="1:14" ht="15.75" customHeight="1" x14ac:dyDescent="0.2"/>
    <row r="144" spans="1:1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AB96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4" customWidth="1"/>
    <col min="2" max="13" width="11.7109375" style="4" customWidth="1"/>
    <col min="14" max="14" width="43.42578125" style="4" customWidth="1"/>
    <col min="15" max="17" width="11.7109375" style="4" customWidth="1"/>
    <col min="18" max="28" width="11.42578125" style="4" customWidth="1"/>
    <col min="29" max="16384" width="14.42578125" style="4"/>
  </cols>
  <sheetData>
    <row r="1" spans="1:28" ht="12.75" customHeight="1" x14ac:dyDescent="0.2">
      <c r="A1" s="89"/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2.75" customHeight="1" x14ac:dyDescent="0.2">
      <c r="A2" s="11"/>
      <c r="B2" s="91" t="s">
        <v>1</v>
      </c>
      <c r="C2" s="91" t="s">
        <v>2</v>
      </c>
      <c r="D2" s="91" t="s">
        <v>3</v>
      </c>
      <c r="E2" s="92" t="s">
        <v>4</v>
      </c>
      <c r="F2" s="93" t="s">
        <v>1</v>
      </c>
      <c r="G2" s="93" t="s">
        <v>2</v>
      </c>
      <c r="H2" s="93" t="s">
        <v>3</v>
      </c>
      <c r="I2" s="340" t="s">
        <v>4</v>
      </c>
      <c r="J2" s="93" t="s">
        <v>1</v>
      </c>
      <c r="K2" s="93" t="s">
        <v>2</v>
      </c>
      <c r="L2" s="93" t="s">
        <v>3</v>
      </c>
      <c r="M2" s="93" t="s">
        <v>4</v>
      </c>
      <c r="N2" s="94"/>
      <c r="O2" s="294" t="s">
        <v>6</v>
      </c>
      <c r="P2" s="95" t="s">
        <v>6</v>
      </c>
      <c r="Q2" s="96" t="s">
        <v>6</v>
      </c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</row>
    <row r="3" spans="1:28" ht="12.75" customHeight="1" x14ac:dyDescent="0.2">
      <c r="A3" s="306"/>
      <c r="B3" s="14">
        <v>2020</v>
      </c>
      <c r="C3" s="14">
        <v>2020</v>
      </c>
      <c r="D3" s="14">
        <v>2020</v>
      </c>
      <c r="E3" s="97">
        <v>2020</v>
      </c>
      <c r="F3" s="98">
        <v>2021</v>
      </c>
      <c r="G3" s="98">
        <v>2021</v>
      </c>
      <c r="H3" s="98">
        <v>2021</v>
      </c>
      <c r="I3" s="97">
        <v>2021</v>
      </c>
      <c r="J3" s="98">
        <v>2022</v>
      </c>
      <c r="K3" s="98">
        <v>2022</v>
      </c>
      <c r="L3" s="98">
        <v>2022</v>
      </c>
      <c r="M3" s="98">
        <v>2022</v>
      </c>
      <c r="N3" s="300" t="s">
        <v>94</v>
      </c>
      <c r="O3" s="14">
        <v>2022</v>
      </c>
      <c r="P3" s="99">
        <v>2021</v>
      </c>
      <c r="Q3" s="100">
        <v>2020</v>
      </c>
      <c r="R3" s="101"/>
      <c r="S3" s="89"/>
      <c r="T3" s="89"/>
      <c r="U3" s="101"/>
      <c r="V3" s="101"/>
      <c r="W3" s="101"/>
      <c r="X3" s="101"/>
      <c r="Y3" s="101"/>
      <c r="Z3" s="101"/>
      <c r="AA3" s="101"/>
      <c r="AB3" s="101"/>
    </row>
    <row r="4" spans="1:28" ht="12.75" customHeight="1" x14ac:dyDescent="0.2">
      <c r="A4" s="89"/>
      <c r="B4" s="102" t="s">
        <v>9</v>
      </c>
      <c r="C4" s="102" t="s">
        <v>9</v>
      </c>
      <c r="D4" s="102" t="s">
        <v>9</v>
      </c>
      <c r="E4" s="16" t="s">
        <v>9</v>
      </c>
      <c r="F4" s="103" t="s">
        <v>9</v>
      </c>
      <c r="G4" s="102" t="s">
        <v>9</v>
      </c>
      <c r="H4" s="102" t="s">
        <v>9</v>
      </c>
      <c r="I4" s="16" t="s">
        <v>9</v>
      </c>
      <c r="J4" s="102"/>
      <c r="K4" s="102"/>
      <c r="L4" s="102"/>
      <c r="M4" s="102"/>
      <c r="N4" s="90"/>
      <c r="O4" s="102"/>
      <c r="P4" s="102" t="s">
        <v>9</v>
      </c>
      <c r="Q4" s="102" t="s">
        <v>9</v>
      </c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</row>
    <row r="5" spans="1:28" ht="12.75" customHeight="1" x14ac:dyDescent="0.2">
      <c r="A5" s="89"/>
      <c r="B5" s="104"/>
      <c r="C5" s="104"/>
      <c r="D5" s="104"/>
      <c r="E5" s="104"/>
      <c r="F5" s="104"/>
      <c r="G5" s="105"/>
      <c r="H5" s="105"/>
      <c r="I5" s="105"/>
      <c r="J5" s="105"/>
      <c r="K5" s="105"/>
      <c r="L5" s="105"/>
      <c r="M5" s="105"/>
      <c r="N5" s="90"/>
      <c r="O5" s="104"/>
      <c r="P5" s="104"/>
      <c r="Q5" s="104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</row>
    <row r="6" spans="1:28" ht="12.75" customHeight="1" x14ac:dyDescent="0.2">
      <c r="A6" s="106"/>
      <c r="B6" s="107"/>
      <c r="C6" s="107"/>
      <c r="D6" s="107"/>
      <c r="E6" s="108"/>
      <c r="F6" s="107"/>
      <c r="G6" s="107"/>
      <c r="H6" s="107"/>
      <c r="I6" s="108"/>
      <c r="J6" s="107"/>
      <c r="K6" s="107"/>
      <c r="L6" s="107"/>
      <c r="M6" s="107"/>
      <c r="N6" s="109" t="s">
        <v>16</v>
      </c>
      <c r="O6" s="107"/>
      <c r="P6" s="107"/>
      <c r="Q6" s="107"/>
      <c r="R6" s="106"/>
      <c r="S6" s="89"/>
      <c r="T6" s="89"/>
      <c r="U6" s="106"/>
      <c r="V6" s="106"/>
      <c r="W6" s="106"/>
      <c r="X6" s="106"/>
      <c r="Y6" s="106"/>
      <c r="Z6" s="106"/>
      <c r="AA6" s="106"/>
      <c r="AB6" s="106"/>
    </row>
    <row r="7" spans="1:28" ht="12.75" customHeight="1" x14ac:dyDescent="0.2">
      <c r="A7" s="110"/>
      <c r="B7" s="111">
        <v>743.33245337390008</v>
      </c>
      <c r="C7" s="111">
        <v>753.02561436092003</v>
      </c>
      <c r="D7" s="111">
        <v>827.17973234685996</v>
      </c>
      <c r="E7" s="112">
        <v>857.05468209753974</v>
      </c>
      <c r="F7" s="111">
        <v>876.923</v>
      </c>
      <c r="G7" s="111">
        <v>1046.7329999999999</v>
      </c>
      <c r="H7" s="111">
        <v>1120.655</v>
      </c>
      <c r="I7" s="112">
        <v>1131.4649999999999</v>
      </c>
      <c r="J7" s="111">
        <v>1170.616</v>
      </c>
      <c r="K7" s="111">
        <v>1274.1179999999999</v>
      </c>
      <c r="L7" s="111">
        <v>1208.9939999999999</v>
      </c>
      <c r="M7" s="113">
        <v>1202.6030000000001</v>
      </c>
      <c r="N7" s="114" t="s">
        <v>95</v>
      </c>
      <c r="O7" s="115">
        <v>4856.3310000000001</v>
      </c>
      <c r="P7" s="115">
        <v>4175.7759999999998</v>
      </c>
      <c r="Q7" s="115">
        <v>3180.5924821792196</v>
      </c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</row>
    <row r="8" spans="1:28" ht="12.75" customHeight="1" x14ac:dyDescent="0.2">
      <c r="A8" s="110"/>
      <c r="B8" s="111">
        <v>1669.65773144027</v>
      </c>
      <c r="C8" s="111">
        <v>1696.5674136918697</v>
      </c>
      <c r="D8" s="111">
        <v>1720.72495544399</v>
      </c>
      <c r="E8" s="112">
        <v>1982.59045232011</v>
      </c>
      <c r="F8" s="111">
        <v>1760.59694767358</v>
      </c>
      <c r="G8" s="111">
        <v>1867.8256573450801</v>
      </c>
      <c r="H8" s="111">
        <v>1841.5488934533396</v>
      </c>
      <c r="I8" s="112">
        <v>2055.1263435196402</v>
      </c>
      <c r="J8" s="111">
        <v>1797.6389999999999</v>
      </c>
      <c r="K8" s="111">
        <v>1956.079</v>
      </c>
      <c r="L8" s="111">
        <v>1834.7750000000001</v>
      </c>
      <c r="M8" s="113">
        <v>2019.1379999999999</v>
      </c>
      <c r="N8" s="114" t="s">
        <v>96</v>
      </c>
      <c r="O8" s="115">
        <v>7607.6310000000003</v>
      </c>
      <c r="P8" s="115">
        <v>7525.0978419916391</v>
      </c>
      <c r="Q8" s="115">
        <v>7069.5405528962401</v>
      </c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</row>
    <row r="9" spans="1:28" ht="12.75" customHeight="1" x14ac:dyDescent="0.2">
      <c r="A9" s="110"/>
      <c r="B9" s="111">
        <v>354.42399999999998</v>
      </c>
      <c r="C9" s="111">
        <v>381.56500000000005</v>
      </c>
      <c r="D9" s="111">
        <v>376.47800000000007</v>
      </c>
      <c r="E9" s="112">
        <v>491.16199999999981</v>
      </c>
      <c r="F9" s="111">
        <v>523.32600000000002</v>
      </c>
      <c r="G9" s="111">
        <v>474.83199999999999</v>
      </c>
      <c r="H9" s="111">
        <v>423.73099999999999</v>
      </c>
      <c r="I9" s="112">
        <v>490.88299999999998</v>
      </c>
      <c r="J9" s="111">
        <v>477.447</v>
      </c>
      <c r="K9" s="111">
        <v>413.48599999999999</v>
      </c>
      <c r="L9" s="111">
        <v>425.30399999999997</v>
      </c>
      <c r="M9" s="113">
        <v>506.20299999999997</v>
      </c>
      <c r="N9" s="114" t="s">
        <v>97</v>
      </c>
      <c r="O9" s="115">
        <v>1822.44</v>
      </c>
      <c r="P9" s="115">
        <v>1912.7720000000002</v>
      </c>
      <c r="Q9" s="115">
        <v>1603.6289999999999</v>
      </c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</row>
    <row r="10" spans="1:28" ht="12.75" customHeight="1" x14ac:dyDescent="0.2">
      <c r="A10" s="110"/>
      <c r="B10" s="111">
        <v>473.17200000000003</v>
      </c>
      <c r="C10" s="111">
        <v>463.29399999999998</v>
      </c>
      <c r="D10" s="111">
        <v>496.476</v>
      </c>
      <c r="E10" s="112">
        <v>538.31500000000005</v>
      </c>
      <c r="F10" s="111">
        <v>490.13900000000001</v>
      </c>
      <c r="G10" s="111">
        <v>476.44200000000001</v>
      </c>
      <c r="H10" s="111">
        <v>533.30399999999997</v>
      </c>
      <c r="I10" s="112">
        <v>526.32399999999996</v>
      </c>
      <c r="J10" s="111">
        <v>449.904</v>
      </c>
      <c r="K10" s="111">
        <v>486.91500000000002</v>
      </c>
      <c r="L10" s="111">
        <v>536.62400000000002</v>
      </c>
      <c r="M10" s="113">
        <v>562.03899999999999</v>
      </c>
      <c r="N10" s="114" t="s">
        <v>98</v>
      </c>
      <c r="O10" s="115">
        <v>2035.482</v>
      </c>
      <c r="P10" s="115">
        <v>2026.2089999999998</v>
      </c>
      <c r="Q10" s="115">
        <v>1971.2570000000001</v>
      </c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</row>
    <row r="11" spans="1:28" ht="12.75" customHeight="1" x14ac:dyDescent="0.2">
      <c r="A11" s="110"/>
      <c r="B11" s="111">
        <v>235.97472672704401</v>
      </c>
      <c r="C11" s="111">
        <v>249.71679750440902</v>
      </c>
      <c r="D11" s="111">
        <v>224.67303929649393</v>
      </c>
      <c r="E11" s="112">
        <v>231.30926307295204</v>
      </c>
      <c r="F11" s="111">
        <v>223.03993069025998</v>
      </c>
      <c r="G11" s="111">
        <v>216.26519630312799</v>
      </c>
      <c r="H11" s="111">
        <v>216.85822682837099</v>
      </c>
      <c r="I11" s="112">
        <v>247.61878572689102</v>
      </c>
      <c r="J11" s="111">
        <v>238.87899999999999</v>
      </c>
      <c r="K11" s="111">
        <v>249.47</v>
      </c>
      <c r="L11" s="111">
        <v>245.60499999999999</v>
      </c>
      <c r="M11" s="113">
        <v>247.959</v>
      </c>
      <c r="N11" s="114" t="s">
        <v>99</v>
      </c>
      <c r="O11" s="115">
        <v>981.91300000000001</v>
      </c>
      <c r="P11" s="115">
        <v>903.78213954864998</v>
      </c>
      <c r="Q11" s="115">
        <v>941.67382660089902</v>
      </c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</row>
    <row r="12" spans="1:28" ht="12.75" customHeight="1" x14ac:dyDescent="0.2">
      <c r="A12" s="110"/>
      <c r="B12" s="111">
        <v>-450.13379426931198</v>
      </c>
      <c r="C12" s="111">
        <v>-471.16406753288703</v>
      </c>
      <c r="D12" s="111">
        <v>-457.53197864275086</v>
      </c>
      <c r="E12" s="112">
        <v>-480.2972502631801</v>
      </c>
      <c r="F12" s="111">
        <v>-473.395520789084</v>
      </c>
      <c r="G12" s="111">
        <v>-463.3376164984179</v>
      </c>
      <c r="H12" s="111">
        <v>-468.97998157103802</v>
      </c>
      <c r="I12" s="112">
        <v>-515.40767455834009</v>
      </c>
      <c r="J12" s="111">
        <v>-486.95800000000003</v>
      </c>
      <c r="K12" s="111">
        <v>-500.005</v>
      </c>
      <c r="L12" s="111">
        <v>-495.05500000000001</v>
      </c>
      <c r="M12" s="113">
        <v>-549.65</v>
      </c>
      <c r="N12" s="114" t="s">
        <v>100</v>
      </c>
      <c r="O12" s="341">
        <v>-2031.6680000000001</v>
      </c>
      <c r="P12" s="115">
        <v>-1921.1207934168801</v>
      </c>
      <c r="Q12" s="115">
        <v>-1859.12709070813</v>
      </c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</row>
    <row r="13" spans="1:28" ht="12.75" customHeight="1" x14ac:dyDescent="0.2">
      <c r="A13" s="110"/>
      <c r="B13" s="117">
        <v>3026.4270000000006</v>
      </c>
      <c r="C13" s="117">
        <v>3073.0030000000002</v>
      </c>
      <c r="D13" s="117">
        <v>3188</v>
      </c>
      <c r="E13" s="118">
        <v>3620.1339999999991</v>
      </c>
      <c r="F13" s="117">
        <v>3400.6289999999999</v>
      </c>
      <c r="G13" s="117">
        <v>3618.76</v>
      </c>
      <c r="H13" s="117">
        <v>3667.1170000000002</v>
      </c>
      <c r="I13" s="118">
        <v>3936.0099999999989</v>
      </c>
      <c r="J13" s="117">
        <v>3647.5270000000005</v>
      </c>
      <c r="K13" s="117">
        <v>3880.0630000000001</v>
      </c>
      <c r="L13" s="117">
        <v>3756.2469999999998</v>
      </c>
      <c r="M13" s="119">
        <v>3988.2919999999999</v>
      </c>
      <c r="N13" s="120" t="s">
        <v>101</v>
      </c>
      <c r="O13" s="121">
        <v>15272.128999999999</v>
      </c>
      <c r="P13" s="121">
        <v>14622.516</v>
      </c>
      <c r="Q13" s="121">
        <v>12907.564</v>
      </c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</row>
    <row r="14" spans="1:28" ht="12.75" customHeight="1" x14ac:dyDescent="0.2">
      <c r="A14" s="110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3"/>
      <c r="O14" s="122"/>
      <c r="P14" s="122"/>
      <c r="Q14" s="122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</row>
    <row r="15" spans="1:28" ht="12.75" customHeight="1" x14ac:dyDescent="0.2">
      <c r="A15" s="110"/>
      <c r="B15" s="124"/>
      <c r="C15" s="124"/>
      <c r="D15" s="124"/>
      <c r="E15" s="125"/>
      <c r="F15" s="124"/>
      <c r="G15" s="124"/>
      <c r="H15" s="124"/>
      <c r="I15" s="125"/>
      <c r="J15" s="124"/>
      <c r="K15" s="124"/>
      <c r="L15" s="124"/>
      <c r="M15" s="124"/>
      <c r="N15" s="109" t="s">
        <v>102</v>
      </c>
      <c r="O15" s="124"/>
      <c r="P15" s="124"/>
      <c r="Q15" s="124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</row>
    <row r="16" spans="1:28" ht="12.75" customHeight="1" x14ac:dyDescent="0.2">
      <c r="A16" s="110"/>
      <c r="B16" s="115">
        <v>298.036</v>
      </c>
      <c r="C16" s="115">
        <v>340.72699999999998</v>
      </c>
      <c r="D16" s="115">
        <v>356.45400000000001</v>
      </c>
      <c r="E16" s="116">
        <v>340.49900000000002</v>
      </c>
      <c r="F16" s="115">
        <v>359.85500000000002</v>
      </c>
      <c r="G16" s="115">
        <v>488.92599999999999</v>
      </c>
      <c r="H16" s="115">
        <v>499.154</v>
      </c>
      <c r="I16" s="116">
        <v>433.75400000000002</v>
      </c>
      <c r="J16" s="115">
        <v>443.25200000000001</v>
      </c>
      <c r="K16" s="115">
        <v>548.86500000000001</v>
      </c>
      <c r="L16" s="115">
        <v>485.61500000000001</v>
      </c>
      <c r="M16" s="126">
        <v>430.18</v>
      </c>
      <c r="N16" s="114" t="s">
        <v>95</v>
      </c>
      <c r="O16" s="115">
        <v>1907.912</v>
      </c>
      <c r="P16" s="115">
        <v>1781.6889999999999</v>
      </c>
      <c r="Q16" s="115">
        <v>1335.7159999999999</v>
      </c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</row>
    <row r="17" spans="1:28" ht="12.75" customHeight="1" x14ac:dyDescent="0.2">
      <c r="A17" s="110"/>
      <c r="B17" s="115">
        <v>34.325925085693697</v>
      </c>
      <c r="C17" s="115">
        <v>129.9530585797373</v>
      </c>
      <c r="D17" s="115">
        <v>257.64409534186098</v>
      </c>
      <c r="E17" s="116">
        <v>289.87726381870795</v>
      </c>
      <c r="F17" s="115">
        <v>193.02899598398901</v>
      </c>
      <c r="G17" s="115">
        <v>262.84150812239596</v>
      </c>
      <c r="H17" s="115">
        <v>245.57553510707203</v>
      </c>
      <c r="I17" s="116">
        <v>229.21229287397895</v>
      </c>
      <c r="J17" s="115">
        <v>80.983000000000004</v>
      </c>
      <c r="K17" s="115">
        <v>168.893</v>
      </c>
      <c r="L17" s="115">
        <v>100.685</v>
      </c>
      <c r="M17" s="126">
        <v>180.41</v>
      </c>
      <c r="N17" s="114" t="s">
        <v>96</v>
      </c>
      <c r="O17" s="115">
        <v>530.971</v>
      </c>
      <c r="P17" s="115">
        <v>930.65833208743595</v>
      </c>
      <c r="Q17" s="115">
        <v>711.80034282599991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</row>
    <row r="18" spans="1:28" ht="12.75" customHeight="1" x14ac:dyDescent="0.2">
      <c r="A18" s="110"/>
      <c r="B18" s="115">
        <v>-1.484</v>
      </c>
      <c r="C18" s="115">
        <v>6.476</v>
      </c>
      <c r="D18" s="115">
        <v>8.7749999999999986</v>
      </c>
      <c r="E18" s="116">
        <v>28.785</v>
      </c>
      <c r="F18" s="115">
        <v>27.994</v>
      </c>
      <c r="G18" s="115">
        <v>9.8999999999999986</v>
      </c>
      <c r="H18" s="115">
        <v>-10.016999999999999</v>
      </c>
      <c r="I18" s="116">
        <v>-1.508</v>
      </c>
      <c r="J18" s="115">
        <v>-12.94</v>
      </c>
      <c r="K18" s="115">
        <v>-28.010999999999999</v>
      </c>
      <c r="L18" s="115">
        <v>-13.019</v>
      </c>
      <c r="M18" s="126">
        <v>3.5710000000000002</v>
      </c>
      <c r="N18" s="114" t="s">
        <v>97</v>
      </c>
      <c r="O18" s="115">
        <v>-50.399000000000001</v>
      </c>
      <c r="P18" s="115">
        <v>26.369</v>
      </c>
      <c r="Q18" s="115">
        <v>42.552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</row>
    <row r="19" spans="1:28" ht="12.75" customHeight="1" x14ac:dyDescent="0.2">
      <c r="A19" s="110"/>
      <c r="B19" s="115">
        <v>20.193000000000001</v>
      </c>
      <c r="C19" s="115">
        <v>57.599000000000004</v>
      </c>
      <c r="D19" s="115">
        <v>110.429</v>
      </c>
      <c r="E19" s="116">
        <v>81.433999999999969</v>
      </c>
      <c r="F19" s="115">
        <v>56.473999999999997</v>
      </c>
      <c r="G19" s="115">
        <v>41.887999999999998</v>
      </c>
      <c r="H19" s="115">
        <v>97.325999999999993</v>
      </c>
      <c r="I19" s="116">
        <v>52.884999999999998</v>
      </c>
      <c r="J19" s="115">
        <v>28.56</v>
      </c>
      <c r="K19" s="115">
        <v>37.112000000000002</v>
      </c>
      <c r="L19" s="115">
        <v>106.53400000000001</v>
      </c>
      <c r="M19" s="126">
        <v>108.64100000000001</v>
      </c>
      <c r="N19" s="114" t="s">
        <v>98</v>
      </c>
      <c r="O19" s="115">
        <v>280.84700000000004</v>
      </c>
      <c r="P19" s="115">
        <v>248.57299999999998</v>
      </c>
      <c r="Q19" s="115">
        <v>269.65499999999997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</row>
    <row r="20" spans="1:28" ht="12.75" customHeight="1" x14ac:dyDescent="0.2">
      <c r="A20" s="110"/>
      <c r="B20" s="115">
        <v>-66.226248999070407</v>
      </c>
      <c r="C20" s="115">
        <v>-36.492074751554597</v>
      </c>
      <c r="D20" s="115">
        <v>-55.141109711681999</v>
      </c>
      <c r="E20" s="116">
        <v>-76.065579243385983</v>
      </c>
      <c r="F20" s="115">
        <v>-43.170851798351094</v>
      </c>
      <c r="G20" s="115">
        <v>-60.119275743369897</v>
      </c>
      <c r="H20" s="115">
        <v>-63.279247234793019</v>
      </c>
      <c r="I20" s="116">
        <v>-80.268760041920999</v>
      </c>
      <c r="J20" s="115">
        <v>-59.363999999999997</v>
      </c>
      <c r="K20" s="115">
        <v>-107.245</v>
      </c>
      <c r="L20" s="115">
        <v>-24.507999999999999</v>
      </c>
      <c r="M20" s="126">
        <v>-71.766999999999996</v>
      </c>
      <c r="N20" s="114" t="s">
        <v>99</v>
      </c>
      <c r="O20" s="115">
        <v>-262.88400000000001</v>
      </c>
      <c r="P20" s="115">
        <v>-246.83813481843498</v>
      </c>
      <c r="Q20" s="115">
        <v>-233.92501270569301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</row>
    <row r="21" spans="1:28" ht="12.75" customHeight="1" x14ac:dyDescent="0.2">
      <c r="A21" s="110"/>
      <c r="B21" s="127">
        <v>284.84499999999997</v>
      </c>
      <c r="C21" s="127">
        <v>498.28500000000003</v>
      </c>
      <c r="D21" s="127">
        <v>678.17699999999991</v>
      </c>
      <c r="E21" s="128">
        <v>664.53</v>
      </c>
      <c r="F21" s="127">
        <v>594.18099999999993</v>
      </c>
      <c r="G21" s="127">
        <v>743.43600000000004</v>
      </c>
      <c r="H21" s="127">
        <v>768.75900000000001</v>
      </c>
      <c r="I21" s="128">
        <v>634.07499999999993</v>
      </c>
      <c r="J21" s="127">
        <v>480.49100000000004</v>
      </c>
      <c r="K21" s="127">
        <v>619.61400000000003</v>
      </c>
      <c r="L21" s="127">
        <v>655.3069999999999</v>
      </c>
      <c r="M21" s="129">
        <v>651.03500000000008</v>
      </c>
      <c r="N21" s="130" t="s">
        <v>101</v>
      </c>
      <c r="O21" s="127">
        <v>2406.4470000000001</v>
      </c>
      <c r="P21" s="127">
        <v>2740.451</v>
      </c>
      <c r="Q21" s="127">
        <v>2125.837</v>
      </c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</row>
    <row r="22" spans="1:28" ht="12.75" customHeight="1" x14ac:dyDescent="0.2">
      <c r="A22" s="11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94"/>
      <c r="O22" s="131"/>
      <c r="P22" s="131"/>
      <c r="Q22" s="131"/>
      <c r="R22" s="110"/>
      <c r="S22" s="110"/>
      <c r="T22" s="89"/>
      <c r="U22" s="110"/>
      <c r="V22" s="110"/>
      <c r="W22" s="110"/>
      <c r="X22" s="110"/>
      <c r="Y22" s="110"/>
      <c r="Z22" s="110"/>
      <c r="AA22" s="110"/>
      <c r="AB22" s="110"/>
    </row>
    <row r="23" spans="1:28" ht="12.75" customHeight="1" x14ac:dyDescent="0.2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23"/>
      <c r="O23" s="110"/>
      <c r="P23" s="110"/>
      <c r="Q23" s="110"/>
      <c r="R23" s="110"/>
      <c r="S23" s="110"/>
      <c r="T23" s="89"/>
      <c r="U23" s="110"/>
      <c r="V23" s="110"/>
      <c r="W23" s="110"/>
      <c r="X23" s="110"/>
      <c r="Y23" s="110"/>
      <c r="Z23" s="110"/>
      <c r="AA23" s="110"/>
      <c r="AB23" s="110"/>
    </row>
    <row r="24" spans="1:28" ht="12.75" customHeight="1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23"/>
      <c r="O24" s="110"/>
      <c r="P24" s="110"/>
      <c r="Q24" s="110"/>
      <c r="R24" s="110"/>
      <c r="S24" s="110"/>
      <c r="T24" s="89"/>
      <c r="U24" s="110"/>
      <c r="V24" s="110"/>
      <c r="W24" s="110"/>
      <c r="X24" s="110"/>
      <c r="Y24" s="110"/>
      <c r="Z24" s="110"/>
      <c r="AA24" s="110"/>
      <c r="AB24" s="110"/>
    </row>
    <row r="25" spans="1:28" ht="12.75" customHeight="1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23"/>
      <c r="O25" s="110"/>
      <c r="P25" s="110"/>
      <c r="Q25" s="110"/>
      <c r="R25" s="110"/>
      <c r="S25" s="110"/>
      <c r="T25" s="89"/>
      <c r="U25" s="110"/>
      <c r="V25" s="110"/>
      <c r="W25" s="110"/>
      <c r="X25" s="110"/>
      <c r="Y25" s="110"/>
      <c r="Z25" s="110"/>
      <c r="AA25" s="110"/>
      <c r="AB25" s="110"/>
    </row>
    <row r="26" spans="1:28" ht="12.75" customHeight="1" x14ac:dyDescent="0.2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23"/>
      <c r="O26" s="110"/>
      <c r="P26" s="110"/>
      <c r="Q26" s="110"/>
      <c r="R26" s="110"/>
      <c r="S26" s="110"/>
      <c r="T26" s="89"/>
      <c r="U26" s="110"/>
      <c r="V26" s="110"/>
      <c r="W26" s="110"/>
      <c r="X26" s="110"/>
      <c r="Y26" s="110"/>
      <c r="Z26" s="110"/>
      <c r="AA26" s="110"/>
      <c r="AB26" s="110"/>
    </row>
    <row r="27" spans="1:28" ht="12.75" customHeight="1" x14ac:dyDescent="0.2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23"/>
      <c r="O27" s="110"/>
      <c r="P27" s="110"/>
      <c r="Q27" s="110"/>
      <c r="R27" s="110"/>
      <c r="S27" s="110"/>
      <c r="T27" s="89"/>
      <c r="U27" s="110"/>
      <c r="V27" s="110"/>
      <c r="W27" s="110"/>
      <c r="X27" s="110"/>
      <c r="Y27" s="110"/>
      <c r="Z27" s="110"/>
      <c r="AA27" s="110"/>
      <c r="AB27" s="110"/>
    </row>
    <row r="28" spans="1:28" ht="12.75" customHeight="1" x14ac:dyDescent="0.2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23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</row>
    <row r="29" spans="1:28" ht="12.75" customHeight="1" x14ac:dyDescent="0.2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23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</row>
    <row r="30" spans="1:28" ht="12.75" customHeight="1" x14ac:dyDescent="0.2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23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</row>
    <row r="31" spans="1:28" ht="12.75" customHeight="1" x14ac:dyDescent="0.2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23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</row>
    <row r="32" spans="1:28" ht="12.75" customHeight="1" x14ac:dyDescent="0.2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23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</row>
    <row r="33" spans="1:28" ht="12.75" customHeight="1" x14ac:dyDescent="0.2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23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</row>
    <row r="34" spans="1:28" ht="12.75" customHeight="1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23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</row>
    <row r="35" spans="1:28" ht="12.75" customHeight="1" x14ac:dyDescent="0.2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23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</row>
    <row r="36" spans="1:28" ht="12.75" customHeigh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23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</row>
    <row r="37" spans="1:28" ht="12.75" customHeight="1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23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</row>
    <row r="38" spans="1:28" ht="12.75" customHeight="1" x14ac:dyDescent="0.2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23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spans="1:28" ht="12.75" customHeight="1" x14ac:dyDescent="0.2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23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</row>
    <row r="40" spans="1:28" ht="12.75" customHeight="1" x14ac:dyDescent="0.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23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</row>
    <row r="41" spans="1:28" ht="12.75" customHeight="1" x14ac:dyDescent="0.2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23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</row>
    <row r="42" spans="1:28" ht="12.75" customHeight="1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23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</row>
    <row r="43" spans="1:28" ht="12.75" customHeight="1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23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spans="1:28" ht="12.75" customHeight="1" x14ac:dyDescent="0.2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23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</row>
    <row r="45" spans="1:28" ht="12.75" customHeight="1" x14ac:dyDescent="0.2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23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</row>
    <row r="46" spans="1:28" ht="12.75" customHeight="1" x14ac:dyDescent="0.2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23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</row>
    <row r="47" spans="1:28" ht="15.75" customHeight="1" x14ac:dyDescent="0.2">
      <c r="N47" s="132"/>
    </row>
    <row r="48" spans="1:28" ht="15.75" customHeight="1" x14ac:dyDescent="0.2">
      <c r="N48" s="132"/>
    </row>
    <row r="49" spans="14:14" ht="15.75" customHeight="1" x14ac:dyDescent="0.2">
      <c r="N49" s="132"/>
    </row>
    <row r="50" spans="14:14" ht="15.75" customHeight="1" x14ac:dyDescent="0.2">
      <c r="N50" s="132"/>
    </row>
    <row r="51" spans="14:14" ht="15.75" customHeight="1" x14ac:dyDescent="0.2">
      <c r="N51" s="132"/>
    </row>
    <row r="52" spans="14:14" ht="15.75" customHeight="1" x14ac:dyDescent="0.2">
      <c r="N52" s="132"/>
    </row>
    <row r="53" spans="14:14" ht="15.75" customHeight="1" x14ac:dyDescent="0.2">
      <c r="N53" s="132"/>
    </row>
    <row r="54" spans="14:14" ht="15.75" customHeight="1" x14ac:dyDescent="0.2">
      <c r="N54" s="132"/>
    </row>
    <row r="55" spans="14:14" ht="15.75" customHeight="1" x14ac:dyDescent="0.2">
      <c r="N55" s="132"/>
    </row>
    <row r="56" spans="14:14" ht="15.75" customHeight="1" x14ac:dyDescent="0.2">
      <c r="N56" s="132"/>
    </row>
    <row r="57" spans="14:14" ht="15.75" customHeight="1" x14ac:dyDescent="0.2">
      <c r="N57" s="132"/>
    </row>
    <row r="58" spans="14:14" ht="15.75" customHeight="1" x14ac:dyDescent="0.2">
      <c r="N58" s="132"/>
    </row>
    <row r="59" spans="14:14" ht="15.75" customHeight="1" x14ac:dyDescent="0.2">
      <c r="N59" s="132"/>
    </row>
    <row r="60" spans="14:14" ht="15.75" customHeight="1" x14ac:dyDescent="0.2">
      <c r="N60" s="132"/>
    </row>
    <row r="61" spans="14:14" ht="15.75" customHeight="1" x14ac:dyDescent="0.2">
      <c r="N61" s="132"/>
    </row>
    <row r="62" spans="14:14" ht="15.75" customHeight="1" x14ac:dyDescent="0.2">
      <c r="N62" s="132"/>
    </row>
    <row r="63" spans="14:14" ht="15.75" customHeight="1" x14ac:dyDescent="0.2">
      <c r="N63" s="132"/>
    </row>
    <row r="64" spans="14:14" ht="15.75" customHeight="1" x14ac:dyDescent="0.2">
      <c r="N64" s="132"/>
    </row>
    <row r="65" spans="14:14" ht="15.75" customHeight="1" x14ac:dyDescent="0.2">
      <c r="N65" s="132"/>
    </row>
    <row r="66" spans="14:14" ht="15.75" customHeight="1" x14ac:dyDescent="0.2">
      <c r="N66" s="132"/>
    </row>
    <row r="67" spans="14:14" ht="15.75" customHeight="1" x14ac:dyDescent="0.2">
      <c r="N67" s="132"/>
    </row>
    <row r="68" spans="14:14" ht="15.75" customHeight="1" x14ac:dyDescent="0.2">
      <c r="N68" s="132"/>
    </row>
    <row r="69" spans="14:14" ht="15.75" customHeight="1" x14ac:dyDescent="0.2">
      <c r="N69" s="132"/>
    </row>
    <row r="70" spans="14:14" ht="15.75" customHeight="1" x14ac:dyDescent="0.2">
      <c r="N70" s="132"/>
    </row>
    <row r="71" spans="14:14" ht="15.75" customHeight="1" x14ac:dyDescent="0.2">
      <c r="N71" s="132"/>
    </row>
    <row r="72" spans="14:14" ht="15.75" customHeight="1" x14ac:dyDescent="0.2">
      <c r="N72" s="132"/>
    </row>
    <row r="73" spans="14:14" ht="15.75" customHeight="1" x14ac:dyDescent="0.2">
      <c r="N73" s="132"/>
    </row>
    <row r="74" spans="14:14" ht="15.75" customHeight="1" x14ac:dyDescent="0.2">
      <c r="N74" s="132"/>
    </row>
    <row r="75" spans="14:14" ht="15.75" customHeight="1" x14ac:dyDescent="0.2">
      <c r="N75" s="132"/>
    </row>
    <row r="76" spans="14:14" ht="15.75" customHeight="1" x14ac:dyDescent="0.2">
      <c r="N76" s="132"/>
    </row>
    <row r="77" spans="14:14" ht="15.75" customHeight="1" x14ac:dyDescent="0.2">
      <c r="N77" s="132"/>
    </row>
    <row r="78" spans="14:14" ht="15.75" customHeight="1" x14ac:dyDescent="0.2">
      <c r="N78" s="132"/>
    </row>
    <row r="79" spans="14:14" ht="15.75" customHeight="1" x14ac:dyDescent="0.2">
      <c r="N79" s="132"/>
    </row>
    <row r="80" spans="14:14" ht="15.75" customHeight="1" x14ac:dyDescent="0.2">
      <c r="N80" s="132"/>
    </row>
    <row r="81" spans="14:14" ht="15.75" customHeight="1" x14ac:dyDescent="0.2">
      <c r="N81" s="132"/>
    </row>
    <row r="82" spans="14:14" ht="15.75" customHeight="1" x14ac:dyDescent="0.2">
      <c r="N82" s="132"/>
    </row>
    <row r="83" spans="14:14" ht="15.75" customHeight="1" x14ac:dyDescent="0.2">
      <c r="N83" s="132"/>
    </row>
    <row r="84" spans="14:14" ht="15.75" customHeight="1" x14ac:dyDescent="0.2">
      <c r="N84" s="132"/>
    </row>
    <row r="85" spans="14:14" ht="15.75" customHeight="1" x14ac:dyDescent="0.2">
      <c r="N85" s="132"/>
    </row>
    <row r="86" spans="14:14" ht="15.75" customHeight="1" x14ac:dyDescent="0.2">
      <c r="N86" s="132"/>
    </row>
    <row r="87" spans="14:14" ht="15.75" customHeight="1" x14ac:dyDescent="0.2">
      <c r="N87" s="132"/>
    </row>
    <row r="88" spans="14:14" ht="15.75" customHeight="1" x14ac:dyDescent="0.2">
      <c r="N88" s="132"/>
    </row>
    <row r="89" spans="14:14" ht="15.75" customHeight="1" x14ac:dyDescent="0.2">
      <c r="N89" s="132"/>
    </row>
    <row r="90" spans="14:14" ht="15.75" customHeight="1" x14ac:dyDescent="0.2">
      <c r="N90" s="132"/>
    </row>
    <row r="91" spans="14:14" ht="15.75" customHeight="1" x14ac:dyDescent="0.2">
      <c r="N91" s="132"/>
    </row>
    <row r="92" spans="14:14" ht="15.75" customHeight="1" x14ac:dyDescent="0.2">
      <c r="N92" s="132"/>
    </row>
    <row r="93" spans="14:14" ht="15.75" customHeight="1" x14ac:dyDescent="0.2">
      <c r="N93" s="132"/>
    </row>
    <row r="94" spans="14:14" ht="15.75" customHeight="1" x14ac:dyDescent="0.2">
      <c r="N94" s="132"/>
    </row>
    <row r="95" spans="14:14" ht="15.75" customHeight="1" x14ac:dyDescent="0.2">
      <c r="N95" s="132"/>
    </row>
    <row r="96" spans="14:14" ht="15.75" customHeight="1" x14ac:dyDescent="0.2">
      <c r="N96" s="132"/>
    </row>
    <row r="97" spans="14:14" ht="15.75" customHeight="1" x14ac:dyDescent="0.2">
      <c r="N97" s="132"/>
    </row>
    <row r="98" spans="14:14" ht="15.75" customHeight="1" x14ac:dyDescent="0.2">
      <c r="N98" s="132"/>
    </row>
    <row r="99" spans="14:14" ht="15.75" customHeight="1" x14ac:dyDescent="0.2">
      <c r="N99" s="132"/>
    </row>
    <row r="100" spans="14:14" ht="15.75" customHeight="1" x14ac:dyDescent="0.2">
      <c r="N100" s="132"/>
    </row>
    <row r="101" spans="14:14" ht="15.75" customHeight="1" x14ac:dyDescent="0.2">
      <c r="N101" s="132"/>
    </row>
    <row r="102" spans="14:14" ht="15.75" customHeight="1" x14ac:dyDescent="0.2">
      <c r="N102" s="132"/>
    </row>
    <row r="103" spans="14:14" ht="15.75" customHeight="1" x14ac:dyDescent="0.2">
      <c r="N103" s="132"/>
    </row>
    <row r="104" spans="14:14" ht="15.75" customHeight="1" x14ac:dyDescent="0.2">
      <c r="N104" s="132"/>
    </row>
    <row r="105" spans="14:14" ht="15.75" customHeight="1" x14ac:dyDescent="0.2">
      <c r="N105" s="132"/>
    </row>
    <row r="106" spans="14:14" ht="15.75" customHeight="1" x14ac:dyDescent="0.2">
      <c r="N106" s="132"/>
    </row>
    <row r="107" spans="14:14" ht="15.75" customHeight="1" x14ac:dyDescent="0.2">
      <c r="N107" s="132"/>
    </row>
    <row r="108" spans="14:14" ht="15.75" customHeight="1" x14ac:dyDescent="0.2">
      <c r="N108" s="132"/>
    </row>
    <row r="109" spans="14:14" ht="15.75" customHeight="1" x14ac:dyDescent="0.2">
      <c r="N109" s="132"/>
    </row>
    <row r="110" spans="14:14" ht="15.75" customHeight="1" x14ac:dyDescent="0.2">
      <c r="N110" s="132"/>
    </row>
    <row r="111" spans="14:14" ht="15.75" customHeight="1" x14ac:dyDescent="0.2">
      <c r="N111" s="132"/>
    </row>
    <row r="112" spans="14:14" ht="15.75" customHeight="1" x14ac:dyDescent="0.2">
      <c r="N112" s="132"/>
    </row>
    <row r="113" spans="14:14" ht="15.75" customHeight="1" x14ac:dyDescent="0.2">
      <c r="N113" s="132"/>
    </row>
    <row r="114" spans="14:14" ht="15.75" customHeight="1" x14ac:dyDescent="0.2">
      <c r="N114" s="132"/>
    </row>
    <row r="115" spans="14:14" ht="15.75" customHeight="1" x14ac:dyDescent="0.2">
      <c r="N115" s="132"/>
    </row>
    <row r="116" spans="14:14" ht="15.75" customHeight="1" x14ac:dyDescent="0.2">
      <c r="N116" s="132"/>
    </row>
    <row r="117" spans="14:14" ht="15.75" customHeight="1" x14ac:dyDescent="0.2">
      <c r="N117" s="132"/>
    </row>
    <row r="118" spans="14:14" ht="15.75" customHeight="1" x14ac:dyDescent="0.2">
      <c r="N118" s="132"/>
    </row>
    <row r="119" spans="14:14" ht="15.75" customHeight="1" x14ac:dyDescent="0.2">
      <c r="N119" s="132"/>
    </row>
    <row r="120" spans="14:14" ht="15.75" customHeight="1" x14ac:dyDescent="0.2">
      <c r="N120" s="132"/>
    </row>
    <row r="121" spans="14:14" ht="15.75" customHeight="1" x14ac:dyDescent="0.2">
      <c r="N121" s="132"/>
    </row>
    <row r="122" spans="14:14" ht="15.75" customHeight="1" x14ac:dyDescent="0.2">
      <c r="N122" s="132"/>
    </row>
    <row r="123" spans="14:14" ht="15.75" customHeight="1" x14ac:dyDescent="0.2">
      <c r="N123" s="132"/>
    </row>
    <row r="124" spans="14:14" ht="15.75" customHeight="1" x14ac:dyDescent="0.2">
      <c r="N124" s="132"/>
    </row>
    <row r="125" spans="14:14" ht="15.75" customHeight="1" x14ac:dyDescent="0.2">
      <c r="N125" s="132"/>
    </row>
    <row r="126" spans="14:14" ht="15.75" customHeight="1" x14ac:dyDescent="0.2">
      <c r="N126" s="132"/>
    </row>
    <row r="127" spans="14:14" ht="15.75" customHeight="1" x14ac:dyDescent="0.2">
      <c r="N127" s="132"/>
    </row>
    <row r="128" spans="14:14" ht="15.75" customHeight="1" x14ac:dyDescent="0.2">
      <c r="N128" s="132"/>
    </row>
    <row r="129" spans="14:14" ht="15.75" customHeight="1" x14ac:dyDescent="0.2">
      <c r="N129" s="132"/>
    </row>
    <row r="130" spans="14:14" ht="15.75" customHeight="1" x14ac:dyDescent="0.2">
      <c r="N130" s="132"/>
    </row>
    <row r="131" spans="14:14" ht="15.75" customHeight="1" x14ac:dyDescent="0.2">
      <c r="N131" s="132"/>
    </row>
    <row r="132" spans="14:14" ht="15.75" customHeight="1" x14ac:dyDescent="0.2">
      <c r="N132" s="132"/>
    </row>
    <row r="133" spans="14:14" ht="15.75" customHeight="1" x14ac:dyDescent="0.2">
      <c r="N133" s="132"/>
    </row>
    <row r="134" spans="14:14" ht="15.75" customHeight="1" x14ac:dyDescent="0.2">
      <c r="N134" s="132"/>
    </row>
    <row r="135" spans="14:14" ht="15.75" customHeight="1" x14ac:dyDescent="0.2">
      <c r="N135" s="132"/>
    </row>
    <row r="136" spans="14:14" ht="15.75" customHeight="1" x14ac:dyDescent="0.2">
      <c r="N136" s="132"/>
    </row>
    <row r="137" spans="14:14" ht="15.75" customHeight="1" x14ac:dyDescent="0.2">
      <c r="N137" s="132"/>
    </row>
    <row r="138" spans="14:14" ht="15.75" customHeight="1" x14ac:dyDescent="0.2">
      <c r="N138" s="132"/>
    </row>
    <row r="139" spans="14:14" ht="15.75" customHeight="1" x14ac:dyDescent="0.2">
      <c r="N139" s="132"/>
    </row>
    <row r="140" spans="14:14" ht="15.75" customHeight="1" x14ac:dyDescent="0.2">
      <c r="N140" s="132"/>
    </row>
    <row r="141" spans="14:14" ht="15.75" customHeight="1" x14ac:dyDescent="0.2">
      <c r="N141" s="132"/>
    </row>
    <row r="142" spans="14:14" ht="15.75" customHeight="1" x14ac:dyDescent="0.2">
      <c r="N142" s="132"/>
    </row>
    <row r="143" spans="14:14" ht="15.75" customHeight="1" x14ac:dyDescent="0.2">
      <c r="N143" s="132"/>
    </row>
    <row r="144" spans="14:14" ht="15.75" customHeight="1" x14ac:dyDescent="0.2">
      <c r="N144" s="132"/>
    </row>
    <row r="145" spans="14:14" ht="15.75" customHeight="1" x14ac:dyDescent="0.2">
      <c r="N145" s="132"/>
    </row>
    <row r="146" spans="14:14" ht="15.75" customHeight="1" x14ac:dyDescent="0.2">
      <c r="N146" s="132"/>
    </row>
    <row r="147" spans="14:14" ht="15.75" customHeight="1" x14ac:dyDescent="0.2">
      <c r="N147" s="132"/>
    </row>
    <row r="148" spans="14:14" ht="15.75" customHeight="1" x14ac:dyDescent="0.2">
      <c r="N148" s="132"/>
    </row>
    <row r="149" spans="14:14" ht="15.75" customHeight="1" x14ac:dyDescent="0.2">
      <c r="N149" s="132"/>
    </row>
    <row r="150" spans="14:14" ht="15.75" customHeight="1" x14ac:dyDescent="0.2">
      <c r="N150" s="132"/>
    </row>
    <row r="151" spans="14:14" ht="15.75" customHeight="1" x14ac:dyDescent="0.2">
      <c r="N151" s="132"/>
    </row>
    <row r="152" spans="14:14" ht="15.75" customHeight="1" x14ac:dyDescent="0.2">
      <c r="N152" s="132"/>
    </row>
    <row r="153" spans="14:14" ht="15.75" customHeight="1" x14ac:dyDescent="0.2">
      <c r="N153" s="132"/>
    </row>
    <row r="154" spans="14:14" ht="15.75" customHeight="1" x14ac:dyDescent="0.2">
      <c r="N154" s="132"/>
    </row>
    <row r="155" spans="14:14" ht="15.75" customHeight="1" x14ac:dyDescent="0.2">
      <c r="N155" s="132"/>
    </row>
    <row r="156" spans="14:14" ht="15.75" customHeight="1" x14ac:dyDescent="0.2">
      <c r="N156" s="132"/>
    </row>
    <row r="157" spans="14:14" ht="15.75" customHeight="1" x14ac:dyDescent="0.2">
      <c r="N157" s="132"/>
    </row>
    <row r="158" spans="14:14" ht="15.75" customHeight="1" x14ac:dyDescent="0.2">
      <c r="N158" s="132"/>
    </row>
    <row r="159" spans="14:14" ht="15.75" customHeight="1" x14ac:dyDescent="0.2">
      <c r="N159" s="132"/>
    </row>
    <row r="160" spans="14:14" ht="15.75" customHeight="1" x14ac:dyDescent="0.2">
      <c r="N160" s="132"/>
    </row>
    <row r="161" spans="14:14" ht="15.75" customHeight="1" x14ac:dyDescent="0.2">
      <c r="N161" s="132"/>
    </row>
    <row r="162" spans="14:14" ht="15.75" customHeight="1" x14ac:dyDescent="0.2">
      <c r="N162" s="132"/>
    </row>
    <row r="163" spans="14:14" ht="15.75" customHeight="1" x14ac:dyDescent="0.2">
      <c r="N163" s="132"/>
    </row>
    <row r="164" spans="14:14" ht="15.75" customHeight="1" x14ac:dyDescent="0.2">
      <c r="N164" s="132"/>
    </row>
    <row r="165" spans="14:14" ht="15.75" customHeight="1" x14ac:dyDescent="0.2">
      <c r="N165" s="132"/>
    </row>
    <row r="166" spans="14:14" ht="15.75" customHeight="1" x14ac:dyDescent="0.2">
      <c r="N166" s="132"/>
    </row>
    <row r="167" spans="14:14" ht="15.75" customHeight="1" x14ac:dyDescent="0.2">
      <c r="N167" s="132"/>
    </row>
    <row r="168" spans="14:14" ht="15.75" customHeight="1" x14ac:dyDescent="0.2">
      <c r="N168" s="132"/>
    </row>
    <row r="169" spans="14:14" ht="15.75" customHeight="1" x14ac:dyDescent="0.2">
      <c r="N169" s="132"/>
    </row>
    <row r="170" spans="14:14" ht="15.75" customHeight="1" x14ac:dyDescent="0.2">
      <c r="N170" s="132"/>
    </row>
    <row r="171" spans="14:14" ht="15.75" customHeight="1" x14ac:dyDescent="0.2">
      <c r="N171" s="132"/>
    </row>
    <row r="172" spans="14:14" ht="15.75" customHeight="1" x14ac:dyDescent="0.2">
      <c r="N172" s="132"/>
    </row>
    <row r="173" spans="14:14" ht="15.75" customHeight="1" x14ac:dyDescent="0.2">
      <c r="N173" s="132"/>
    </row>
    <row r="174" spans="14:14" ht="15.75" customHeight="1" x14ac:dyDescent="0.2">
      <c r="N174" s="132"/>
    </row>
    <row r="175" spans="14:14" ht="15.75" customHeight="1" x14ac:dyDescent="0.2">
      <c r="N175" s="132"/>
    </row>
    <row r="176" spans="14:14" ht="15.75" customHeight="1" x14ac:dyDescent="0.2">
      <c r="N176" s="132"/>
    </row>
    <row r="177" spans="14:14" ht="15.75" customHeight="1" x14ac:dyDescent="0.2">
      <c r="N177" s="132"/>
    </row>
    <row r="178" spans="14:14" ht="15.75" customHeight="1" x14ac:dyDescent="0.2">
      <c r="N178" s="132"/>
    </row>
    <row r="179" spans="14:14" ht="15.75" customHeight="1" x14ac:dyDescent="0.2">
      <c r="N179" s="132"/>
    </row>
    <row r="180" spans="14:14" ht="15.75" customHeight="1" x14ac:dyDescent="0.2">
      <c r="N180" s="132"/>
    </row>
    <row r="181" spans="14:14" ht="15.75" customHeight="1" x14ac:dyDescent="0.2">
      <c r="N181" s="132"/>
    </row>
    <row r="182" spans="14:14" ht="15.75" customHeight="1" x14ac:dyDescent="0.2">
      <c r="N182" s="132"/>
    </row>
    <row r="183" spans="14:14" ht="15.75" customHeight="1" x14ac:dyDescent="0.2">
      <c r="N183" s="132"/>
    </row>
    <row r="184" spans="14:14" ht="15.75" customHeight="1" x14ac:dyDescent="0.2">
      <c r="N184" s="132"/>
    </row>
    <row r="185" spans="14:14" ht="15.75" customHeight="1" x14ac:dyDescent="0.2">
      <c r="N185" s="132"/>
    </row>
    <row r="186" spans="14:14" ht="15.75" customHeight="1" x14ac:dyDescent="0.2">
      <c r="N186" s="132"/>
    </row>
    <row r="187" spans="14:14" ht="15.75" customHeight="1" x14ac:dyDescent="0.2">
      <c r="N187" s="132"/>
    </row>
    <row r="188" spans="14:14" ht="15.75" customHeight="1" x14ac:dyDescent="0.2">
      <c r="N188" s="132"/>
    </row>
    <row r="189" spans="14:14" ht="15.75" customHeight="1" x14ac:dyDescent="0.2">
      <c r="N189" s="132"/>
    </row>
    <row r="190" spans="14:14" ht="15.75" customHeight="1" x14ac:dyDescent="0.2">
      <c r="N190" s="132"/>
    </row>
    <row r="191" spans="14:14" ht="15.75" customHeight="1" x14ac:dyDescent="0.2">
      <c r="N191" s="132"/>
    </row>
    <row r="192" spans="14:14" ht="15.75" customHeight="1" x14ac:dyDescent="0.2">
      <c r="N192" s="132"/>
    </row>
    <row r="193" spans="14:14" ht="15.75" customHeight="1" x14ac:dyDescent="0.2">
      <c r="N193" s="132"/>
    </row>
    <row r="194" spans="14:14" ht="15.75" customHeight="1" x14ac:dyDescent="0.2">
      <c r="N194" s="132"/>
    </row>
    <row r="195" spans="14:14" ht="15.75" customHeight="1" x14ac:dyDescent="0.2">
      <c r="N195" s="132"/>
    </row>
    <row r="196" spans="14:14" ht="15.75" customHeight="1" x14ac:dyDescent="0.2">
      <c r="N196" s="132"/>
    </row>
    <row r="197" spans="14:14" ht="15.75" customHeight="1" x14ac:dyDescent="0.2">
      <c r="N197" s="132"/>
    </row>
    <row r="198" spans="14:14" ht="15.75" customHeight="1" x14ac:dyDescent="0.2">
      <c r="N198" s="132"/>
    </row>
    <row r="199" spans="14:14" ht="15.75" customHeight="1" x14ac:dyDescent="0.2">
      <c r="N199" s="132"/>
    </row>
    <row r="200" spans="14:14" ht="15.75" customHeight="1" x14ac:dyDescent="0.2">
      <c r="N200" s="132"/>
    </row>
    <row r="201" spans="14:14" ht="15.75" customHeight="1" x14ac:dyDescent="0.2">
      <c r="N201" s="132"/>
    </row>
    <row r="202" spans="14:14" ht="15.75" customHeight="1" x14ac:dyDescent="0.2">
      <c r="N202" s="132"/>
    </row>
    <row r="203" spans="14:14" ht="15.75" customHeight="1" x14ac:dyDescent="0.2">
      <c r="N203" s="132"/>
    </row>
    <row r="204" spans="14:14" ht="15.75" customHeight="1" x14ac:dyDescent="0.2">
      <c r="N204" s="132"/>
    </row>
    <row r="205" spans="14:14" ht="15.75" customHeight="1" x14ac:dyDescent="0.2">
      <c r="N205" s="132"/>
    </row>
    <row r="206" spans="14:14" ht="15.75" customHeight="1" x14ac:dyDescent="0.2">
      <c r="N206" s="132"/>
    </row>
    <row r="207" spans="14:14" ht="15.75" customHeight="1" x14ac:dyDescent="0.2">
      <c r="N207" s="132"/>
    </row>
    <row r="208" spans="14:14" ht="15.75" customHeight="1" x14ac:dyDescent="0.2">
      <c r="N208" s="132"/>
    </row>
    <row r="209" spans="14:14" ht="15.75" customHeight="1" x14ac:dyDescent="0.2">
      <c r="N209" s="132"/>
    </row>
    <row r="210" spans="14:14" ht="15.75" customHeight="1" x14ac:dyDescent="0.2">
      <c r="N210" s="132"/>
    </row>
    <row r="211" spans="14:14" ht="15.75" customHeight="1" x14ac:dyDescent="0.2">
      <c r="N211" s="132"/>
    </row>
    <row r="212" spans="14:14" ht="15.75" customHeight="1" x14ac:dyDescent="0.2">
      <c r="N212" s="132"/>
    </row>
    <row r="213" spans="14:14" ht="15.75" customHeight="1" x14ac:dyDescent="0.2">
      <c r="N213" s="132"/>
    </row>
    <row r="214" spans="14:14" ht="15.75" customHeight="1" x14ac:dyDescent="0.2">
      <c r="N214" s="132"/>
    </row>
    <row r="215" spans="14:14" ht="15.75" customHeight="1" x14ac:dyDescent="0.2">
      <c r="N215" s="132"/>
    </row>
    <row r="216" spans="14:14" ht="15.75" customHeight="1" x14ac:dyDescent="0.2">
      <c r="N216" s="132"/>
    </row>
    <row r="217" spans="14:14" ht="15.75" customHeight="1" x14ac:dyDescent="0.2">
      <c r="N217" s="132"/>
    </row>
    <row r="218" spans="14:14" ht="15.75" customHeight="1" x14ac:dyDescent="0.2">
      <c r="N218" s="132"/>
    </row>
    <row r="219" spans="14:14" ht="15.75" customHeight="1" x14ac:dyDescent="0.2">
      <c r="N219" s="132"/>
    </row>
    <row r="220" spans="14:14" ht="15.75" customHeight="1" x14ac:dyDescent="0.2">
      <c r="N220" s="132"/>
    </row>
    <row r="221" spans="14:14" ht="15.75" customHeight="1" x14ac:dyDescent="0.2">
      <c r="N221" s="132"/>
    </row>
    <row r="222" spans="14:14" ht="15.75" customHeight="1" x14ac:dyDescent="0.2">
      <c r="N222" s="132"/>
    </row>
    <row r="223" spans="14:14" ht="15.75" customHeight="1" x14ac:dyDescent="0.2">
      <c r="N223" s="132"/>
    </row>
    <row r="224" spans="14:14" ht="15.75" customHeight="1" x14ac:dyDescent="0.2">
      <c r="N224" s="132"/>
    </row>
    <row r="225" spans="14:14" ht="15.75" customHeight="1" x14ac:dyDescent="0.2">
      <c r="N225" s="132"/>
    </row>
    <row r="226" spans="14:14" ht="15.75" customHeight="1" x14ac:dyDescent="0.2">
      <c r="N226" s="132"/>
    </row>
    <row r="227" spans="14:14" ht="15.75" customHeight="1" x14ac:dyDescent="0.2">
      <c r="N227" s="132"/>
    </row>
    <row r="228" spans="14:14" ht="15.75" customHeight="1" x14ac:dyDescent="0.2">
      <c r="N228" s="132"/>
    </row>
    <row r="229" spans="14:14" ht="15.75" customHeight="1" x14ac:dyDescent="0.2">
      <c r="N229" s="132"/>
    </row>
    <row r="230" spans="14:14" ht="15.75" customHeight="1" x14ac:dyDescent="0.2">
      <c r="N230" s="132"/>
    </row>
    <row r="231" spans="14:14" ht="15.75" customHeight="1" x14ac:dyDescent="0.2">
      <c r="N231" s="132"/>
    </row>
    <row r="232" spans="14:14" ht="15.75" customHeight="1" x14ac:dyDescent="0.2">
      <c r="N232" s="132"/>
    </row>
    <row r="233" spans="14:14" ht="15.75" customHeight="1" x14ac:dyDescent="0.2">
      <c r="N233" s="132"/>
    </row>
    <row r="234" spans="14:14" ht="15.75" customHeight="1" x14ac:dyDescent="0.2">
      <c r="N234" s="132"/>
    </row>
    <row r="235" spans="14:14" ht="15.75" customHeight="1" x14ac:dyDescent="0.2">
      <c r="N235" s="132"/>
    </row>
    <row r="236" spans="14:14" ht="15.75" customHeight="1" x14ac:dyDescent="0.2">
      <c r="N236" s="132"/>
    </row>
    <row r="237" spans="14:14" ht="15.75" customHeight="1" x14ac:dyDescent="0.2">
      <c r="N237" s="132"/>
    </row>
    <row r="238" spans="14:14" ht="15.75" customHeight="1" x14ac:dyDescent="0.2">
      <c r="N238" s="132"/>
    </row>
    <row r="239" spans="14:14" ht="15.75" customHeight="1" x14ac:dyDescent="0.2">
      <c r="N239" s="132"/>
    </row>
    <row r="240" spans="14:14" ht="15.75" customHeight="1" x14ac:dyDescent="0.2">
      <c r="N240" s="132"/>
    </row>
    <row r="241" spans="14:14" ht="15.75" customHeight="1" x14ac:dyDescent="0.2">
      <c r="N241" s="132"/>
    </row>
    <row r="242" spans="14:14" ht="15.75" customHeight="1" x14ac:dyDescent="0.2">
      <c r="N242" s="132"/>
    </row>
    <row r="243" spans="14:14" ht="15.75" customHeight="1" x14ac:dyDescent="0.2">
      <c r="N243" s="132"/>
    </row>
    <row r="244" spans="14:14" ht="15.75" customHeight="1" x14ac:dyDescent="0.2">
      <c r="N244" s="132"/>
    </row>
    <row r="245" spans="14:14" ht="15.75" customHeight="1" x14ac:dyDescent="0.2">
      <c r="N245" s="132"/>
    </row>
    <row r="246" spans="14:14" ht="15.75" customHeight="1" x14ac:dyDescent="0.2">
      <c r="N246" s="132"/>
    </row>
    <row r="247" spans="14:14" ht="15.75" customHeight="1" x14ac:dyDescent="0.2">
      <c r="N247" s="132"/>
    </row>
    <row r="248" spans="14:14" ht="15.75" customHeight="1" x14ac:dyDescent="0.2">
      <c r="N248" s="132"/>
    </row>
    <row r="249" spans="14:14" ht="15.75" customHeight="1" x14ac:dyDescent="0.2">
      <c r="N249" s="132"/>
    </row>
    <row r="250" spans="14:14" ht="15.75" customHeight="1" x14ac:dyDescent="0.2">
      <c r="N250" s="132"/>
    </row>
    <row r="251" spans="14:14" ht="15.75" customHeight="1" x14ac:dyDescent="0.2">
      <c r="N251" s="132"/>
    </row>
    <row r="252" spans="14:14" ht="15.75" customHeight="1" x14ac:dyDescent="0.2">
      <c r="N252" s="132"/>
    </row>
    <row r="253" spans="14:14" ht="15.75" customHeight="1" x14ac:dyDescent="0.2">
      <c r="N253" s="132"/>
    </row>
    <row r="254" spans="14:14" ht="15.75" customHeight="1" x14ac:dyDescent="0.2">
      <c r="N254" s="132"/>
    </row>
    <row r="255" spans="14:14" ht="15.75" customHeight="1" x14ac:dyDescent="0.2">
      <c r="N255" s="132"/>
    </row>
    <row r="256" spans="14:14" ht="15.75" customHeight="1" x14ac:dyDescent="0.2">
      <c r="N256" s="132"/>
    </row>
    <row r="257" spans="14:14" ht="15.75" customHeight="1" x14ac:dyDescent="0.2">
      <c r="N257" s="132"/>
    </row>
    <row r="258" spans="14:14" ht="15.75" customHeight="1" x14ac:dyDescent="0.2">
      <c r="N258" s="132"/>
    </row>
    <row r="259" spans="14:14" ht="15.75" customHeight="1" x14ac:dyDescent="0.2">
      <c r="N259" s="132"/>
    </row>
    <row r="260" spans="14:14" ht="15.75" customHeight="1" x14ac:dyDescent="0.2">
      <c r="N260" s="132"/>
    </row>
    <row r="261" spans="14:14" ht="15.75" customHeight="1" x14ac:dyDescent="0.2">
      <c r="N261" s="132"/>
    </row>
    <row r="262" spans="14:14" ht="15.75" customHeight="1" x14ac:dyDescent="0.2">
      <c r="N262" s="132"/>
    </row>
    <row r="263" spans="14:14" ht="15.75" customHeight="1" x14ac:dyDescent="0.2">
      <c r="N263" s="132"/>
    </row>
    <row r="264" spans="14:14" ht="15.75" customHeight="1" x14ac:dyDescent="0.2">
      <c r="N264" s="132"/>
    </row>
    <row r="265" spans="14:14" ht="15.75" customHeight="1" x14ac:dyDescent="0.2">
      <c r="N265" s="132"/>
    </row>
    <row r="266" spans="14:14" ht="15.75" customHeight="1" x14ac:dyDescent="0.2">
      <c r="N266" s="132"/>
    </row>
    <row r="267" spans="14:14" ht="15.75" customHeight="1" x14ac:dyDescent="0.2">
      <c r="N267" s="132"/>
    </row>
    <row r="268" spans="14:14" ht="15.75" customHeight="1" x14ac:dyDescent="0.2">
      <c r="N268" s="132"/>
    </row>
    <row r="269" spans="14:14" ht="15.75" customHeight="1" x14ac:dyDescent="0.2">
      <c r="N269" s="132"/>
    </row>
    <row r="270" spans="14:14" ht="15.75" customHeight="1" x14ac:dyDescent="0.2">
      <c r="N270" s="132"/>
    </row>
    <row r="271" spans="14:14" ht="15.75" customHeight="1" x14ac:dyDescent="0.2">
      <c r="N271" s="132"/>
    </row>
    <row r="272" spans="14:14" ht="15.75" customHeight="1" x14ac:dyDescent="0.2">
      <c r="N272" s="132"/>
    </row>
    <row r="273" spans="14:14" ht="15.75" customHeight="1" x14ac:dyDescent="0.2">
      <c r="N273" s="132"/>
    </row>
    <row r="274" spans="14:14" ht="15.75" customHeight="1" x14ac:dyDescent="0.2">
      <c r="N274" s="132"/>
    </row>
    <row r="275" spans="14:14" ht="15.75" customHeight="1" x14ac:dyDescent="0.2">
      <c r="N275" s="132"/>
    </row>
    <row r="276" spans="14:14" ht="15.75" customHeight="1" x14ac:dyDescent="0.2">
      <c r="N276" s="132"/>
    </row>
    <row r="277" spans="14:14" ht="15.75" customHeight="1" x14ac:dyDescent="0.2">
      <c r="N277" s="132"/>
    </row>
    <row r="278" spans="14:14" ht="15.75" customHeight="1" x14ac:dyDescent="0.2">
      <c r="N278" s="132"/>
    </row>
    <row r="279" spans="14:14" ht="15.75" customHeight="1" x14ac:dyDescent="0.2">
      <c r="N279" s="132"/>
    </row>
    <row r="280" spans="14:14" ht="15.75" customHeight="1" x14ac:dyDescent="0.2">
      <c r="N280" s="132"/>
    </row>
    <row r="281" spans="14:14" ht="15.75" customHeight="1" x14ac:dyDescent="0.2">
      <c r="N281" s="132"/>
    </row>
    <row r="282" spans="14:14" ht="15.75" customHeight="1" x14ac:dyDescent="0.2">
      <c r="N282" s="132"/>
    </row>
    <row r="283" spans="14:14" ht="15.75" customHeight="1" x14ac:dyDescent="0.2">
      <c r="N283" s="132"/>
    </row>
    <row r="284" spans="14:14" ht="15.75" customHeight="1" x14ac:dyDescent="0.2">
      <c r="N284" s="132"/>
    </row>
    <row r="285" spans="14:14" ht="15.75" customHeight="1" x14ac:dyDescent="0.2">
      <c r="N285" s="132"/>
    </row>
    <row r="286" spans="14:14" ht="15.75" customHeight="1" x14ac:dyDescent="0.2">
      <c r="N286" s="132"/>
    </row>
    <row r="287" spans="14:14" ht="15.75" customHeight="1" x14ac:dyDescent="0.2">
      <c r="N287" s="132"/>
    </row>
    <row r="288" spans="14:14" ht="15.75" customHeight="1" x14ac:dyDescent="0.2">
      <c r="N288" s="132"/>
    </row>
    <row r="289" spans="14:14" ht="15.75" customHeight="1" x14ac:dyDescent="0.2">
      <c r="N289" s="132"/>
    </row>
    <row r="290" spans="14:14" ht="15.75" customHeight="1" x14ac:dyDescent="0.2">
      <c r="N290" s="132"/>
    </row>
    <row r="291" spans="14:14" ht="15.75" customHeight="1" x14ac:dyDescent="0.2">
      <c r="N291" s="132"/>
    </row>
    <row r="292" spans="14:14" ht="15.75" customHeight="1" x14ac:dyDescent="0.2">
      <c r="N292" s="132"/>
    </row>
    <row r="293" spans="14:14" ht="15.75" customHeight="1" x14ac:dyDescent="0.2">
      <c r="N293" s="132"/>
    </row>
    <row r="294" spans="14:14" ht="15.75" customHeight="1" x14ac:dyDescent="0.2">
      <c r="N294" s="132"/>
    </row>
    <row r="295" spans="14:14" ht="15.75" customHeight="1" x14ac:dyDescent="0.2">
      <c r="N295" s="132"/>
    </row>
    <row r="296" spans="14:14" ht="15.75" customHeight="1" x14ac:dyDescent="0.2">
      <c r="N296" s="132"/>
    </row>
    <row r="297" spans="14:14" ht="15.75" customHeight="1" x14ac:dyDescent="0.2">
      <c r="N297" s="132"/>
    </row>
    <row r="298" spans="14:14" ht="15.75" customHeight="1" x14ac:dyDescent="0.2">
      <c r="N298" s="132"/>
    </row>
    <row r="299" spans="14:14" ht="15.75" customHeight="1" x14ac:dyDescent="0.2">
      <c r="N299" s="132"/>
    </row>
    <row r="300" spans="14:14" ht="15.75" customHeight="1" x14ac:dyDescent="0.2">
      <c r="N300" s="132"/>
    </row>
    <row r="301" spans="14:14" ht="15.75" customHeight="1" x14ac:dyDescent="0.2">
      <c r="N301" s="132"/>
    </row>
    <row r="302" spans="14:14" ht="15.75" customHeight="1" x14ac:dyDescent="0.2">
      <c r="N302" s="132"/>
    </row>
    <row r="303" spans="14:14" ht="15.75" customHeight="1" x14ac:dyDescent="0.2">
      <c r="N303" s="132"/>
    </row>
    <row r="304" spans="14:14" ht="15.75" customHeight="1" x14ac:dyDescent="0.2">
      <c r="N304" s="132"/>
    </row>
    <row r="305" spans="14:14" ht="15.75" customHeight="1" x14ac:dyDescent="0.2">
      <c r="N305" s="132"/>
    </row>
    <row r="306" spans="14:14" ht="15.75" customHeight="1" x14ac:dyDescent="0.2">
      <c r="N306" s="132"/>
    </row>
    <row r="307" spans="14:14" ht="15.75" customHeight="1" x14ac:dyDescent="0.2">
      <c r="N307" s="132"/>
    </row>
    <row r="308" spans="14:14" ht="15.75" customHeight="1" x14ac:dyDescent="0.2">
      <c r="N308" s="132"/>
    </row>
    <row r="309" spans="14:14" ht="15.75" customHeight="1" x14ac:dyDescent="0.2">
      <c r="N309" s="132"/>
    </row>
    <row r="310" spans="14:14" ht="15.75" customHeight="1" x14ac:dyDescent="0.2">
      <c r="N310" s="132"/>
    </row>
    <row r="311" spans="14:14" ht="15.75" customHeight="1" x14ac:dyDescent="0.2">
      <c r="N311" s="132"/>
    </row>
    <row r="312" spans="14:14" ht="15.75" customHeight="1" x14ac:dyDescent="0.2">
      <c r="N312" s="132"/>
    </row>
    <row r="313" spans="14:14" ht="15.75" customHeight="1" x14ac:dyDescent="0.2">
      <c r="N313" s="132"/>
    </row>
    <row r="314" spans="14:14" ht="15.75" customHeight="1" x14ac:dyDescent="0.2">
      <c r="N314" s="132"/>
    </row>
    <row r="315" spans="14:14" ht="15.75" customHeight="1" x14ac:dyDescent="0.2">
      <c r="N315" s="132"/>
    </row>
    <row r="316" spans="14:14" ht="15.75" customHeight="1" x14ac:dyDescent="0.2">
      <c r="N316" s="132"/>
    </row>
    <row r="317" spans="14:14" ht="15.75" customHeight="1" x14ac:dyDescent="0.2">
      <c r="N317" s="132"/>
    </row>
    <row r="318" spans="14:14" ht="15.75" customHeight="1" x14ac:dyDescent="0.2">
      <c r="N318" s="132"/>
    </row>
    <row r="319" spans="14:14" ht="15.75" customHeight="1" x14ac:dyDescent="0.2">
      <c r="N319" s="132"/>
    </row>
    <row r="320" spans="14:14" ht="15.75" customHeight="1" x14ac:dyDescent="0.2">
      <c r="N320" s="132"/>
    </row>
    <row r="321" spans="14:14" ht="15.75" customHeight="1" x14ac:dyDescent="0.2">
      <c r="N321" s="132"/>
    </row>
    <row r="322" spans="14:14" ht="15.75" customHeight="1" x14ac:dyDescent="0.2">
      <c r="N322" s="132"/>
    </row>
    <row r="323" spans="14:14" ht="15.75" customHeight="1" x14ac:dyDescent="0.2">
      <c r="N323" s="132"/>
    </row>
    <row r="324" spans="14:14" ht="15.75" customHeight="1" x14ac:dyDescent="0.2">
      <c r="N324" s="132"/>
    </row>
    <row r="325" spans="14:14" ht="15.75" customHeight="1" x14ac:dyDescent="0.2">
      <c r="N325" s="132"/>
    </row>
    <row r="326" spans="14:14" ht="15.75" customHeight="1" x14ac:dyDescent="0.2">
      <c r="N326" s="132"/>
    </row>
    <row r="327" spans="14:14" ht="15.75" customHeight="1" x14ac:dyDescent="0.2">
      <c r="N327" s="132"/>
    </row>
    <row r="328" spans="14:14" ht="15.75" customHeight="1" x14ac:dyDescent="0.2">
      <c r="N328" s="132"/>
    </row>
    <row r="329" spans="14:14" ht="15.75" customHeight="1" x14ac:dyDescent="0.2">
      <c r="N329" s="132"/>
    </row>
    <row r="330" spans="14:14" ht="15.75" customHeight="1" x14ac:dyDescent="0.2">
      <c r="N330" s="132"/>
    </row>
    <row r="331" spans="14:14" ht="15.75" customHeight="1" x14ac:dyDescent="0.2">
      <c r="N331" s="132"/>
    </row>
    <row r="332" spans="14:14" ht="15.75" customHeight="1" x14ac:dyDescent="0.2">
      <c r="N332" s="132"/>
    </row>
    <row r="333" spans="14:14" ht="15.75" customHeight="1" x14ac:dyDescent="0.2">
      <c r="N333" s="132"/>
    </row>
    <row r="334" spans="14:14" ht="15.75" customHeight="1" x14ac:dyDescent="0.2">
      <c r="N334" s="132"/>
    </row>
    <row r="335" spans="14:14" ht="15.75" customHeight="1" x14ac:dyDescent="0.2">
      <c r="N335" s="132"/>
    </row>
    <row r="336" spans="14:14" ht="15.75" customHeight="1" x14ac:dyDescent="0.2">
      <c r="N336" s="132"/>
    </row>
    <row r="337" spans="14:14" ht="15.75" customHeight="1" x14ac:dyDescent="0.2">
      <c r="N337" s="132"/>
    </row>
    <row r="338" spans="14:14" ht="15.75" customHeight="1" x14ac:dyDescent="0.2">
      <c r="N338" s="132"/>
    </row>
    <row r="339" spans="14:14" ht="15.75" customHeight="1" x14ac:dyDescent="0.2">
      <c r="N339" s="132"/>
    </row>
    <row r="340" spans="14:14" ht="15.75" customHeight="1" x14ac:dyDescent="0.2">
      <c r="N340" s="132"/>
    </row>
    <row r="341" spans="14:14" ht="15.75" customHeight="1" x14ac:dyDescent="0.2">
      <c r="N341" s="132"/>
    </row>
    <row r="342" spans="14:14" ht="15.75" customHeight="1" x14ac:dyDescent="0.2">
      <c r="N342" s="132"/>
    </row>
    <row r="343" spans="14:14" ht="15.75" customHeight="1" x14ac:dyDescent="0.2">
      <c r="N343" s="132"/>
    </row>
    <row r="344" spans="14:14" ht="15.75" customHeight="1" x14ac:dyDescent="0.2">
      <c r="N344" s="132"/>
    </row>
    <row r="345" spans="14:14" ht="15.75" customHeight="1" x14ac:dyDescent="0.2">
      <c r="N345" s="132"/>
    </row>
    <row r="346" spans="14:14" ht="15.75" customHeight="1" x14ac:dyDescent="0.2">
      <c r="N346" s="132"/>
    </row>
    <row r="347" spans="14:14" ht="15.75" customHeight="1" x14ac:dyDescent="0.2">
      <c r="N347" s="132"/>
    </row>
    <row r="348" spans="14:14" ht="15.75" customHeight="1" x14ac:dyDescent="0.2">
      <c r="N348" s="132"/>
    </row>
    <row r="349" spans="14:14" ht="15.75" customHeight="1" x14ac:dyDescent="0.2">
      <c r="N349" s="132"/>
    </row>
    <row r="350" spans="14:14" ht="15.75" customHeight="1" x14ac:dyDescent="0.2">
      <c r="N350" s="132"/>
    </row>
    <row r="351" spans="14:14" ht="15.75" customHeight="1" x14ac:dyDescent="0.2">
      <c r="N351" s="132"/>
    </row>
    <row r="352" spans="14:14" ht="15.75" customHeight="1" x14ac:dyDescent="0.2">
      <c r="N352" s="132"/>
    </row>
    <row r="353" spans="14:14" ht="15.75" customHeight="1" x14ac:dyDescent="0.2">
      <c r="N353" s="132"/>
    </row>
    <row r="354" spans="14:14" ht="15.75" customHeight="1" x14ac:dyDescent="0.2">
      <c r="N354" s="132"/>
    </row>
    <row r="355" spans="14:14" ht="15.75" customHeight="1" x14ac:dyDescent="0.2">
      <c r="N355" s="132"/>
    </row>
    <row r="356" spans="14:14" ht="15.75" customHeight="1" x14ac:dyDescent="0.2">
      <c r="N356" s="132"/>
    </row>
    <row r="357" spans="14:14" ht="15.75" customHeight="1" x14ac:dyDescent="0.2">
      <c r="N357" s="132"/>
    </row>
    <row r="358" spans="14:14" ht="15.75" customHeight="1" x14ac:dyDescent="0.2">
      <c r="N358" s="132"/>
    </row>
    <row r="359" spans="14:14" ht="15.75" customHeight="1" x14ac:dyDescent="0.2">
      <c r="N359" s="132"/>
    </row>
    <row r="360" spans="14:14" ht="15.75" customHeight="1" x14ac:dyDescent="0.2">
      <c r="N360" s="132"/>
    </row>
    <row r="361" spans="14:14" ht="15.75" customHeight="1" x14ac:dyDescent="0.2">
      <c r="N361" s="132"/>
    </row>
    <row r="362" spans="14:14" ht="15.75" customHeight="1" x14ac:dyDescent="0.2">
      <c r="N362" s="132"/>
    </row>
    <row r="363" spans="14:14" ht="15.75" customHeight="1" x14ac:dyDescent="0.2">
      <c r="N363" s="132"/>
    </row>
    <row r="364" spans="14:14" ht="15.75" customHeight="1" x14ac:dyDescent="0.2">
      <c r="N364" s="132"/>
    </row>
    <row r="365" spans="14:14" ht="15.75" customHeight="1" x14ac:dyDescent="0.2">
      <c r="N365" s="132"/>
    </row>
    <row r="366" spans="14:14" ht="15.75" customHeight="1" x14ac:dyDescent="0.2">
      <c r="N366" s="132"/>
    </row>
    <row r="367" spans="14:14" ht="15.75" customHeight="1" x14ac:dyDescent="0.2">
      <c r="N367" s="132"/>
    </row>
    <row r="368" spans="14:14" ht="15.75" customHeight="1" x14ac:dyDescent="0.2">
      <c r="N368" s="132"/>
    </row>
    <row r="369" spans="14:14" ht="15.75" customHeight="1" x14ac:dyDescent="0.2">
      <c r="N369" s="132"/>
    </row>
    <row r="370" spans="14:14" ht="15.75" customHeight="1" x14ac:dyDescent="0.2">
      <c r="N370" s="132"/>
    </row>
    <row r="371" spans="14:14" ht="15.75" customHeight="1" x14ac:dyDescent="0.2">
      <c r="N371" s="132"/>
    </row>
    <row r="372" spans="14:14" ht="15.75" customHeight="1" x14ac:dyDescent="0.2">
      <c r="N372" s="132"/>
    </row>
    <row r="373" spans="14:14" ht="15.75" customHeight="1" x14ac:dyDescent="0.2">
      <c r="N373" s="132"/>
    </row>
    <row r="374" spans="14:14" ht="15.75" customHeight="1" x14ac:dyDescent="0.2">
      <c r="N374" s="132"/>
    </row>
    <row r="375" spans="14:14" ht="15.75" customHeight="1" x14ac:dyDescent="0.2">
      <c r="N375" s="132"/>
    </row>
    <row r="376" spans="14:14" ht="15.75" customHeight="1" x14ac:dyDescent="0.2">
      <c r="N376" s="132"/>
    </row>
    <row r="377" spans="14:14" ht="15.75" customHeight="1" x14ac:dyDescent="0.2">
      <c r="N377" s="132"/>
    </row>
    <row r="378" spans="14:14" ht="15.75" customHeight="1" x14ac:dyDescent="0.2">
      <c r="N378" s="132"/>
    </row>
    <row r="379" spans="14:14" ht="15.75" customHeight="1" x14ac:dyDescent="0.2">
      <c r="N379" s="132"/>
    </row>
    <row r="380" spans="14:14" ht="15.75" customHeight="1" x14ac:dyDescent="0.2">
      <c r="N380" s="132"/>
    </row>
    <row r="381" spans="14:14" ht="15.75" customHeight="1" x14ac:dyDescent="0.2">
      <c r="N381" s="132"/>
    </row>
    <row r="382" spans="14:14" ht="15.75" customHeight="1" x14ac:dyDescent="0.2">
      <c r="N382" s="132"/>
    </row>
    <row r="383" spans="14:14" ht="15.75" customHeight="1" x14ac:dyDescent="0.2">
      <c r="N383" s="132"/>
    </row>
    <row r="384" spans="14:14" ht="15.75" customHeight="1" x14ac:dyDescent="0.2">
      <c r="N384" s="132"/>
    </row>
    <row r="385" spans="14:14" ht="15.75" customHeight="1" x14ac:dyDescent="0.2">
      <c r="N385" s="132"/>
    </row>
    <row r="386" spans="14:14" ht="15.75" customHeight="1" x14ac:dyDescent="0.2">
      <c r="N386" s="132"/>
    </row>
    <row r="387" spans="14:14" ht="15.75" customHeight="1" x14ac:dyDescent="0.2">
      <c r="N387" s="132"/>
    </row>
    <row r="388" spans="14:14" ht="15.75" customHeight="1" x14ac:dyDescent="0.2">
      <c r="N388" s="132"/>
    </row>
    <row r="389" spans="14:14" ht="15.75" customHeight="1" x14ac:dyDescent="0.2">
      <c r="N389" s="132"/>
    </row>
    <row r="390" spans="14:14" ht="15.75" customHeight="1" x14ac:dyDescent="0.2">
      <c r="N390" s="132"/>
    </row>
    <row r="391" spans="14:14" ht="15.75" customHeight="1" x14ac:dyDescent="0.2">
      <c r="N391" s="132"/>
    </row>
    <row r="392" spans="14:14" ht="15.75" customHeight="1" x14ac:dyDescent="0.2">
      <c r="N392" s="132"/>
    </row>
    <row r="393" spans="14:14" ht="15.75" customHeight="1" x14ac:dyDescent="0.2">
      <c r="N393" s="132"/>
    </row>
    <row r="394" spans="14:14" ht="15.75" customHeight="1" x14ac:dyDescent="0.2">
      <c r="N394" s="132"/>
    </row>
    <row r="395" spans="14:14" ht="15.75" customHeight="1" x14ac:dyDescent="0.2">
      <c r="N395" s="132"/>
    </row>
    <row r="396" spans="14:14" ht="15.75" customHeight="1" x14ac:dyDescent="0.2">
      <c r="N396" s="132"/>
    </row>
    <row r="397" spans="14:14" ht="15.75" customHeight="1" x14ac:dyDescent="0.2">
      <c r="N397" s="132"/>
    </row>
    <row r="398" spans="14:14" ht="15.75" customHeight="1" x14ac:dyDescent="0.2">
      <c r="N398" s="132"/>
    </row>
    <row r="399" spans="14:14" ht="15.75" customHeight="1" x14ac:dyDescent="0.2">
      <c r="N399" s="132"/>
    </row>
    <row r="400" spans="14:14" ht="15.75" customHeight="1" x14ac:dyDescent="0.2">
      <c r="N400" s="132"/>
    </row>
    <row r="401" spans="14:14" ht="15.75" customHeight="1" x14ac:dyDescent="0.2">
      <c r="N401" s="132"/>
    </row>
    <row r="402" spans="14:14" ht="15.75" customHeight="1" x14ac:dyDescent="0.2">
      <c r="N402" s="132"/>
    </row>
    <row r="403" spans="14:14" ht="15.75" customHeight="1" x14ac:dyDescent="0.2">
      <c r="N403" s="132"/>
    </row>
    <row r="404" spans="14:14" ht="15.75" customHeight="1" x14ac:dyDescent="0.2">
      <c r="N404" s="132"/>
    </row>
    <row r="405" spans="14:14" ht="15.75" customHeight="1" x14ac:dyDescent="0.2">
      <c r="N405" s="132"/>
    </row>
    <row r="406" spans="14:14" ht="15.75" customHeight="1" x14ac:dyDescent="0.2">
      <c r="N406" s="132"/>
    </row>
    <row r="407" spans="14:14" ht="15.75" customHeight="1" x14ac:dyDescent="0.2">
      <c r="N407" s="132"/>
    </row>
    <row r="408" spans="14:14" ht="15.75" customHeight="1" x14ac:dyDescent="0.2">
      <c r="N408" s="132"/>
    </row>
    <row r="409" spans="14:14" ht="15.75" customHeight="1" x14ac:dyDescent="0.2">
      <c r="N409" s="132"/>
    </row>
    <row r="410" spans="14:14" ht="15.75" customHeight="1" x14ac:dyDescent="0.2">
      <c r="N410" s="132"/>
    </row>
    <row r="411" spans="14:14" ht="15.75" customHeight="1" x14ac:dyDescent="0.2">
      <c r="N411" s="132"/>
    </row>
    <row r="412" spans="14:14" ht="15.75" customHeight="1" x14ac:dyDescent="0.2">
      <c r="N412" s="132"/>
    </row>
    <row r="413" spans="14:14" ht="15.75" customHeight="1" x14ac:dyDescent="0.2">
      <c r="N413" s="132"/>
    </row>
    <row r="414" spans="14:14" ht="15.75" customHeight="1" x14ac:dyDescent="0.2">
      <c r="N414" s="132"/>
    </row>
    <row r="415" spans="14:14" ht="15.75" customHeight="1" x14ac:dyDescent="0.2">
      <c r="N415" s="132"/>
    </row>
    <row r="416" spans="14:14" ht="15.75" customHeight="1" x14ac:dyDescent="0.2">
      <c r="N416" s="132"/>
    </row>
    <row r="417" spans="14:14" ht="15.75" customHeight="1" x14ac:dyDescent="0.2">
      <c r="N417" s="132"/>
    </row>
    <row r="418" spans="14:14" ht="15.75" customHeight="1" x14ac:dyDescent="0.2">
      <c r="N418" s="132"/>
    </row>
    <row r="419" spans="14:14" ht="15.75" customHeight="1" x14ac:dyDescent="0.2">
      <c r="N419" s="132"/>
    </row>
    <row r="420" spans="14:14" ht="15.75" customHeight="1" x14ac:dyDescent="0.2">
      <c r="N420" s="132"/>
    </row>
    <row r="421" spans="14:14" ht="15.75" customHeight="1" x14ac:dyDescent="0.2">
      <c r="N421" s="132"/>
    </row>
    <row r="422" spans="14:14" ht="15.75" customHeight="1" x14ac:dyDescent="0.2">
      <c r="N422" s="132"/>
    </row>
    <row r="423" spans="14:14" ht="15.75" customHeight="1" x14ac:dyDescent="0.2">
      <c r="N423" s="132"/>
    </row>
    <row r="424" spans="14:14" ht="15.75" customHeight="1" x14ac:dyDescent="0.2">
      <c r="N424" s="132"/>
    </row>
    <row r="425" spans="14:14" ht="15.75" customHeight="1" x14ac:dyDescent="0.2">
      <c r="N425" s="132"/>
    </row>
    <row r="426" spans="14:14" ht="15.75" customHeight="1" x14ac:dyDescent="0.2">
      <c r="N426" s="132"/>
    </row>
    <row r="427" spans="14:14" ht="15.75" customHeight="1" x14ac:dyDescent="0.2">
      <c r="N427" s="132"/>
    </row>
    <row r="428" spans="14:14" ht="15.75" customHeight="1" x14ac:dyDescent="0.2">
      <c r="N428" s="132"/>
    </row>
    <row r="429" spans="14:14" ht="15.75" customHeight="1" x14ac:dyDescent="0.2">
      <c r="N429" s="132"/>
    </row>
    <row r="430" spans="14:14" ht="15.75" customHeight="1" x14ac:dyDescent="0.2">
      <c r="N430" s="132"/>
    </row>
    <row r="431" spans="14:14" ht="15.75" customHeight="1" x14ac:dyDescent="0.2">
      <c r="N431" s="132"/>
    </row>
    <row r="432" spans="14:14" ht="15.75" customHeight="1" x14ac:dyDescent="0.2">
      <c r="N432" s="132"/>
    </row>
    <row r="433" spans="14:14" ht="15.75" customHeight="1" x14ac:dyDescent="0.2">
      <c r="N433" s="132"/>
    </row>
    <row r="434" spans="14:14" ht="15.75" customHeight="1" x14ac:dyDescent="0.2">
      <c r="N434" s="132"/>
    </row>
    <row r="435" spans="14:14" ht="15.75" customHeight="1" x14ac:dyDescent="0.2">
      <c r="N435" s="132"/>
    </row>
    <row r="436" spans="14:14" ht="15.75" customHeight="1" x14ac:dyDescent="0.2">
      <c r="N436" s="132"/>
    </row>
    <row r="437" spans="14:14" ht="15.75" customHeight="1" x14ac:dyDescent="0.2">
      <c r="N437" s="132"/>
    </row>
    <row r="438" spans="14:14" ht="15.75" customHeight="1" x14ac:dyDescent="0.2">
      <c r="N438" s="132"/>
    </row>
    <row r="439" spans="14:14" ht="15.75" customHeight="1" x14ac:dyDescent="0.2">
      <c r="N439" s="132"/>
    </row>
    <row r="440" spans="14:14" ht="15.75" customHeight="1" x14ac:dyDescent="0.2">
      <c r="N440" s="132"/>
    </row>
    <row r="441" spans="14:14" ht="15.75" customHeight="1" x14ac:dyDescent="0.2">
      <c r="N441" s="132"/>
    </row>
    <row r="442" spans="14:14" ht="15.75" customHeight="1" x14ac:dyDescent="0.2">
      <c r="N442" s="132"/>
    </row>
    <row r="443" spans="14:14" ht="15.75" customHeight="1" x14ac:dyDescent="0.2">
      <c r="N443" s="132"/>
    </row>
    <row r="444" spans="14:14" ht="15.75" customHeight="1" x14ac:dyDescent="0.2">
      <c r="N444" s="132"/>
    </row>
    <row r="445" spans="14:14" ht="15.75" customHeight="1" x14ac:dyDescent="0.2">
      <c r="N445" s="132"/>
    </row>
    <row r="446" spans="14:14" ht="15.75" customHeight="1" x14ac:dyDescent="0.2">
      <c r="N446" s="132"/>
    </row>
    <row r="447" spans="14:14" ht="15.75" customHeight="1" x14ac:dyDescent="0.2">
      <c r="N447" s="132"/>
    </row>
    <row r="448" spans="14:14" ht="15.75" customHeight="1" x14ac:dyDescent="0.2">
      <c r="N448" s="132"/>
    </row>
    <row r="449" spans="14:14" ht="15.75" customHeight="1" x14ac:dyDescent="0.2">
      <c r="N449" s="132"/>
    </row>
    <row r="450" spans="14:14" ht="15.75" customHeight="1" x14ac:dyDescent="0.2">
      <c r="N450" s="132"/>
    </row>
    <row r="451" spans="14:14" ht="15.75" customHeight="1" x14ac:dyDescent="0.2">
      <c r="N451" s="132"/>
    </row>
    <row r="452" spans="14:14" ht="15.75" customHeight="1" x14ac:dyDescent="0.2">
      <c r="N452" s="132"/>
    </row>
    <row r="453" spans="14:14" ht="15.75" customHeight="1" x14ac:dyDescent="0.2">
      <c r="N453" s="132"/>
    </row>
    <row r="454" spans="14:14" ht="15.75" customHeight="1" x14ac:dyDescent="0.2">
      <c r="N454" s="132"/>
    </row>
    <row r="455" spans="14:14" ht="15.75" customHeight="1" x14ac:dyDescent="0.2">
      <c r="N455" s="132"/>
    </row>
    <row r="456" spans="14:14" ht="15.75" customHeight="1" x14ac:dyDescent="0.2">
      <c r="N456" s="132"/>
    </row>
    <row r="457" spans="14:14" ht="15.75" customHeight="1" x14ac:dyDescent="0.2">
      <c r="N457" s="132"/>
    </row>
    <row r="458" spans="14:14" ht="15.75" customHeight="1" x14ac:dyDescent="0.2">
      <c r="N458" s="132"/>
    </row>
    <row r="459" spans="14:14" ht="15.75" customHeight="1" x14ac:dyDescent="0.2">
      <c r="N459" s="132"/>
    </row>
    <row r="460" spans="14:14" ht="15.75" customHeight="1" x14ac:dyDescent="0.2">
      <c r="N460" s="132"/>
    </row>
    <row r="461" spans="14:14" ht="15.75" customHeight="1" x14ac:dyDescent="0.2">
      <c r="N461" s="132"/>
    </row>
    <row r="462" spans="14:14" ht="15.75" customHeight="1" x14ac:dyDescent="0.2">
      <c r="N462" s="132"/>
    </row>
    <row r="463" spans="14:14" ht="15.75" customHeight="1" x14ac:dyDescent="0.2">
      <c r="N463" s="132"/>
    </row>
    <row r="464" spans="14:14" ht="15.75" customHeight="1" x14ac:dyDescent="0.2">
      <c r="N464" s="132"/>
    </row>
    <row r="465" spans="14:14" ht="15.75" customHeight="1" x14ac:dyDescent="0.2">
      <c r="N465" s="132"/>
    </row>
    <row r="466" spans="14:14" ht="15.75" customHeight="1" x14ac:dyDescent="0.2">
      <c r="N466" s="132"/>
    </row>
    <row r="467" spans="14:14" ht="15.75" customHeight="1" x14ac:dyDescent="0.2">
      <c r="N467" s="132"/>
    </row>
    <row r="468" spans="14:14" ht="15.75" customHeight="1" x14ac:dyDescent="0.2">
      <c r="N468" s="132"/>
    </row>
    <row r="469" spans="14:14" ht="15.75" customHeight="1" x14ac:dyDescent="0.2">
      <c r="N469" s="132"/>
    </row>
    <row r="470" spans="14:14" ht="15.75" customHeight="1" x14ac:dyDescent="0.2">
      <c r="N470" s="132"/>
    </row>
    <row r="471" spans="14:14" ht="15.75" customHeight="1" x14ac:dyDescent="0.2">
      <c r="N471" s="132"/>
    </row>
    <row r="472" spans="14:14" ht="15.75" customHeight="1" x14ac:dyDescent="0.2">
      <c r="N472" s="132"/>
    </row>
    <row r="473" spans="14:14" ht="15.75" customHeight="1" x14ac:dyDescent="0.2">
      <c r="N473" s="132"/>
    </row>
    <row r="474" spans="14:14" ht="15.75" customHeight="1" x14ac:dyDescent="0.2">
      <c r="N474" s="132"/>
    </row>
    <row r="475" spans="14:14" ht="15.75" customHeight="1" x14ac:dyDescent="0.2">
      <c r="N475" s="132"/>
    </row>
    <row r="476" spans="14:14" ht="15.75" customHeight="1" x14ac:dyDescent="0.2">
      <c r="N476" s="132"/>
    </row>
    <row r="477" spans="14:14" ht="15.75" customHeight="1" x14ac:dyDescent="0.2">
      <c r="N477" s="132"/>
    </row>
    <row r="478" spans="14:14" ht="15.75" customHeight="1" x14ac:dyDescent="0.2">
      <c r="N478" s="132"/>
    </row>
    <row r="479" spans="14:14" ht="15.75" customHeight="1" x14ac:dyDescent="0.2">
      <c r="N479" s="132"/>
    </row>
    <row r="480" spans="14:14" ht="15.75" customHeight="1" x14ac:dyDescent="0.2">
      <c r="N480" s="132"/>
    </row>
    <row r="481" spans="14:14" ht="15.75" customHeight="1" x14ac:dyDescent="0.2">
      <c r="N481" s="132"/>
    </row>
    <row r="482" spans="14:14" ht="15.75" customHeight="1" x14ac:dyDescent="0.2">
      <c r="N482" s="132"/>
    </row>
    <row r="483" spans="14:14" ht="15.75" customHeight="1" x14ac:dyDescent="0.2">
      <c r="N483" s="132"/>
    </row>
    <row r="484" spans="14:14" ht="15.75" customHeight="1" x14ac:dyDescent="0.2">
      <c r="N484" s="132"/>
    </row>
    <row r="485" spans="14:14" ht="15.75" customHeight="1" x14ac:dyDescent="0.2">
      <c r="N485" s="132"/>
    </row>
    <row r="486" spans="14:14" ht="15.75" customHeight="1" x14ac:dyDescent="0.2">
      <c r="N486" s="132"/>
    </row>
    <row r="487" spans="14:14" ht="15.75" customHeight="1" x14ac:dyDescent="0.2">
      <c r="N487" s="132"/>
    </row>
    <row r="488" spans="14:14" ht="15.75" customHeight="1" x14ac:dyDescent="0.2">
      <c r="N488" s="132"/>
    </row>
    <row r="489" spans="14:14" ht="15.75" customHeight="1" x14ac:dyDescent="0.2">
      <c r="N489" s="132"/>
    </row>
    <row r="490" spans="14:14" ht="15.75" customHeight="1" x14ac:dyDescent="0.2">
      <c r="N490" s="132"/>
    </row>
    <row r="491" spans="14:14" ht="15.75" customHeight="1" x14ac:dyDescent="0.2">
      <c r="N491" s="132"/>
    </row>
    <row r="492" spans="14:14" ht="15.75" customHeight="1" x14ac:dyDescent="0.2">
      <c r="N492" s="132"/>
    </row>
    <row r="493" spans="14:14" ht="15.75" customHeight="1" x14ac:dyDescent="0.2">
      <c r="N493" s="132"/>
    </row>
    <row r="494" spans="14:14" ht="15.75" customHeight="1" x14ac:dyDescent="0.2">
      <c r="N494" s="132"/>
    </row>
    <row r="495" spans="14:14" ht="15.75" customHeight="1" x14ac:dyDescent="0.2">
      <c r="N495" s="132"/>
    </row>
    <row r="496" spans="14:14" ht="15.75" customHeight="1" x14ac:dyDescent="0.2">
      <c r="N496" s="132"/>
    </row>
    <row r="497" spans="14:14" ht="15.75" customHeight="1" x14ac:dyDescent="0.2">
      <c r="N497" s="132"/>
    </row>
    <row r="498" spans="14:14" ht="15.75" customHeight="1" x14ac:dyDescent="0.2">
      <c r="N498" s="132"/>
    </row>
    <row r="499" spans="14:14" ht="15.75" customHeight="1" x14ac:dyDescent="0.2">
      <c r="N499" s="132"/>
    </row>
    <row r="500" spans="14:14" ht="15.75" customHeight="1" x14ac:dyDescent="0.2">
      <c r="N500" s="132"/>
    </row>
    <row r="501" spans="14:14" ht="15.75" customHeight="1" x14ac:dyDescent="0.2">
      <c r="N501" s="132"/>
    </row>
    <row r="502" spans="14:14" ht="15.75" customHeight="1" x14ac:dyDescent="0.2">
      <c r="N502" s="132"/>
    </row>
    <row r="503" spans="14:14" ht="15.75" customHeight="1" x14ac:dyDescent="0.2">
      <c r="N503" s="132"/>
    </row>
    <row r="504" spans="14:14" ht="15.75" customHeight="1" x14ac:dyDescent="0.2">
      <c r="N504" s="132"/>
    </row>
    <row r="505" spans="14:14" ht="15.75" customHeight="1" x14ac:dyDescent="0.2">
      <c r="N505" s="132"/>
    </row>
    <row r="506" spans="14:14" ht="15.75" customHeight="1" x14ac:dyDescent="0.2">
      <c r="N506" s="132"/>
    </row>
    <row r="507" spans="14:14" ht="15.75" customHeight="1" x14ac:dyDescent="0.2">
      <c r="N507" s="132"/>
    </row>
    <row r="508" spans="14:14" ht="15.75" customHeight="1" x14ac:dyDescent="0.2">
      <c r="N508" s="132"/>
    </row>
    <row r="509" spans="14:14" ht="15.75" customHeight="1" x14ac:dyDescent="0.2">
      <c r="N509" s="132"/>
    </row>
    <row r="510" spans="14:14" ht="15.75" customHeight="1" x14ac:dyDescent="0.2">
      <c r="N510" s="132"/>
    </row>
    <row r="511" spans="14:14" ht="15.75" customHeight="1" x14ac:dyDescent="0.2">
      <c r="N511" s="132"/>
    </row>
    <row r="512" spans="14:14" ht="15.75" customHeight="1" x14ac:dyDescent="0.2">
      <c r="N512" s="132"/>
    </row>
    <row r="513" spans="14:14" ht="15.75" customHeight="1" x14ac:dyDescent="0.2">
      <c r="N513" s="132"/>
    </row>
    <row r="514" spans="14:14" ht="15.75" customHeight="1" x14ac:dyDescent="0.2">
      <c r="N514" s="132"/>
    </row>
    <row r="515" spans="14:14" ht="15.75" customHeight="1" x14ac:dyDescent="0.2">
      <c r="N515" s="132"/>
    </row>
    <row r="516" spans="14:14" ht="15.75" customHeight="1" x14ac:dyDescent="0.2">
      <c r="N516" s="132"/>
    </row>
    <row r="517" spans="14:14" ht="15.75" customHeight="1" x14ac:dyDescent="0.2">
      <c r="N517" s="132"/>
    </row>
    <row r="518" spans="14:14" ht="15.75" customHeight="1" x14ac:dyDescent="0.2">
      <c r="N518" s="132"/>
    </row>
    <row r="519" spans="14:14" ht="15.75" customHeight="1" x14ac:dyDescent="0.2">
      <c r="N519" s="132"/>
    </row>
    <row r="520" spans="14:14" ht="15.75" customHeight="1" x14ac:dyDescent="0.2">
      <c r="N520" s="132"/>
    </row>
    <row r="521" spans="14:14" ht="15.75" customHeight="1" x14ac:dyDescent="0.2">
      <c r="N521" s="132"/>
    </row>
    <row r="522" spans="14:14" ht="15.75" customHeight="1" x14ac:dyDescent="0.2">
      <c r="N522" s="132"/>
    </row>
    <row r="523" spans="14:14" ht="15.75" customHeight="1" x14ac:dyDescent="0.2">
      <c r="N523" s="132"/>
    </row>
    <row r="524" spans="14:14" ht="15.75" customHeight="1" x14ac:dyDescent="0.2">
      <c r="N524" s="132"/>
    </row>
    <row r="525" spans="14:14" ht="15.75" customHeight="1" x14ac:dyDescent="0.2">
      <c r="N525" s="132"/>
    </row>
    <row r="526" spans="14:14" ht="15.75" customHeight="1" x14ac:dyDescent="0.2">
      <c r="N526" s="132"/>
    </row>
    <row r="527" spans="14:14" ht="15.75" customHeight="1" x14ac:dyDescent="0.2">
      <c r="N527" s="132"/>
    </row>
    <row r="528" spans="14:14" ht="15.75" customHeight="1" x14ac:dyDescent="0.2">
      <c r="N528" s="132"/>
    </row>
    <row r="529" spans="14:14" ht="15.75" customHeight="1" x14ac:dyDescent="0.2">
      <c r="N529" s="132"/>
    </row>
    <row r="530" spans="14:14" ht="15.75" customHeight="1" x14ac:dyDescent="0.2">
      <c r="N530" s="132"/>
    </row>
    <row r="531" spans="14:14" ht="15.75" customHeight="1" x14ac:dyDescent="0.2">
      <c r="N531" s="132"/>
    </row>
    <row r="532" spans="14:14" ht="15.75" customHeight="1" x14ac:dyDescent="0.2">
      <c r="N532" s="132"/>
    </row>
    <row r="533" spans="14:14" ht="15.75" customHeight="1" x14ac:dyDescent="0.2">
      <c r="N533" s="132"/>
    </row>
    <row r="534" spans="14:14" ht="15.75" customHeight="1" x14ac:dyDescent="0.2">
      <c r="N534" s="132"/>
    </row>
    <row r="535" spans="14:14" ht="15.75" customHeight="1" x14ac:dyDescent="0.2">
      <c r="N535" s="132"/>
    </row>
    <row r="536" spans="14:14" ht="15.75" customHeight="1" x14ac:dyDescent="0.2">
      <c r="N536" s="132"/>
    </row>
    <row r="537" spans="14:14" ht="15.75" customHeight="1" x14ac:dyDescent="0.2">
      <c r="N537" s="132"/>
    </row>
    <row r="538" spans="14:14" ht="15.75" customHeight="1" x14ac:dyDescent="0.2">
      <c r="N538" s="132"/>
    </row>
    <row r="539" spans="14:14" ht="15.75" customHeight="1" x14ac:dyDescent="0.2">
      <c r="N539" s="132"/>
    </row>
    <row r="540" spans="14:14" ht="15.75" customHeight="1" x14ac:dyDescent="0.2">
      <c r="N540" s="132"/>
    </row>
    <row r="541" spans="14:14" ht="15.75" customHeight="1" x14ac:dyDescent="0.2">
      <c r="N541" s="132"/>
    </row>
    <row r="542" spans="14:14" ht="15.75" customHeight="1" x14ac:dyDescent="0.2">
      <c r="N542" s="132"/>
    </row>
    <row r="543" spans="14:14" ht="15.75" customHeight="1" x14ac:dyDescent="0.2">
      <c r="N543" s="132"/>
    </row>
    <row r="544" spans="14:14" ht="15.75" customHeight="1" x14ac:dyDescent="0.2">
      <c r="N544" s="132"/>
    </row>
    <row r="545" spans="14:14" ht="15.75" customHeight="1" x14ac:dyDescent="0.2">
      <c r="N545" s="132"/>
    </row>
    <row r="546" spans="14:14" ht="15.75" customHeight="1" x14ac:dyDescent="0.2">
      <c r="N546" s="132"/>
    </row>
    <row r="547" spans="14:14" ht="15.75" customHeight="1" x14ac:dyDescent="0.2">
      <c r="N547" s="132"/>
    </row>
    <row r="548" spans="14:14" ht="15.75" customHeight="1" x14ac:dyDescent="0.2">
      <c r="N548" s="132"/>
    </row>
    <row r="549" spans="14:14" ht="15.75" customHeight="1" x14ac:dyDescent="0.2">
      <c r="N549" s="132"/>
    </row>
    <row r="550" spans="14:14" ht="15.75" customHeight="1" x14ac:dyDescent="0.2">
      <c r="N550" s="132"/>
    </row>
    <row r="551" spans="14:14" ht="15.75" customHeight="1" x14ac:dyDescent="0.2">
      <c r="N551" s="132"/>
    </row>
    <row r="552" spans="14:14" ht="15.75" customHeight="1" x14ac:dyDescent="0.2">
      <c r="N552" s="132"/>
    </row>
    <row r="553" spans="14:14" ht="15.75" customHeight="1" x14ac:dyDescent="0.2">
      <c r="N553" s="132"/>
    </row>
    <row r="554" spans="14:14" ht="15.75" customHeight="1" x14ac:dyDescent="0.2">
      <c r="N554" s="132"/>
    </row>
    <row r="555" spans="14:14" ht="15.75" customHeight="1" x14ac:dyDescent="0.2">
      <c r="N555" s="132"/>
    </row>
    <row r="556" spans="14:14" ht="15.75" customHeight="1" x14ac:dyDescent="0.2">
      <c r="N556" s="132"/>
    </row>
    <row r="557" spans="14:14" ht="15.75" customHeight="1" x14ac:dyDescent="0.2">
      <c r="N557" s="132"/>
    </row>
    <row r="558" spans="14:14" ht="15.75" customHeight="1" x14ac:dyDescent="0.2">
      <c r="N558" s="132"/>
    </row>
    <row r="559" spans="14:14" ht="15.75" customHeight="1" x14ac:dyDescent="0.2">
      <c r="N559" s="132"/>
    </row>
    <row r="560" spans="14:14" ht="15.75" customHeight="1" x14ac:dyDescent="0.2">
      <c r="N560" s="132"/>
    </row>
    <row r="561" spans="14:14" ht="15.75" customHeight="1" x14ac:dyDescent="0.2">
      <c r="N561" s="132"/>
    </row>
    <row r="562" spans="14:14" ht="15.75" customHeight="1" x14ac:dyDescent="0.2">
      <c r="N562" s="132"/>
    </row>
    <row r="563" spans="14:14" ht="15.75" customHeight="1" x14ac:dyDescent="0.2">
      <c r="N563" s="132"/>
    </row>
    <row r="564" spans="14:14" ht="15.75" customHeight="1" x14ac:dyDescent="0.2">
      <c r="N564" s="132"/>
    </row>
    <row r="565" spans="14:14" ht="15.75" customHeight="1" x14ac:dyDescent="0.2">
      <c r="N565" s="132"/>
    </row>
    <row r="566" spans="14:14" ht="15.75" customHeight="1" x14ac:dyDescent="0.2">
      <c r="N566" s="132"/>
    </row>
    <row r="567" spans="14:14" ht="15.75" customHeight="1" x14ac:dyDescent="0.2">
      <c r="N567" s="132"/>
    </row>
    <row r="568" spans="14:14" ht="15.75" customHeight="1" x14ac:dyDescent="0.2">
      <c r="N568" s="132"/>
    </row>
    <row r="569" spans="14:14" ht="15.75" customHeight="1" x14ac:dyDescent="0.2">
      <c r="N569" s="132"/>
    </row>
    <row r="570" spans="14:14" ht="15.75" customHeight="1" x14ac:dyDescent="0.2">
      <c r="N570" s="132"/>
    </row>
    <row r="571" spans="14:14" ht="15.75" customHeight="1" x14ac:dyDescent="0.2">
      <c r="N571" s="132"/>
    </row>
    <row r="572" spans="14:14" ht="15.75" customHeight="1" x14ac:dyDescent="0.2">
      <c r="N572" s="132"/>
    </row>
    <row r="573" spans="14:14" ht="15.75" customHeight="1" x14ac:dyDescent="0.2">
      <c r="N573" s="132"/>
    </row>
    <row r="574" spans="14:14" ht="15.75" customHeight="1" x14ac:dyDescent="0.2">
      <c r="N574" s="132"/>
    </row>
    <row r="575" spans="14:14" ht="15.75" customHeight="1" x14ac:dyDescent="0.2">
      <c r="N575" s="132"/>
    </row>
    <row r="576" spans="14:14" ht="15.75" customHeight="1" x14ac:dyDescent="0.2">
      <c r="N576" s="132"/>
    </row>
    <row r="577" spans="14:14" ht="15.75" customHeight="1" x14ac:dyDescent="0.2">
      <c r="N577" s="132"/>
    </row>
    <row r="578" spans="14:14" ht="15.75" customHeight="1" x14ac:dyDescent="0.2">
      <c r="N578" s="132"/>
    </row>
    <row r="579" spans="14:14" ht="15.75" customHeight="1" x14ac:dyDescent="0.2">
      <c r="N579" s="132"/>
    </row>
    <row r="580" spans="14:14" ht="15.75" customHeight="1" x14ac:dyDescent="0.2">
      <c r="N580" s="132"/>
    </row>
    <row r="581" spans="14:14" ht="15.75" customHeight="1" x14ac:dyDescent="0.2">
      <c r="N581" s="132"/>
    </row>
    <row r="582" spans="14:14" ht="15.75" customHeight="1" x14ac:dyDescent="0.2">
      <c r="N582" s="132"/>
    </row>
    <row r="583" spans="14:14" ht="15.75" customHeight="1" x14ac:dyDescent="0.2">
      <c r="N583" s="132"/>
    </row>
    <row r="584" spans="14:14" ht="15.75" customHeight="1" x14ac:dyDescent="0.2">
      <c r="N584" s="132"/>
    </row>
    <row r="585" spans="14:14" ht="15.75" customHeight="1" x14ac:dyDescent="0.2">
      <c r="N585" s="132"/>
    </row>
    <row r="586" spans="14:14" ht="15.75" customHeight="1" x14ac:dyDescent="0.2">
      <c r="N586" s="132"/>
    </row>
    <row r="587" spans="14:14" ht="15.75" customHeight="1" x14ac:dyDescent="0.2">
      <c r="N587" s="132"/>
    </row>
    <row r="588" spans="14:14" ht="15.75" customHeight="1" x14ac:dyDescent="0.2">
      <c r="N588" s="132"/>
    </row>
    <row r="589" spans="14:14" ht="15.75" customHeight="1" x14ac:dyDescent="0.2">
      <c r="N589" s="132"/>
    </row>
    <row r="590" spans="14:14" ht="15.75" customHeight="1" x14ac:dyDescent="0.2">
      <c r="N590" s="132"/>
    </row>
    <row r="591" spans="14:14" ht="15.75" customHeight="1" x14ac:dyDescent="0.2">
      <c r="N591" s="132"/>
    </row>
    <row r="592" spans="14:14" ht="15.75" customHeight="1" x14ac:dyDescent="0.2">
      <c r="N592" s="132"/>
    </row>
    <row r="593" spans="14:14" ht="15.75" customHeight="1" x14ac:dyDescent="0.2">
      <c r="N593" s="132"/>
    </row>
    <row r="594" spans="14:14" ht="15.75" customHeight="1" x14ac:dyDescent="0.2">
      <c r="N594" s="132"/>
    </row>
    <row r="595" spans="14:14" ht="15.75" customHeight="1" x14ac:dyDescent="0.2">
      <c r="N595" s="132"/>
    </row>
    <row r="596" spans="14:14" ht="15.75" customHeight="1" x14ac:dyDescent="0.2">
      <c r="N596" s="132"/>
    </row>
    <row r="597" spans="14:14" ht="15.75" customHeight="1" x14ac:dyDescent="0.2">
      <c r="N597" s="132"/>
    </row>
    <row r="598" spans="14:14" ht="15.75" customHeight="1" x14ac:dyDescent="0.2">
      <c r="N598" s="132"/>
    </row>
    <row r="599" spans="14:14" ht="15.75" customHeight="1" x14ac:dyDescent="0.2">
      <c r="N599" s="132"/>
    </row>
    <row r="600" spans="14:14" ht="15.75" customHeight="1" x14ac:dyDescent="0.2">
      <c r="N600" s="132"/>
    </row>
    <row r="601" spans="14:14" ht="15.75" customHeight="1" x14ac:dyDescent="0.2">
      <c r="N601" s="132"/>
    </row>
    <row r="602" spans="14:14" ht="15.75" customHeight="1" x14ac:dyDescent="0.2">
      <c r="N602" s="132"/>
    </row>
    <row r="603" spans="14:14" ht="15.75" customHeight="1" x14ac:dyDescent="0.2">
      <c r="N603" s="132"/>
    </row>
    <row r="604" spans="14:14" ht="15.75" customHeight="1" x14ac:dyDescent="0.2">
      <c r="N604" s="132"/>
    </row>
    <row r="605" spans="14:14" ht="15.75" customHeight="1" x14ac:dyDescent="0.2">
      <c r="N605" s="132"/>
    </row>
    <row r="606" spans="14:14" ht="15.75" customHeight="1" x14ac:dyDescent="0.2">
      <c r="N606" s="132"/>
    </row>
    <row r="607" spans="14:14" ht="15.75" customHeight="1" x14ac:dyDescent="0.2">
      <c r="N607" s="132"/>
    </row>
    <row r="608" spans="14:14" ht="15.75" customHeight="1" x14ac:dyDescent="0.2">
      <c r="N608" s="132"/>
    </row>
    <row r="609" spans="14:14" ht="15.75" customHeight="1" x14ac:dyDescent="0.2">
      <c r="N609" s="132"/>
    </row>
    <row r="610" spans="14:14" ht="15.75" customHeight="1" x14ac:dyDescent="0.2">
      <c r="N610" s="132"/>
    </row>
    <row r="611" spans="14:14" ht="15.75" customHeight="1" x14ac:dyDescent="0.2">
      <c r="N611" s="132"/>
    </row>
    <row r="612" spans="14:14" ht="15.75" customHeight="1" x14ac:dyDescent="0.2">
      <c r="N612" s="132"/>
    </row>
    <row r="613" spans="14:14" ht="15.75" customHeight="1" x14ac:dyDescent="0.2">
      <c r="N613" s="132"/>
    </row>
    <row r="614" spans="14:14" ht="15.75" customHeight="1" x14ac:dyDescent="0.2">
      <c r="N614" s="132"/>
    </row>
    <row r="615" spans="14:14" ht="15.75" customHeight="1" x14ac:dyDescent="0.2">
      <c r="N615" s="132"/>
    </row>
    <row r="616" spans="14:14" ht="15.75" customHeight="1" x14ac:dyDescent="0.2">
      <c r="N616" s="132"/>
    </row>
    <row r="617" spans="14:14" ht="15.75" customHeight="1" x14ac:dyDescent="0.2">
      <c r="N617" s="132"/>
    </row>
    <row r="618" spans="14:14" ht="15.75" customHeight="1" x14ac:dyDescent="0.2">
      <c r="N618" s="132"/>
    </row>
    <row r="619" spans="14:14" ht="15.75" customHeight="1" x14ac:dyDescent="0.2">
      <c r="N619" s="132"/>
    </row>
    <row r="620" spans="14:14" ht="15.75" customHeight="1" x14ac:dyDescent="0.2">
      <c r="N620" s="132"/>
    </row>
    <row r="621" spans="14:14" ht="15.75" customHeight="1" x14ac:dyDescent="0.2">
      <c r="N621" s="132"/>
    </row>
    <row r="622" spans="14:14" ht="15.75" customHeight="1" x14ac:dyDescent="0.2">
      <c r="N622" s="132"/>
    </row>
    <row r="623" spans="14:14" ht="15.75" customHeight="1" x14ac:dyDescent="0.2">
      <c r="N623" s="132"/>
    </row>
    <row r="624" spans="14:14" ht="15.75" customHeight="1" x14ac:dyDescent="0.2">
      <c r="N624" s="132"/>
    </row>
    <row r="625" spans="14:14" ht="15.75" customHeight="1" x14ac:dyDescent="0.2">
      <c r="N625" s="132"/>
    </row>
    <row r="626" spans="14:14" ht="15.75" customHeight="1" x14ac:dyDescent="0.2">
      <c r="N626" s="132"/>
    </row>
    <row r="627" spans="14:14" ht="15.75" customHeight="1" x14ac:dyDescent="0.2">
      <c r="N627" s="132"/>
    </row>
    <row r="628" spans="14:14" ht="15.75" customHeight="1" x14ac:dyDescent="0.2">
      <c r="N628" s="132"/>
    </row>
    <row r="629" spans="14:14" ht="15.75" customHeight="1" x14ac:dyDescent="0.2">
      <c r="N629" s="132"/>
    </row>
    <row r="630" spans="14:14" ht="15.75" customHeight="1" x14ac:dyDescent="0.2">
      <c r="N630" s="132"/>
    </row>
    <row r="631" spans="14:14" ht="15.75" customHeight="1" x14ac:dyDescent="0.2">
      <c r="N631" s="132"/>
    </row>
    <row r="632" spans="14:14" ht="15.75" customHeight="1" x14ac:dyDescent="0.2">
      <c r="N632" s="132"/>
    </row>
    <row r="633" spans="14:14" ht="15.75" customHeight="1" x14ac:dyDescent="0.2">
      <c r="N633" s="132"/>
    </row>
    <row r="634" spans="14:14" ht="15.75" customHeight="1" x14ac:dyDescent="0.2">
      <c r="N634" s="132"/>
    </row>
    <row r="635" spans="14:14" ht="15.75" customHeight="1" x14ac:dyDescent="0.2">
      <c r="N635" s="132"/>
    </row>
    <row r="636" spans="14:14" ht="15.75" customHeight="1" x14ac:dyDescent="0.2">
      <c r="N636" s="132"/>
    </row>
    <row r="637" spans="14:14" ht="15.75" customHeight="1" x14ac:dyDescent="0.2">
      <c r="N637" s="132"/>
    </row>
    <row r="638" spans="14:14" ht="15.75" customHeight="1" x14ac:dyDescent="0.2">
      <c r="N638" s="132"/>
    </row>
    <row r="639" spans="14:14" ht="15.75" customHeight="1" x14ac:dyDescent="0.2">
      <c r="N639" s="132"/>
    </row>
    <row r="640" spans="14:14" ht="15.75" customHeight="1" x14ac:dyDescent="0.2">
      <c r="N640" s="132"/>
    </row>
    <row r="641" spans="14:14" ht="15.75" customHeight="1" x14ac:dyDescent="0.2">
      <c r="N641" s="132"/>
    </row>
    <row r="642" spans="14:14" ht="15.75" customHeight="1" x14ac:dyDescent="0.2">
      <c r="N642" s="132"/>
    </row>
    <row r="643" spans="14:14" ht="15.75" customHeight="1" x14ac:dyDescent="0.2">
      <c r="N643" s="132"/>
    </row>
    <row r="644" spans="14:14" ht="15.75" customHeight="1" x14ac:dyDescent="0.2">
      <c r="N644" s="132"/>
    </row>
    <row r="645" spans="14:14" ht="15.75" customHeight="1" x14ac:dyDescent="0.2">
      <c r="N645" s="132"/>
    </row>
    <row r="646" spans="14:14" ht="15.75" customHeight="1" x14ac:dyDescent="0.2">
      <c r="N646" s="132"/>
    </row>
    <row r="647" spans="14:14" ht="15.75" customHeight="1" x14ac:dyDescent="0.2">
      <c r="N647" s="132"/>
    </row>
    <row r="648" spans="14:14" ht="15.75" customHeight="1" x14ac:dyDescent="0.2">
      <c r="N648" s="132"/>
    </row>
    <row r="649" spans="14:14" ht="15.75" customHeight="1" x14ac:dyDescent="0.2">
      <c r="N649" s="132"/>
    </row>
    <row r="650" spans="14:14" ht="15.75" customHeight="1" x14ac:dyDescent="0.2">
      <c r="N650" s="132"/>
    </row>
    <row r="651" spans="14:14" ht="15.75" customHeight="1" x14ac:dyDescent="0.2">
      <c r="N651" s="132"/>
    </row>
    <row r="652" spans="14:14" ht="15.75" customHeight="1" x14ac:dyDescent="0.2">
      <c r="N652" s="132"/>
    </row>
    <row r="653" spans="14:14" ht="15.75" customHeight="1" x14ac:dyDescent="0.2">
      <c r="N653" s="132"/>
    </row>
    <row r="654" spans="14:14" ht="15.75" customHeight="1" x14ac:dyDescent="0.2">
      <c r="N654" s="132"/>
    </row>
    <row r="655" spans="14:14" ht="15.75" customHeight="1" x14ac:dyDescent="0.2">
      <c r="N655" s="132"/>
    </row>
    <row r="656" spans="14:14" ht="15.75" customHeight="1" x14ac:dyDescent="0.2">
      <c r="N656" s="132"/>
    </row>
    <row r="657" spans="14:14" ht="15.75" customHeight="1" x14ac:dyDescent="0.2">
      <c r="N657" s="132"/>
    </row>
    <row r="658" spans="14:14" ht="15.75" customHeight="1" x14ac:dyDescent="0.2">
      <c r="N658" s="132"/>
    </row>
    <row r="659" spans="14:14" ht="15.75" customHeight="1" x14ac:dyDescent="0.2">
      <c r="N659" s="132"/>
    </row>
    <row r="660" spans="14:14" ht="15.75" customHeight="1" x14ac:dyDescent="0.2">
      <c r="N660" s="132"/>
    </row>
    <row r="661" spans="14:14" ht="15.75" customHeight="1" x14ac:dyDescent="0.2">
      <c r="N661" s="132"/>
    </row>
    <row r="662" spans="14:14" ht="15.75" customHeight="1" x14ac:dyDescent="0.2">
      <c r="N662" s="132"/>
    </row>
    <row r="663" spans="14:14" ht="15.75" customHeight="1" x14ac:dyDescent="0.2">
      <c r="N663" s="132"/>
    </row>
    <row r="664" spans="14:14" ht="15.75" customHeight="1" x14ac:dyDescent="0.2">
      <c r="N664" s="132"/>
    </row>
    <row r="665" spans="14:14" ht="15.75" customHeight="1" x14ac:dyDescent="0.2">
      <c r="N665" s="132"/>
    </row>
    <row r="666" spans="14:14" ht="15.75" customHeight="1" x14ac:dyDescent="0.2">
      <c r="N666" s="132"/>
    </row>
    <row r="667" spans="14:14" ht="15.75" customHeight="1" x14ac:dyDescent="0.2">
      <c r="N667" s="132"/>
    </row>
    <row r="668" spans="14:14" ht="15.75" customHeight="1" x14ac:dyDescent="0.2">
      <c r="N668" s="132"/>
    </row>
    <row r="669" spans="14:14" ht="15.75" customHeight="1" x14ac:dyDescent="0.2">
      <c r="N669" s="132"/>
    </row>
    <row r="670" spans="14:14" ht="15.75" customHeight="1" x14ac:dyDescent="0.2">
      <c r="N670" s="132"/>
    </row>
    <row r="671" spans="14:14" ht="15.75" customHeight="1" x14ac:dyDescent="0.2">
      <c r="N671" s="132"/>
    </row>
    <row r="672" spans="14:14" ht="15.75" customHeight="1" x14ac:dyDescent="0.2">
      <c r="N672" s="132"/>
    </row>
    <row r="673" spans="14:14" ht="15.75" customHeight="1" x14ac:dyDescent="0.2">
      <c r="N673" s="132"/>
    </row>
    <row r="674" spans="14:14" ht="15.75" customHeight="1" x14ac:dyDescent="0.2">
      <c r="N674" s="132"/>
    </row>
    <row r="675" spans="14:14" ht="15.75" customHeight="1" x14ac:dyDescent="0.2">
      <c r="N675" s="132"/>
    </row>
    <row r="676" spans="14:14" ht="15.75" customHeight="1" x14ac:dyDescent="0.2">
      <c r="N676" s="132"/>
    </row>
    <row r="677" spans="14:14" ht="15.75" customHeight="1" x14ac:dyDescent="0.2">
      <c r="N677" s="132"/>
    </row>
    <row r="678" spans="14:14" ht="15.75" customHeight="1" x14ac:dyDescent="0.2">
      <c r="N678" s="132"/>
    </row>
    <row r="679" spans="14:14" ht="15.75" customHeight="1" x14ac:dyDescent="0.2">
      <c r="N679" s="132"/>
    </row>
    <row r="680" spans="14:14" ht="15.75" customHeight="1" x14ac:dyDescent="0.2">
      <c r="N680" s="132"/>
    </row>
    <row r="681" spans="14:14" ht="15.75" customHeight="1" x14ac:dyDescent="0.2">
      <c r="N681" s="132"/>
    </row>
    <row r="682" spans="14:14" ht="15.75" customHeight="1" x14ac:dyDescent="0.2">
      <c r="N682" s="132"/>
    </row>
    <row r="683" spans="14:14" ht="15.75" customHeight="1" x14ac:dyDescent="0.2">
      <c r="N683" s="132"/>
    </row>
    <row r="684" spans="14:14" ht="15.75" customHeight="1" x14ac:dyDescent="0.2">
      <c r="N684" s="132"/>
    </row>
    <row r="685" spans="14:14" ht="15.75" customHeight="1" x14ac:dyDescent="0.2">
      <c r="N685" s="132"/>
    </row>
    <row r="686" spans="14:14" ht="15.75" customHeight="1" x14ac:dyDescent="0.2">
      <c r="N686" s="132"/>
    </row>
    <row r="687" spans="14:14" ht="15.75" customHeight="1" x14ac:dyDescent="0.2">
      <c r="N687" s="132"/>
    </row>
    <row r="688" spans="14:14" ht="15.75" customHeight="1" x14ac:dyDescent="0.2">
      <c r="N688" s="132"/>
    </row>
    <row r="689" spans="14:14" ht="15.75" customHeight="1" x14ac:dyDescent="0.2">
      <c r="N689" s="132"/>
    </row>
    <row r="690" spans="14:14" ht="15.75" customHeight="1" x14ac:dyDescent="0.2">
      <c r="N690" s="132"/>
    </row>
    <row r="691" spans="14:14" ht="15.75" customHeight="1" x14ac:dyDescent="0.2">
      <c r="N691" s="132"/>
    </row>
    <row r="692" spans="14:14" ht="15.75" customHeight="1" x14ac:dyDescent="0.2">
      <c r="N692" s="132"/>
    </row>
    <row r="693" spans="14:14" ht="15.75" customHeight="1" x14ac:dyDescent="0.2">
      <c r="N693" s="132"/>
    </row>
    <row r="694" spans="14:14" ht="15.75" customHeight="1" x14ac:dyDescent="0.2">
      <c r="N694" s="132"/>
    </row>
    <row r="695" spans="14:14" ht="15.75" customHeight="1" x14ac:dyDescent="0.2">
      <c r="N695" s="132"/>
    </row>
    <row r="696" spans="14:14" ht="15.75" customHeight="1" x14ac:dyDescent="0.2">
      <c r="N696" s="132"/>
    </row>
    <row r="697" spans="14:14" ht="15.75" customHeight="1" x14ac:dyDescent="0.2">
      <c r="N697" s="132"/>
    </row>
    <row r="698" spans="14:14" ht="15.75" customHeight="1" x14ac:dyDescent="0.2">
      <c r="N698" s="132"/>
    </row>
    <row r="699" spans="14:14" ht="15.75" customHeight="1" x14ac:dyDescent="0.2">
      <c r="N699" s="132"/>
    </row>
    <row r="700" spans="14:14" ht="15.75" customHeight="1" x14ac:dyDescent="0.2">
      <c r="N700" s="132"/>
    </row>
    <row r="701" spans="14:14" ht="15.75" customHeight="1" x14ac:dyDescent="0.2">
      <c r="N701" s="132"/>
    </row>
    <row r="702" spans="14:14" ht="15.75" customHeight="1" x14ac:dyDescent="0.2">
      <c r="N702" s="132"/>
    </row>
    <row r="703" spans="14:14" ht="15.75" customHeight="1" x14ac:dyDescent="0.2">
      <c r="N703" s="132"/>
    </row>
    <row r="704" spans="14:14" ht="15.75" customHeight="1" x14ac:dyDescent="0.2">
      <c r="N704" s="132"/>
    </row>
    <row r="705" spans="14:14" ht="15.75" customHeight="1" x14ac:dyDescent="0.2">
      <c r="N705" s="132"/>
    </row>
    <row r="706" spans="14:14" ht="15.75" customHeight="1" x14ac:dyDescent="0.2">
      <c r="N706" s="132"/>
    </row>
    <row r="707" spans="14:14" ht="15.75" customHeight="1" x14ac:dyDescent="0.2">
      <c r="N707" s="132"/>
    </row>
    <row r="708" spans="14:14" ht="15.75" customHeight="1" x14ac:dyDescent="0.2">
      <c r="N708" s="132"/>
    </row>
    <row r="709" spans="14:14" ht="15.75" customHeight="1" x14ac:dyDescent="0.2">
      <c r="N709" s="132"/>
    </row>
    <row r="710" spans="14:14" ht="15.75" customHeight="1" x14ac:dyDescent="0.2">
      <c r="N710" s="132"/>
    </row>
    <row r="711" spans="14:14" ht="15.75" customHeight="1" x14ac:dyDescent="0.2">
      <c r="N711" s="132"/>
    </row>
    <row r="712" spans="14:14" ht="15.75" customHeight="1" x14ac:dyDescent="0.2">
      <c r="N712" s="132"/>
    </row>
    <row r="713" spans="14:14" ht="15.75" customHeight="1" x14ac:dyDescent="0.2">
      <c r="N713" s="132"/>
    </row>
    <row r="714" spans="14:14" ht="15.75" customHeight="1" x14ac:dyDescent="0.2">
      <c r="N714" s="132"/>
    </row>
    <row r="715" spans="14:14" ht="15.75" customHeight="1" x14ac:dyDescent="0.2">
      <c r="N715" s="132"/>
    </row>
    <row r="716" spans="14:14" ht="15.75" customHeight="1" x14ac:dyDescent="0.2">
      <c r="N716" s="132"/>
    </row>
    <row r="717" spans="14:14" ht="15.75" customHeight="1" x14ac:dyDescent="0.2">
      <c r="N717" s="132"/>
    </row>
    <row r="718" spans="14:14" ht="15.75" customHeight="1" x14ac:dyDescent="0.2">
      <c r="N718" s="132"/>
    </row>
    <row r="719" spans="14:14" ht="15.75" customHeight="1" x14ac:dyDescent="0.2">
      <c r="N719" s="132"/>
    </row>
    <row r="720" spans="14:14" ht="15.75" customHeight="1" x14ac:dyDescent="0.2">
      <c r="N720" s="132"/>
    </row>
    <row r="721" spans="14:14" ht="15.75" customHeight="1" x14ac:dyDescent="0.2">
      <c r="N721" s="132"/>
    </row>
    <row r="722" spans="14:14" ht="15.75" customHeight="1" x14ac:dyDescent="0.2">
      <c r="N722" s="132"/>
    </row>
    <row r="723" spans="14:14" ht="15.75" customHeight="1" x14ac:dyDescent="0.2">
      <c r="N723" s="132"/>
    </row>
    <row r="724" spans="14:14" ht="15.75" customHeight="1" x14ac:dyDescent="0.2">
      <c r="N724" s="132"/>
    </row>
    <row r="725" spans="14:14" ht="15.75" customHeight="1" x14ac:dyDescent="0.2">
      <c r="N725" s="132"/>
    </row>
    <row r="726" spans="14:14" ht="15.75" customHeight="1" x14ac:dyDescent="0.2">
      <c r="N726" s="132"/>
    </row>
    <row r="727" spans="14:14" ht="15.75" customHeight="1" x14ac:dyDescent="0.2">
      <c r="N727" s="132"/>
    </row>
    <row r="728" spans="14:14" ht="15.75" customHeight="1" x14ac:dyDescent="0.2">
      <c r="N728" s="132"/>
    </row>
    <row r="729" spans="14:14" ht="15.75" customHeight="1" x14ac:dyDescent="0.2">
      <c r="N729" s="132"/>
    </row>
    <row r="730" spans="14:14" ht="15.75" customHeight="1" x14ac:dyDescent="0.2">
      <c r="N730" s="132"/>
    </row>
    <row r="731" spans="14:14" ht="15.75" customHeight="1" x14ac:dyDescent="0.2">
      <c r="N731" s="132"/>
    </row>
    <row r="732" spans="14:14" ht="15.75" customHeight="1" x14ac:dyDescent="0.2">
      <c r="N732" s="132"/>
    </row>
    <row r="733" spans="14:14" ht="15.75" customHeight="1" x14ac:dyDescent="0.2">
      <c r="N733" s="132"/>
    </row>
    <row r="734" spans="14:14" ht="15.75" customHeight="1" x14ac:dyDescent="0.2">
      <c r="N734" s="132"/>
    </row>
    <row r="735" spans="14:14" ht="15.75" customHeight="1" x14ac:dyDescent="0.2">
      <c r="N735" s="132"/>
    </row>
    <row r="736" spans="14:14" ht="15.75" customHeight="1" x14ac:dyDescent="0.2">
      <c r="N736" s="132"/>
    </row>
    <row r="737" spans="14:14" ht="15.75" customHeight="1" x14ac:dyDescent="0.2">
      <c r="N737" s="132"/>
    </row>
    <row r="738" spans="14:14" ht="15.75" customHeight="1" x14ac:dyDescent="0.2">
      <c r="N738" s="132"/>
    </row>
    <row r="739" spans="14:14" ht="15.75" customHeight="1" x14ac:dyDescent="0.2">
      <c r="N739" s="132"/>
    </row>
    <row r="740" spans="14:14" ht="15.75" customHeight="1" x14ac:dyDescent="0.2">
      <c r="N740" s="132"/>
    </row>
    <row r="741" spans="14:14" ht="15.75" customHeight="1" x14ac:dyDescent="0.2">
      <c r="N741" s="132"/>
    </row>
    <row r="742" spans="14:14" ht="15.75" customHeight="1" x14ac:dyDescent="0.2">
      <c r="N742" s="132"/>
    </row>
    <row r="743" spans="14:14" ht="15.75" customHeight="1" x14ac:dyDescent="0.2">
      <c r="N743" s="132"/>
    </row>
    <row r="744" spans="14:14" ht="15.75" customHeight="1" x14ac:dyDescent="0.2">
      <c r="N744" s="132"/>
    </row>
    <row r="745" spans="14:14" ht="15.75" customHeight="1" x14ac:dyDescent="0.2">
      <c r="N745" s="132"/>
    </row>
    <row r="746" spans="14:14" ht="15.75" customHeight="1" x14ac:dyDescent="0.2">
      <c r="N746" s="132"/>
    </row>
    <row r="747" spans="14:14" ht="15.75" customHeight="1" x14ac:dyDescent="0.2">
      <c r="N747" s="132"/>
    </row>
    <row r="748" spans="14:14" ht="15.75" customHeight="1" x14ac:dyDescent="0.2">
      <c r="N748" s="132"/>
    </row>
    <row r="749" spans="14:14" ht="15.75" customHeight="1" x14ac:dyDescent="0.2">
      <c r="N749" s="132"/>
    </row>
    <row r="750" spans="14:14" ht="15.75" customHeight="1" x14ac:dyDescent="0.2">
      <c r="N750" s="132"/>
    </row>
    <row r="751" spans="14:14" ht="15.75" customHeight="1" x14ac:dyDescent="0.2">
      <c r="N751" s="132"/>
    </row>
    <row r="752" spans="14:14" ht="15.75" customHeight="1" x14ac:dyDescent="0.2">
      <c r="N752" s="132"/>
    </row>
    <row r="753" spans="14:14" ht="15.75" customHeight="1" x14ac:dyDescent="0.2">
      <c r="N753" s="132"/>
    </row>
    <row r="754" spans="14:14" ht="15.75" customHeight="1" x14ac:dyDescent="0.2">
      <c r="N754" s="132"/>
    </row>
    <row r="755" spans="14:14" ht="15.75" customHeight="1" x14ac:dyDescent="0.2">
      <c r="N755" s="132"/>
    </row>
    <row r="756" spans="14:14" ht="15.75" customHeight="1" x14ac:dyDescent="0.2">
      <c r="N756" s="132"/>
    </row>
    <row r="757" spans="14:14" ht="15.75" customHeight="1" x14ac:dyDescent="0.2">
      <c r="N757" s="132"/>
    </row>
    <row r="758" spans="14:14" ht="15.75" customHeight="1" x14ac:dyDescent="0.2">
      <c r="N758" s="132"/>
    </row>
    <row r="759" spans="14:14" ht="15.75" customHeight="1" x14ac:dyDescent="0.2">
      <c r="N759" s="132"/>
    </row>
    <row r="760" spans="14:14" ht="15.75" customHeight="1" x14ac:dyDescent="0.2">
      <c r="N760" s="132"/>
    </row>
    <row r="761" spans="14:14" ht="15.75" customHeight="1" x14ac:dyDescent="0.2">
      <c r="N761" s="132"/>
    </row>
    <row r="762" spans="14:14" ht="15.75" customHeight="1" x14ac:dyDescent="0.2">
      <c r="N762" s="132"/>
    </row>
    <row r="763" spans="14:14" ht="15.75" customHeight="1" x14ac:dyDescent="0.2">
      <c r="N763" s="132"/>
    </row>
    <row r="764" spans="14:14" ht="15.75" customHeight="1" x14ac:dyDescent="0.2">
      <c r="N764" s="132"/>
    </row>
    <row r="765" spans="14:14" ht="15.75" customHeight="1" x14ac:dyDescent="0.2">
      <c r="N765" s="132"/>
    </row>
    <row r="766" spans="14:14" ht="15.75" customHeight="1" x14ac:dyDescent="0.2">
      <c r="N766" s="132"/>
    </row>
    <row r="767" spans="14:14" ht="15.75" customHeight="1" x14ac:dyDescent="0.2">
      <c r="N767" s="132"/>
    </row>
    <row r="768" spans="14:14" ht="15.75" customHeight="1" x14ac:dyDescent="0.2">
      <c r="N768" s="132"/>
    </row>
    <row r="769" spans="14:14" ht="15.75" customHeight="1" x14ac:dyDescent="0.2">
      <c r="N769" s="132"/>
    </row>
    <row r="770" spans="14:14" ht="15.75" customHeight="1" x14ac:dyDescent="0.2">
      <c r="N770" s="132"/>
    </row>
    <row r="771" spans="14:14" ht="15.75" customHeight="1" x14ac:dyDescent="0.2">
      <c r="N771" s="132"/>
    </row>
    <row r="772" spans="14:14" ht="15.75" customHeight="1" x14ac:dyDescent="0.2">
      <c r="N772" s="132"/>
    </row>
    <row r="773" spans="14:14" ht="15.75" customHeight="1" x14ac:dyDescent="0.2">
      <c r="N773" s="132"/>
    </row>
    <row r="774" spans="14:14" ht="15.75" customHeight="1" x14ac:dyDescent="0.2">
      <c r="N774" s="132"/>
    </row>
    <row r="775" spans="14:14" ht="15.75" customHeight="1" x14ac:dyDescent="0.2">
      <c r="N775" s="132"/>
    </row>
    <row r="776" spans="14:14" ht="15.75" customHeight="1" x14ac:dyDescent="0.2">
      <c r="N776" s="132"/>
    </row>
    <row r="777" spans="14:14" ht="15.75" customHeight="1" x14ac:dyDescent="0.2">
      <c r="N777" s="132"/>
    </row>
    <row r="778" spans="14:14" ht="15.75" customHeight="1" x14ac:dyDescent="0.2">
      <c r="N778" s="132"/>
    </row>
    <row r="779" spans="14:14" ht="15.75" customHeight="1" x14ac:dyDescent="0.2">
      <c r="N779" s="132"/>
    </row>
    <row r="780" spans="14:14" ht="15.75" customHeight="1" x14ac:dyDescent="0.2">
      <c r="N780" s="132"/>
    </row>
    <row r="781" spans="14:14" ht="15.75" customHeight="1" x14ac:dyDescent="0.2">
      <c r="N781" s="132"/>
    </row>
    <row r="782" spans="14:14" ht="15.75" customHeight="1" x14ac:dyDescent="0.2">
      <c r="N782" s="132"/>
    </row>
    <row r="783" spans="14:14" ht="15.75" customHeight="1" x14ac:dyDescent="0.2">
      <c r="N783" s="132"/>
    </row>
    <row r="784" spans="14:14" ht="15.75" customHeight="1" x14ac:dyDescent="0.2">
      <c r="N784" s="132"/>
    </row>
    <row r="785" spans="14:14" ht="15.75" customHeight="1" x14ac:dyDescent="0.2">
      <c r="N785" s="132"/>
    </row>
    <row r="786" spans="14:14" ht="15.75" customHeight="1" x14ac:dyDescent="0.2">
      <c r="N786" s="132"/>
    </row>
    <row r="787" spans="14:14" ht="15.75" customHeight="1" x14ac:dyDescent="0.2">
      <c r="N787" s="132"/>
    </row>
    <row r="788" spans="14:14" ht="15.75" customHeight="1" x14ac:dyDescent="0.2">
      <c r="N788" s="132"/>
    </row>
    <row r="789" spans="14:14" ht="15.75" customHeight="1" x14ac:dyDescent="0.2">
      <c r="N789" s="132"/>
    </row>
    <row r="790" spans="14:14" ht="15.75" customHeight="1" x14ac:dyDescent="0.2">
      <c r="N790" s="132"/>
    </row>
    <row r="791" spans="14:14" ht="15.75" customHeight="1" x14ac:dyDescent="0.2">
      <c r="N791" s="132"/>
    </row>
    <row r="792" spans="14:14" ht="15.75" customHeight="1" x14ac:dyDescent="0.2">
      <c r="N792" s="132"/>
    </row>
    <row r="793" spans="14:14" ht="15.75" customHeight="1" x14ac:dyDescent="0.2">
      <c r="N793" s="132"/>
    </row>
    <row r="794" spans="14:14" ht="15.75" customHeight="1" x14ac:dyDescent="0.2">
      <c r="N794" s="132"/>
    </row>
    <row r="795" spans="14:14" ht="15.75" customHeight="1" x14ac:dyDescent="0.2">
      <c r="N795" s="132"/>
    </row>
    <row r="796" spans="14:14" ht="15.75" customHeight="1" x14ac:dyDescent="0.2">
      <c r="N796" s="132"/>
    </row>
    <row r="797" spans="14:14" ht="15.75" customHeight="1" x14ac:dyDescent="0.2">
      <c r="N797" s="132"/>
    </row>
    <row r="798" spans="14:14" ht="15.75" customHeight="1" x14ac:dyDescent="0.2">
      <c r="N798" s="132"/>
    </row>
    <row r="799" spans="14:14" ht="15.75" customHeight="1" x14ac:dyDescent="0.2">
      <c r="N799" s="132"/>
    </row>
    <row r="800" spans="14:14" ht="15.75" customHeight="1" x14ac:dyDescent="0.2">
      <c r="N800" s="132"/>
    </row>
    <row r="801" spans="14:14" ht="15.75" customHeight="1" x14ac:dyDescent="0.2">
      <c r="N801" s="132"/>
    </row>
    <row r="802" spans="14:14" ht="15.75" customHeight="1" x14ac:dyDescent="0.2">
      <c r="N802" s="132"/>
    </row>
    <row r="803" spans="14:14" ht="15.75" customHeight="1" x14ac:dyDescent="0.2">
      <c r="N803" s="132"/>
    </row>
    <row r="804" spans="14:14" ht="15.75" customHeight="1" x14ac:dyDescent="0.2">
      <c r="N804" s="132"/>
    </row>
    <row r="805" spans="14:14" ht="15.75" customHeight="1" x14ac:dyDescent="0.2">
      <c r="N805" s="132"/>
    </row>
    <row r="806" spans="14:14" ht="15.75" customHeight="1" x14ac:dyDescent="0.2">
      <c r="N806" s="132"/>
    </row>
    <row r="807" spans="14:14" ht="15.75" customHeight="1" x14ac:dyDescent="0.2">
      <c r="N807" s="132"/>
    </row>
    <row r="808" spans="14:14" ht="15.75" customHeight="1" x14ac:dyDescent="0.2">
      <c r="N808" s="132"/>
    </row>
    <row r="809" spans="14:14" ht="15.75" customHeight="1" x14ac:dyDescent="0.2">
      <c r="N809" s="132"/>
    </row>
    <row r="810" spans="14:14" ht="15.75" customHeight="1" x14ac:dyDescent="0.2">
      <c r="N810" s="132"/>
    </row>
    <row r="811" spans="14:14" ht="15.75" customHeight="1" x14ac:dyDescent="0.2">
      <c r="N811" s="132"/>
    </row>
    <row r="812" spans="14:14" ht="15.75" customHeight="1" x14ac:dyDescent="0.2">
      <c r="N812" s="132"/>
    </row>
    <row r="813" spans="14:14" ht="15.75" customHeight="1" x14ac:dyDescent="0.2">
      <c r="N813" s="132"/>
    </row>
    <row r="814" spans="14:14" ht="15.75" customHeight="1" x14ac:dyDescent="0.2">
      <c r="N814" s="132"/>
    </row>
    <row r="815" spans="14:14" ht="15.75" customHeight="1" x14ac:dyDescent="0.2">
      <c r="N815" s="132"/>
    </row>
    <row r="816" spans="14:14" ht="15.75" customHeight="1" x14ac:dyDescent="0.2">
      <c r="N816" s="132"/>
    </row>
    <row r="817" spans="14:14" ht="15.75" customHeight="1" x14ac:dyDescent="0.2">
      <c r="N817" s="132"/>
    </row>
    <row r="818" spans="14:14" ht="15.75" customHeight="1" x14ac:dyDescent="0.2">
      <c r="N818" s="132"/>
    </row>
    <row r="819" spans="14:14" ht="15.75" customHeight="1" x14ac:dyDescent="0.2">
      <c r="N819" s="132"/>
    </row>
    <row r="820" spans="14:14" ht="15.75" customHeight="1" x14ac:dyDescent="0.2">
      <c r="N820" s="132"/>
    </row>
    <row r="821" spans="14:14" ht="15.75" customHeight="1" x14ac:dyDescent="0.2">
      <c r="N821" s="132"/>
    </row>
    <row r="822" spans="14:14" ht="15.75" customHeight="1" x14ac:dyDescent="0.2">
      <c r="N822" s="132"/>
    </row>
    <row r="823" spans="14:14" ht="15.75" customHeight="1" x14ac:dyDescent="0.2">
      <c r="N823" s="132"/>
    </row>
    <row r="824" spans="14:14" ht="15.75" customHeight="1" x14ac:dyDescent="0.2">
      <c r="N824" s="132"/>
    </row>
    <row r="825" spans="14:14" ht="15.75" customHeight="1" x14ac:dyDescent="0.2">
      <c r="N825" s="132"/>
    </row>
    <row r="826" spans="14:14" ht="15.75" customHeight="1" x14ac:dyDescent="0.2">
      <c r="N826" s="132"/>
    </row>
    <row r="827" spans="14:14" ht="15.75" customHeight="1" x14ac:dyDescent="0.2">
      <c r="N827" s="132"/>
    </row>
    <row r="828" spans="14:14" ht="15.75" customHeight="1" x14ac:dyDescent="0.2">
      <c r="N828" s="132"/>
    </row>
    <row r="829" spans="14:14" ht="15.75" customHeight="1" x14ac:dyDescent="0.2">
      <c r="N829" s="132"/>
    </row>
    <row r="830" spans="14:14" ht="15.75" customHeight="1" x14ac:dyDescent="0.2">
      <c r="N830" s="132"/>
    </row>
    <row r="831" spans="14:14" ht="15.75" customHeight="1" x14ac:dyDescent="0.2">
      <c r="N831" s="132"/>
    </row>
    <row r="832" spans="14:14" ht="15.75" customHeight="1" x14ac:dyDescent="0.2">
      <c r="N832" s="132"/>
    </row>
    <row r="833" spans="14:14" ht="15.75" customHeight="1" x14ac:dyDescent="0.2">
      <c r="N833" s="132"/>
    </row>
    <row r="834" spans="14:14" ht="15.75" customHeight="1" x14ac:dyDescent="0.2">
      <c r="N834" s="132"/>
    </row>
    <row r="835" spans="14:14" ht="15.75" customHeight="1" x14ac:dyDescent="0.2">
      <c r="N835" s="132"/>
    </row>
    <row r="836" spans="14:14" ht="15.75" customHeight="1" x14ac:dyDescent="0.2">
      <c r="N836" s="132"/>
    </row>
    <row r="837" spans="14:14" ht="15.75" customHeight="1" x14ac:dyDescent="0.2">
      <c r="N837" s="132"/>
    </row>
    <row r="838" spans="14:14" ht="15.75" customHeight="1" x14ac:dyDescent="0.2">
      <c r="N838" s="132"/>
    </row>
    <row r="839" spans="14:14" ht="15.75" customHeight="1" x14ac:dyDescent="0.2">
      <c r="N839" s="132"/>
    </row>
    <row r="840" spans="14:14" ht="15.75" customHeight="1" x14ac:dyDescent="0.2">
      <c r="N840" s="132"/>
    </row>
    <row r="841" spans="14:14" ht="15.75" customHeight="1" x14ac:dyDescent="0.2">
      <c r="N841" s="132"/>
    </row>
    <row r="842" spans="14:14" ht="15.75" customHeight="1" x14ac:dyDescent="0.2">
      <c r="N842" s="132"/>
    </row>
    <row r="843" spans="14:14" ht="15.75" customHeight="1" x14ac:dyDescent="0.2">
      <c r="N843" s="132"/>
    </row>
    <row r="844" spans="14:14" ht="15.75" customHeight="1" x14ac:dyDescent="0.2">
      <c r="N844" s="132"/>
    </row>
    <row r="845" spans="14:14" ht="15.75" customHeight="1" x14ac:dyDescent="0.2">
      <c r="N845" s="132"/>
    </row>
    <row r="846" spans="14:14" ht="15.75" customHeight="1" x14ac:dyDescent="0.2">
      <c r="N846" s="132"/>
    </row>
    <row r="847" spans="14:14" ht="15.75" customHeight="1" x14ac:dyDescent="0.2">
      <c r="N847" s="132"/>
    </row>
    <row r="848" spans="14:14" ht="15.75" customHeight="1" x14ac:dyDescent="0.2">
      <c r="N848" s="132"/>
    </row>
    <row r="849" spans="14:14" ht="15.75" customHeight="1" x14ac:dyDescent="0.2">
      <c r="N849" s="132"/>
    </row>
    <row r="850" spans="14:14" ht="15.75" customHeight="1" x14ac:dyDescent="0.2">
      <c r="N850" s="132"/>
    </row>
    <row r="851" spans="14:14" ht="15.75" customHeight="1" x14ac:dyDescent="0.2">
      <c r="N851" s="132"/>
    </row>
    <row r="852" spans="14:14" ht="15.75" customHeight="1" x14ac:dyDescent="0.2">
      <c r="N852" s="132"/>
    </row>
    <row r="853" spans="14:14" ht="15.75" customHeight="1" x14ac:dyDescent="0.2">
      <c r="N853" s="132"/>
    </row>
    <row r="854" spans="14:14" ht="15.75" customHeight="1" x14ac:dyDescent="0.2">
      <c r="N854" s="132"/>
    </row>
    <row r="855" spans="14:14" ht="15.75" customHeight="1" x14ac:dyDescent="0.2">
      <c r="N855" s="132"/>
    </row>
    <row r="856" spans="14:14" ht="15.75" customHeight="1" x14ac:dyDescent="0.2">
      <c r="N856" s="132"/>
    </row>
    <row r="857" spans="14:14" ht="15.75" customHeight="1" x14ac:dyDescent="0.2">
      <c r="N857" s="132"/>
    </row>
    <row r="858" spans="14:14" ht="15.75" customHeight="1" x14ac:dyDescent="0.2">
      <c r="N858" s="132"/>
    </row>
    <row r="859" spans="14:14" ht="15.75" customHeight="1" x14ac:dyDescent="0.2">
      <c r="N859" s="132"/>
    </row>
    <row r="860" spans="14:14" ht="15.75" customHeight="1" x14ac:dyDescent="0.2">
      <c r="N860" s="132"/>
    </row>
    <row r="861" spans="14:14" ht="15.75" customHeight="1" x14ac:dyDescent="0.2">
      <c r="N861" s="132"/>
    </row>
    <row r="862" spans="14:14" ht="15.75" customHeight="1" x14ac:dyDescent="0.2">
      <c r="N862" s="132"/>
    </row>
    <row r="863" spans="14:14" ht="15.75" customHeight="1" x14ac:dyDescent="0.2">
      <c r="N863" s="132"/>
    </row>
    <row r="864" spans="14:14" ht="15.75" customHeight="1" x14ac:dyDescent="0.2">
      <c r="N864" s="132"/>
    </row>
    <row r="865" spans="14:14" ht="15.75" customHeight="1" x14ac:dyDescent="0.2">
      <c r="N865" s="132"/>
    </row>
    <row r="866" spans="14:14" ht="15.75" customHeight="1" x14ac:dyDescent="0.2">
      <c r="N866" s="132"/>
    </row>
    <row r="867" spans="14:14" ht="15.75" customHeight="1" x14ac:dyDescent="0.2">
      <c r="N867" s="132"/>
    </row>
    <row r="868" spans="14:14" ht="15.75" customHeight="1" x14ac:dyDescent="0.2">
      <c r="N868" s="132"/>
    </row>
    <row r="869" spans="14:14" ht="15.75" customHeight="1" x14ac:dyDescent="0.2">
      <c r="N869" s="132"/>
    </row>
    <row r="870" spans="14:14" ht="15.75" customHeight="1" x14ac:dyDescent="0.2">
      <c r="N870" s="132"/>
    </row>
    <row r="871" spans="14:14" ht="15.75" customHeight="1" x14ac:dyDescent="0.2">
      <c r="N871" s="132"/>
    </row>
    <row r="872" spans="14:14" ht="15.75" customHeight="1" x14ac:dyDescent="0.2">
      <c r="N872" s="132"/>
    </row>
    <row r="873" spans="14:14" ht="15.75" customHeight="1" x14ac:dyDescent="0.2">
      <c r="N873" s="132"/>
    </row>
    <row r="874" spans="14:14" ht="15.75" customHeight="1" x14ac:dyDescent="0.2">
      <c r="N874" s="132"/>
    </row>
    <row r="875" spans="14:14" ht="15.75" customHeight="1" x14ac:dyDescent="0.2">
      <c r="N875" s="132"/>
    </row>
    <row r="876" spans="14:14" ht="15.75" customHeight="1" x14ac:dyDescent="0.2">
      <c r="N876" s="132"/>
    </row>
    <row r="877" spans="14:14" ht="15.75" customHeight="1" x14ac:dyDescent="0.2">
      <c r="N877" s="132"/>
    </row>
    <row r="878" spans="14:14" ht="15.75" customHeight="1" x14ac:dyDescent="0.2">
      <c r="N878" s="132"/>
    </row>
    <row r="879" spans="14:14" ht="15.75" customHeight="1" x14ac:dyDescent="0.2">
      <c r="N879" s="132"/>
    </row>
    <row r="880" spans="14:14" ht="15.75" customHeight="1" x14ac:dyDescent="0.2">
      <c r="N880" s="132"/>
    </row>
    <row r="881" spans="14:14" ht="15.75" customHeight="1" x14ac:dyDescent="0.2">
      <c r="N881" s="132"/>
    </row>
    <row r="882" spans="14:14" ht="15.75" customHeight="1" x14ac:dyDescent="0.2">
      <c r="N882" s="132"/>
    </row>
    <row r="883" spans="14:14" ht="15.75" customHeight="1" x14ac:dyDescent="0.2">
      <c r="N883" s="132"/>
    </row>
    <row r="884" spans="14:14" ht="15.75" customHeight="1" x14ac:dyDescent="0.2">
      <c r="N884" s="132"/>
    </row>
    <row r="885" spans="14:14" ht="15.75" customHeight="1" x14ac:dyDescent="0.2">
      <c r="N885" s="132"/>
    </row>
    <row r="886" spans="14:14" ht="15.75" customHeight="1" x14ac:dyDescent="0.2">
      <c r="N886" s="132"/>
    </row>
    <row r="887" spans="14:14" ht="15.75" customHeight="1" x14ac:dyDescent="0.2">
      <c r="N887" s="132"/>
    </row>
    <row r="888" spans="14:14" ht="15.75" customHeight="1" x14ac:dyDescent="0.2">
      <c r="N888" s="132"/>
    </row>
    <row r="889" spans="14:14" ht="15.75" customHeight="1" x14ac:dyDescent="0.2">
      <c r="N889" s="132"/>
    </row>
    <row r="890" spans="14:14" ht="15.75" customHeight="1" x14ac:dyDescent="0.2">
      <c r="N890" s="132"/>
    </row>
    <row r="891" spans="14:14" ht="15.75" customHeight="1" x14ac:dyDescent="0.2">
      <c r="N891" s="132"/>
    </row>
    <row r="892" spans="14:14" ht="15.75" customHeight="1" x14ac:dyDescent="0.2">
      <c r="N892" s="132"/>
    </row>
    <row r="893" spans="14:14" ht="15.75" customHeight="1" x14ac:dyDescent="0.2">
      <c r="N893" s="132"/>
    </row>
    <row r="894" spans="14:14" ht="15.75" customHeight="1" x14ac:dyDescent="0.2">
      <c r="N894" s="132"/>
    </row>
    <row r="895" spans="14:14" ht="15.75" customHeight="1" x14ac:dyDescent="0.2">
      <c r="N895" s="132"/>
    </row>
    <row r="896" spans="14:14" ht="15.75" customHeight="1" x14ac:dyDescent="0.2">
      <c r="N896" s="132"/>
    </row>
    <row r="897" spans="14:14" ht="15.75" customHeight="1" x14ac:dyDescent="0.2">
      <c r="N897" s="132"/>
    </row>
    <row r="898" spans="14:14" ht="15.75" customHeight="1" x14ac:dyDescent="0.2">
      <c r="N898" s="132"/>
    </row>
    <row r="899" spans="14:14" ht="15.75" customHeight="1" x14ac:dyDescent="0.2">
      <c r="N899" s="132"/>
    </row>
    <row r="900" spans="14:14" ht="15.75" customHeight="1" x14ac:dyDescent="0.2">
      <c r="N900" s="132"/>
    </row>
    <row r="901" spans="14:14" ht="15.75" customHeight="1" x14ac:dyDescent="0.2">
      <c r="N901" s="132"/>
    </row>
    <row r="902" spans="14:14" ht="15.75" customHeight="1" x14ac:dyDescent="0.2">
      <c r="N902" s="132"/>
    </row>
    <row r="903" spans="14:14" ht="15.75" customHeight="1" x14ac:dyDescent="0.2">
      <c r="N903" s="132"/>
    </row>
    <row r="904" spans="14:14" ht="15.75" customHeight="1" x14ac:dyDescent="0.2">
      <c r="N904" s="132"/>
    </row>
    <row r="905" spans="14:14" ht="15.75" customHeight="1" x14ac:dyDescent="0.2">
      <c r="N905" s="132"/>
    </row>
    <row r="906" spans="14:14" ht="15.75" customHeight="1" x14ac:dyDescent="0.2">
      <c r="N906" s="132"/>
    </row>
    <row r="907" spans="14:14" ht="15.75" customHeight="1" x14ac:dyDescent="0.2">
      <c r="N907" s="132"/>
    </row>
    <row r="908" spans="14:14" ht="15.75" customHeight="1" x14ac:dyDescent="0.2">
      <c r="N908" s="132"/>
    </row>
    <row r="909" spans="14:14" ht="15.75" customHeight="1" x14ac:dyDescent="0.2">
      <c r="N909" s="132"/>
    </row>
    <row r="910" spans="14:14" ht="15.75" customHeight="1" x14ac:dyDescent="0.2">
      <c r="N910" s="132"/>
    </row>
    <row r="911" spans="14:14" ht="15.75" customHeight="1" x14ac:dyDescent="0.2">
      <c r="N911" s="132"/>
    </row>
    <row r="912" spans="14:14" ht="15.75" customHeight="1" x14ac:dyDescent="0.2">
      <c r="N912" s="132"/>
    </row>
    <row r="913" spans="14:14" ht="15.75" customHeight="1" x14ac:dyDescent="0.2">
      <c r="N913" s="132"/>
    </row>
    <row r="914" spans="14:14" ht="15.75" customHeight="1" x14ac:dyDescent="0.2">
      <c r="N914" s="132"/>
    </row>
    <row r="915" spans="14:14" ht="15.75" customHeight="1" x14ac:dyDescent="0.2">
      <c r="N915" s="132"/>
    </row>
    <row r="916" spans="14:14" ht="15.75" customHeight="1" x14ac:dyDescent="0.2">
      <c r="N916" s="132"/>
    </row>
    <row r="917" spans="14:14" ht="15.75" customHeight="1" x14ac:dyDescent="0.2">
      <c r="N917" s="132"/>
    </row>
    <row r="918" spans="14:14" ht="15.75" customHeight="1" x14ac:dyDescent="0.2">
      <c r="N918" s="132"/>
    </row>
    <row r="919" spans="14:14" ht="15.75" customHeight="1" x14ac:dyDescent="0.2">
      <c r="N919" s="132"/>
    </row>
    <row r="920" spans="14:14" ht="15.75" customHeight="1" x14ac:dyDescent="0.2">
      <c r="N920" s="132"/>
    </row>
    <row r="921" spans="14:14" ht="15.75" customHeight="1" x14ac:dyDescent="0.2">
      <c r="N921" s="132"/>
    </row>
    <row r="922" spans="14:14" ht="15.75" customHeight="1" x14ac:dyDescent="0.2">
      <c r="N922" s="132"/>
    </row>
    <row r="923" spans="14:14" ht="15.75" customHeight="1" x14ac:dyDescent="0.2">
      <c r="N923" s="132"/>
    </row>
    <row r="924" spans="14:14" ht="15.75" customHeight="1" x14ac:dyDescent="0.2">
      <c r="N924" s="132"/>
    </row>
    <row r="925" spans="14:14" ht="15.75" customHeight="1" x14ac:dyDescent="0.2">
      <c r="N925" s="132"/>
    </row>
    <row r="926" spans="14:14" ht="15.75" customHeight="1" x14ac:dyDescent="0.2">
      <c r="N926" s="132"/>
    </row>
    <row r="927" spans="14:14" ht="15.75" customHeight="1" x14ac:dyDescent="0.2">
      <c r="N927" s="132"/>
    </row>
    <row r="928" spans="14:14" ht="15.75" customHeight="1" x14ac:dyDescent="0.2">
      <c r="N928" s="132"/>
    </row>
    <row r="929" spans="14:14" ht="15.75" customHeight="1" x14ac:dyDescent="0.2">
      <c r="N929" s="132"/>
    </row>
    <row r="930" spans="14:14" ht="15.75" customHeight="1" x14ac:dyDescent="0.2">
      <c r="N930" s="132"/>
    </row>
    <row r="931" spans="14:14" ht="15.75" customHeight="1" x14ac:dyDescent="0.2">
      <c r="N931" s="132"/>
    </row>
    <row r="932" spans="14:14" ht="15.75" customHeight="1" x14ac:dyDescent="0.2">
      <c r="N932" s="132"/>
    </row>
    <row r="933" spans="14:14" ht="15.75" customHeight="1" x14ac:dyDescent="0.2">
      <c r="N933" s="132"/>
    </row>
    <row r="934" spans="14:14" ht="15.75" customHeight="1" x14ac:dyDescent="0.2">
      <c r="N934" s="132"/>
    </row>
    <row r="935" spans="14:14" ht="15.75" customHeight="1" x14ac:dyDescent="0.2">
      <c r="N935" s="132"/>
    </row>
    <row r="936" spans="14:14" ht="15.75" customHeight="1" x14ac:dyDescent="0.2">
      <c r="N936" s="132"/>
    </row>
    <row r="937" spans="14:14" ht="15.75" customHeight="1" x14ac:dyDescent="0.2">
      <c r="N937" s="132"/>
    </row>
    <row r="938" spans="14:14" ht="15.75" customHeight="1" x14ac:dyDescent="0.2">
      <c r="N938" s="132"/>
    </row>
    <row r="939" spans="14:14" ht="15.75" customHeight="1" x14ac:dyDescent="0.2">
      <c r="N939" s="132"/>
    </row>
    <row r="940" spans="14:14" ht="15.75" customHeight="1" x14ac:dyDescent="0.2">
      <c r="N940" s="132"/>
    </row>
    <row r="941" spans="14:14" ht="15.75" customHeight="1" x14ac:dyDescent="0.2">
      <c r="N941" s="132"/>
    </row>
    <row r="942" spans="14:14" ht="15.75" customHeight="1" x14ac:dyDescent="0.2">
      <c r="N942" s="132"/>
    </row>
    <row r="943" spans="14:14" ht="15.75" customHeight="1" x14ac:dyDescent="0.2">
      <c r="N943" s="132"/>
    </row>
    <row r="944" spans="14:14" ht="15.75" customHeight="1" x14ac:dyDescent="0.2">
      <c r="N944" s="132"/>
    </row>
    <row r="945" spans="14:14" ht="15.75" customHeight="1" x14ac:dyDescent="0.2">
      <c r="N945" s="132"/>
    </row>
    <row r="946" spans="14:14" ht="15.75" customHeight="1" x14ac:dyDescent="0.2">
      <c r="N946" s="132"/>
    </row>
    <row r="947" spans="14:14" ht="15.75" customHeight="1" x14ac:dyDescent="0.2">
      <c r="N947" s="132"/>
    </row>
    <row r="948" spans="14:14" ht="15.75" customHeight="1" x14ac:dyDescent="0.2">
      <c r="N948" s="132"/>
    </row>
    <row r="949" spans="14:14" ht="15.75" customHeight="1" x14ac:dyDescent="0.2">
      <c r="N949" s="132"/>
    </row>
    <row r="950" spans="14:14" ht="15.75" customHeight="1" x14ac:dyDescent="0.2">
      <c r="N950" s="132"/>
    </row>
    <row r="951" spans="14:14" ht="15.75" customHeight="1" x14ac:dyDescent="0.2">
      <c r="N951" s="132"/>
    </row>
    <row r="952" spans="14:14" ht="15.75" customHeight="1" x14ac:dyDescent="0.2">
      <c r="N952" s="132"/>
    </row>
    <row r="953" spans="14:14" ht="15.75" customHeight="1" x14ac:dyDescent="0.2">
      <c r="N953" s="132"/>
    </row>
    <row r="954" spans="14:14" ht="15.75" customHeight="1" x14ac:dyDescent="0.2">
      <c r="N954" s="132"/>
    </row>
    <row r="955" spans="14:14" ht="15.75" customHeight="1" x14ac:dyDescent="0.2">
      <c r="N955" s="132"/>
    </row>
    <row r="956" spans="14:14" ht="15.75" customHeight="1" x14ac:dyDescent="0.2">
      <c r="N956" s="132"/>
    </row>
    <row r="957" spans="14:14" ht="15.75" customHeight="1" x14ac:dyDescent="0.2">
      <c r="N957" s="132"/>
    </row>
    <row r="958" spans="14:14" ht="15.75" customHeight="1" x14ac:dyDescent="0.2">
      <c r="N958" s="132"/>
    </row>
    <row r="959" spans="14:14" ht="15.75" customHeight="1" x14ac:dyDescent="0.2">
      <c r="N959" s="132"/>
    </row>
    <row r="960" spans="14:14" ht="15.75" customHeight="1" x14ac:dyDescent="0.2">
      <c r="N960" s="132"/>
    </row>
  </sheetData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2F7-C5ED-484D-8A5D-0135E5B4B6C6}">
  <sheetPr>
    <tabColor rgb="FFA8D08D"/>
    <pageSetUpPr fitToPage="1"/>
  </sheetPr>
  <dimension ref="A1:AK848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4" customWidth="1"/>
    <col min="2" max="13" width="12.28515625" style="4" customWidth="1"/>
    <col min="14" max="14" width="50.7109375" style="4" customWidth="1"/>
    <col min="15" max="17" width="11.7109375" style="4" customWidth="1"/>
    <col min="18" max="37" width="9.28515625" style="4" customWidth="1"/>
    <col min="38" max="16384" width="14.42578125" style="4"/>
  </cols>
  <sheetData>
    <row r="1" spans="1:37" ht="12.75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3"/>
      <c r="O1" s="133"/>
      <c r="P1" s="133"/>
      <c r="Q1" s="13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37" ht="12.75" customHeight="1" x14ac:dyDescent="0.2">
      <c r="A2" s="5"/>
      <c r="B2" s="134" t="s">
        <v>1</v>
      </c>
      <c r="C2" s="134" t="s">
        <v>2</v>
      </c>
      <c r="D2" s="134" t="s">
        <v>3</v>
      </c>
      <c r="E2" s="135" t="s">
        <v>4</v>
      </c>
      <c r="F2" s="134" t="s">
        <v>1</v>
      </c>
      <c r="G2" s="136" t="s">
        <v>2</v>
      </c>
      <c r="H2" s="136" t="s">
        <v>3</v>
      </c>
      <c r="I2" s="343" t="s">
        <v>4</v>
      </c>
      <c r="J2" s="136" t="s">
        <v>1</v>
      </c>
      <c r="K2" s="136" t="s">
        <v>2</v>
      </c>
      <c r="L2" s="136" t="s">
        <v>3</v>
      </c>
      <c r="M2" s="136" t="s">
        <v>4</v>
      </c>
      <c r="N2" s="298"/>
      <c r="O2" s="294" t="s">
        <v>6</v>
      </c>
      <c r="P2" s="294" t="s">
        <v>6</v>
      </c>
      <c r="Q2" s="95" t="s">
        <v>6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12.75" customHeight="1" x14ac:dyDescent="0.2">
      <c r="A3" s="101"/>
      <c r="B3" s="99">
        <v>2020</v>
      </c>
      <c r="C3" s="99">
        <v>2020</v>
      </c>
      <c r="D3" s="99">
        <v>2020</v>
      </c>
      <c r="E3" s="137">
        <v>2020</v>
      </c>
      <c r="F3" s="99">
        <v>2021</v>
      </c>
      <c r="G3" s="138">
        <v>2021</v>
      </c>
      <c r="H3" s="138">
        <v>2021</v>
      </c>
      <c r="I3" s="344">
        <v>2021</v>
      </c>
      <c r="J3" s="138">
        <v>2022</v>
      </c>
      <c r="K3" s="138">
        <v>2022</v>
      </c>
      <c r="L3" s="138">
        <v>2022</v>
      </c>
      <c r="M3" s="138">
        <v>2022</v>
      </c>
      <c r="N3" s="299" t="s">
        <v>95</v>
      </c>
      <c r="O3" s="14">
        <v>2022</v>
      </c>
      <c r="P3" s="14">
        <v>2021</v>
      </c>
      <c r="Q3" s="99">
        <v>2020</v>
      </c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</row>
    <row r="4" spans="1:37" ht="12.75" customHeight="1" x14ac:dyDescent="0.2">
      <c r="A4" s="5"/>
      <c r="B4" s="139" t="s">
        <v>9</v>
      </c>
      <c r="C4" s="139" t="s">
        <v>9</v>
      </c>
      <c r="D4" s="139" t="s">
        <v>9</v>
      </c>
      <c r="E4" s="140" t="s">
        <v>9</v>
      </c>
      <c r="F4" s="139"/>
      <c r="G4" s="139"/>
      <c r="H4" s="139"/>
      <c r="I4" s="140"/>
      <c r="J4" s="139"/>
      <c r="K4" s="139"/>
      <c r="L4" s="139"/>
      <c r="M4" s="139"/>
      <c r="N4" s="133"/>
      <c r="O4" s="139"/>
      <c r="P4" s="139"/>
      <c r="Q4" s="139" t="s">
        <v>9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37" ht="12.75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33"/>
      <c r="O5" s="133"/>
      <c r="P5" s="133"/>
      <c r="Q5" s="133"/>
      <c r="R5" s="106"/>
      <c r="S5" s="106"/>
      <c r="T5" s="5"/>
      <c r="U5" s="5"/>
      <c r="V5" s="5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</row>
    <row r="6" spans="1:37" ht="12.75" customHeight="1" x14ac:dyDescent="0.2">
      <c r="A6" s="141"/>
      <c r="B6" s="142"/>
      <c r="C6" s="142"/>
      <c r="D6" s="142"/>
      <c r="E6" s="144"/>
      <c r="F6" s="142"/>
      <c r="G6" s="142"/>
      <c r="H6" s="142"/>
      <c r="I6" s="144"/>
      <c r="J6" s="142"/>
      <c r="K6" s="142"/>
      <c r="L6" s="142"/>
      <c r="M6" s="142"/>
      <c r="N6" s="145" t="s">
        <v>103</v>
      </c>
      <c r="O6" s="146"/>
      <c r="P6" s="146"/>
      <c r="Q6" s="146"/>
      <c r="R6" s="106"/>
      <c r="S6" s="141"/>
      <c r="T6" s="5"/>
      <c r="U6" s="5"/>
      <c r="V6" s="5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</row>
    <row r="7" spans="1:37" ht="12.75" customHeight="1" x14ac:dyDescent="0.2">
      <c r="A7" s="147"/>
      <c r="B7" s="148">
        <v>593.53099999999995</v>
      </c>
      <c r="C7" s="148">
        <v>589.71800000000007</v>
      </c>
      <c r="D7" s="148">
        <v>649.41799999999989</v>
      </c>
      <c r="E7" s="149">
        <v>653.26099999999997</v>
      </c>
      <c r="F7" s="150">
        <v>702.07299999999998</v>
      </c>
      <c r="G7" s="150">
        <v>832.51900000000001</v>
      </c>
      <c r="H7" s="150">
        <v>892.72800000000007</v>
      </c>
      <c r="I7" s="149">
        <v>884.13900000000001</v>
      </c>
      <c r="J7" s="150">
        <v>955.06299999999999</v>
      </c>
      <c r="K7" s="150">
        <v>1026.4159999999999</v>
      </c>
      <c r="L7" s="150">
        <v>1002.1080000000001</v>
      </c>
      <c r="M7" s="151">
        <v>983.10300000000007</v>
      </c>
      <c r="N7" s="152" t="s">
        <v>104</v>
      </c>
      <c r="O7" s="153">
        <v>3966.69</v>
      </c>
      <c r="P7" s="153">
        <v>3311.4590000000003</v>
      </c>
      <c r="Q7" s="153">
        <v>2485.9279999999999</v>
      </c>
      <c r="R7" s="106"/>
      <c r="S7" s="141"/>
      <c r="T7" s="5"/>
      <c r="U7" s="5"/>
      <c r="V7" s="5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</row>
    <row r="8" spans="1:37" ht="12.75" customHeight="1" x14ac:dyDescent="0.2">
      <c r="A8" s="147"/>
      <c r="B8" s="148">
        <v>101.09099999999999</v>
      </c>
      <c r="C8" s="148">
        <v>105.91</v>
      </c>
      <c r="D8" s="148">
        <v>109.979</v>
      </c>
      <c r="E8" s="149">
        <v>132.07300000000001</v>
      </c>
      <c r="F8" s="150">
        <v>107.45</v>
      </c>
      <c r="G8" s="150">
        <v>136.24600000000001</v>
      </c>
      <c r="H8" s="150">
        <v>135.28899999999999</v>
      </c>
      <c r="I8" s="149">
        <v>158.09200000000001</v>
      </c>
      <c r="J8" s="150">
        <v>131.065</v>
      </c>
      <c r="K8" s="150">
        <v>148.791</v>
      </c>
      <c r="L8" s="150">
        <v>122.672</v>
      </c>
      <c r="M8" s="151">
        <v>135.559</v>
      </c>
      <c r="N8" s="152" t="s">
        <v>11</v>
      </c>
      <c r="O8" s="153">
        <v>538.08699999999999</v>
      </c>
      <c r="P8" s="153">
        <v>537.077</v>
      </c>
      <c r="Q8" s="153">
        <v>449.053</v>
      </c>
      <c r="R8" s="106"/>
      <c r="S8" s="141"/>
      <c r="T8" s="5"/>
      <c r="U8" s="5"/>
      <c r="V8" s="5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</row>
    <row r="9" spans="1:37" ht="12.75" customHeight="1" x14ac:dyDescent="0.2">
      <c r="A9" s="147"/>
      <c r="B9" s="148">
        <v>48.71</v>
      </c>
      <c r="C9" s="148">
        <v>57.398000000000003</v>
      </c>
      <c r="D9" s="148">
        <v>67.782999999999987</v>
      </c>
      <c r="E9" s="149">
        <v>71.721000000000004</v>
      </c>
      <c r="F9" s="150">
        <v>67.400999999999996</v>
      </c>
      <c r="G9" s="150">
        <v>77.966999999999999</v>
      </c>
      <c r="H9" s="150">
        <v>92.638000000000005</v>
      </c>
      <c r="I9" s="149">
        <v>89.233000000000004</v>
      </c>
      <c r="J9" s="150">
        <v>84.488</v>
      </c>
      <c r="K9" s="150">
        <v>98.911000000000001</v>
      </c>
      <c r="L9" s="150">
        <v>84.213999999999999</v>
      </c>
      <c r="M9" s="151">
        <v>83.941000000000003</v>
      </c>
      <c r="N9" s="152" t="s">
        <v>15</v>
      </c>
      <c r="O9" s="153">
        <v>351.55399999999997</v>
      </c>
      <c r="P9" s="153">
        <v>327.23900000000003</v>
      </c>
      <c r="Q9" s="153">
        <v>245.61199999999999</v>
      </c>
      <c r="R9" s="106"/>
      <c r="S9" s="141"/>
      <c r="T9" s="5"/>
      <c r="U9" s="5"/>
      <c r="V9" s="5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</row>
    <row r="10" spans="1:37" ht="12.75" customHeight="1" x14ac:dyDescent="0.2">
      <c r="A10" s="147"/>
      <c r="B10" s="154">
        <v>743.33199999999999</v>
      </c>
      <c r="C10" s="154">
        <v>753.02599999999995</v>
      </c>
      <c r="D10" s="154">
        <v>827.18</v>
      </c>
      <c r="E10" s="155">
        <v>857.05499999999995</v>
      </c>
      <c r="F10" s="156">
        <v>876.923</v>
      </c>
      <c r="G10" s="156">
        <v>1046.7329999999999</v>
      </c>
      <c r="H10" s="156">
        <v>1120.655</v>
      </c>
      <c r="I10" s="155">
        <v>1131.4649999999999</v>
      </c>
      <c r="J10" s="156">
        <v>1170.616</v>
      </c>
      <c r="K10" s="156">
        <v>1274.1179999999999</v>
      </c>
      <c r="L10" s="156">
        <v>1208.9939999999999</v>
      </c>
      <c r="M10" s="157">
        <v>1202.6030000000001</v>
      </c>
      <c r="N10" s="158" t="s">
        <v>16</v>
      </c>
      <c r="O10" s="159">
        <v>4856.3310000000001</v>
      </c>
      <c r="P10" s="159">
        <v>4175.7759999999998</v>
      </c>
      <c r="Q10" s="159">
        <v>3180.5909999999999</v>
      </c>
      <c r="R10" s="106"/>
      <c r="S10" s="141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</row>
    <row r="11" spans="1:37" ht="12.75" customHeight="1" x14ac:dyDescent="0.2">
      <c r="A11" s="160"/>
      <c r="B11" s="161">
        <v>3.0007925994490536E-2</v>
      </c>
      <c r="C11" s="161">
        <v>-7.396011648269496E-2</v>
      </c>
      <c r="D11" s="161">
        <v>7.526797854611722E-2</v>
      </c>
      <c r="E11" s="162">
        <v>0.13118830502904344</v>
      </c>
      <c r="F11" s="163">
        <v>0.17971915644691738</v>
      </c>
      <c r="G11" s="163">
        <v>0.39003566941911694</v>
      </c>
      <c r="H11" s="163">
        <v>0.35478976764428549</v>
      </c>
      <c r="I11" s="162">
        <v>0.32017781822636815</v>
      </c>
      <c r="J11" s="163">
        <v>0.33491309955378057</v>
      </c>
      <c r="K11" s="163">
        <v>0.2172330479692528</v>
      </c>
      <c r="L11" s="163">
        <v>7.8828006835288233E-2</v>
      </c>
      <c r="M11" s="164">
        <v>6.2872470646462952E-2</v>
      </c>
      <c r="N11" s="165" t="s">
        <v>105</v>
      </c>
      <c r="O11" s="166">
        <v>0.16297689339658072</v>
      </c>
      <c r="P11" s="166">
        <v>0.31289228140790093</v>
      </c>
      <c r="Q11" s="166">
        <v>3.8803873038642189E-2</v>
      </c>
      <c r="R11" s="106"/>
      <c r="S11" s="141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</row>
    <row r="12" spans="1:37" ht="12.75" customHeight="1" x14ac:dyDescent="0.2">
      <c r="A12" s="147"/>
      <c r="B12" s="148">
        <v>-445.29599999999999</v>
      </c>
      <c r="C12" s="148">
        <v>-412.29899999999998</v>
      </c>
      <c r="D12" s="148">
        <v>-470.72599999999994</v>
      </c>
      <c r="E12" s="149">
        <v>-516.55599999999993</v>
      </c>
      <c r="F12" s="150">
        <v>-517.06799999999998</v>
      </c>
      <c r="G12" s="150">
        <v>-557.80700000000002</v>
      </c>
      <c r="H12" s="150">
        <v>-621.50099999999998</v>
      </c>
      <c r="I12" s="149">
        <v>-697.7109999999999</v>
      </c>
      <c r="J12" s="150">
        <v>-727.36400000000003</v>
      </c>
      <c r="K12" s="150">
        <v>-725.25299999999993</v>
      </c>
      <c r="L12" s="150">
        <v>-723.37899999999991</v>
      </c>
      <c r="M12" s="151">
        <v>-772.423</v>
      </c>
      <c r="N12" s="165" t="s">
        <v>106</v>
      </c>
      <c r="O12" s="153">
        <v>-2948.4189999999999</v>
      </c>
      <c r="P12" s="153">
        <v>-2394.087</v>
      </c>
      <c r="Q12" s="153">
        <v>-1844.877</v>
      </c>
      <c r="R12" s="106"/>
      <c r="S12" s="141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</row>
    <row r="13" spans="1:37" ht="12.75" customHeight="1" x14ac:dyDescent="0.2">
      <c r="A13" s="147"/>
      <c r="B13" s="154">
        <v>298.036</v>
      </c>
      <c r="C13" s="154">
        <v>340.72699999999998</v>
      </c>
      <c r="D13" s="154">
        <v>356.45400000000001</v>
      </c>
      <c r="E13" s="155">
        <v>340.49900000000002</v>
      </c>
      <c r="F13" s="156">
        <v>359.85500000000002</v>
      </c>
      <c r="G13" s="156">
        <v>488.92599999999999</v>
      </c>
      <c r="H13" s="156">
        <v>499.154</v>
      </c>
      <c r="I13" s="155">
        <v>433.75400000000002</v>
      </c>
      <c r="J13" s="156">
        <v>443.25200000000001</v>
      </c>
      <c r="K13" s="156">
        <v>548.86500000000001</v>
      </c>
      <c r="L13" s="156">
        <v>485.61500000000001</v>
      </c>
      <c r="M13" s="157">
        <v>430.18</v>
      </c>
      <c r="N13" s="167" t="s">
        <v>102</v>
      </c>
      <c r="O13" s="159">
        <v>1907.912</v>
      </c>
      <c r="P13" s="159">
        <v>1781.6889999999999</v>
      </c>
      <c r="Q13" s="159">
        <v>1335.7139999999999</v>
      </c>
      <c r="R13" s="106"/>
      <c r="S13" s="141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</row>
    <row r="14" spans="1:37" ht="12.75" customHeight="1" x14ac:dyDescent="0.2">
      <c r="A14" s="342"/>
      <c r="B14" s="168">
        <v>0.40094601066549002</v>
      </c>
      <c r="C14" s="168">
        <v>0.45247707250480063</v>
      </c>
      <c r="D14" s="168">
        <v>0.43092676321961365</v>
      </c>
      <c r="E14" s="169">
        <v>0.39728955551277345</v>
      </c>
      <c r="F14" s="170">
        <v>0.41036100090885974</v>
      </c>
      <c r="G14" s="170">
        <v>0.46709714893865006</v>
      </c>
      <c r="H14" s="170">
        <v>0.4454127273781851</v>
      </c>
      <c r="I14" s="169">
        <v>0.3833560914389752</v>
      </c>
      <c r="J14" s="170">
        <v>0.37864850642738523</v>
      </c>
      <c r="K14" s="170">
        <v>0.43078035158439015</v>
      </c>
      <c r="L14" s="170">
        <v>0.40166866005952062</v>
      </c>
      <c r="M14" s="171">
        <v>0.3577074063510568</v>
      </c>
      <c r="N14" s="172" t="s">
        <v>107</v>
      </c>
      <c r="O14" s="173">
        <v>0.39287107901005924</v>
      </c>
      <c r="P14" s="173">
        <v>0.42667255140122456</v>
      </c>
      <c r="Q14" s="173">
        <v>0.41995780029560542</v>
      </c>
      <c r="R14" s="106"/>
      <c r="S14" s="141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</row>
    <row r="15" spans="1:37" ht="12.75" customHeight="1" x14ac:dyDescent="0.2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74"/>
      <c r="O15" s="175"/>
      <c r="P15" s="175"/>
      <c r="Q15" s="175"/>
      <c r="R15" s="106"/>
      <c r="S15" s="141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7" ht="12.75" customHeight="1" x14ac:dyDescent="0.2">
      <c r="A16" s="110"/>
      <c r="B16" s="176"/>
      <c r="C16" s="176"/>
      <c r="D16" s="176"/>
      <c r="E16" s="177"/>
      <c r="F16" s="176"/>
      <c r="G16" s="176"/>
      <c r="H16" s="176"/>
      <c r="I16" s="177"/>
      <c r="J16" s="176"/>
      <c r="K16" s="176"/>
      <c r="L16" s="176"/>
      <c r="M16" s="176"/>
      <c r="N16" s="178" t="s">
        <v>108</v>
      </c>
      <c r="O16" s="179"/>
      <c r="P16" s="179"/>
      <c r="Q16" s="179"/>
      <c r="R16" s="106"/>
      <c r="S16" s="141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7" ht="12.75" customHeight="1" x14ac:dyDescent="0.2">
      <c r="A17" s="110"/>
      <c r="B17" s="148">
        <v>382.67899999999997</v>
      </c>
      <c r="C17" s="148">
        <v>365.93900000000008</v>
      </c>
      <c r="D17" s="148">
        <v>388.23500000000001</v>
      </c>
      <c r="E17" s="149">
        <v>383.46799999999985</v>
      </c>
      <c r="F17" s="150">
        <v>430.37700000000001</v>
      </c>
      <c r="G17" s="150">
        <v>537.63400000000001</v>
      </c>
      <c r="H17" s="150">
        <v>521.55500000000006</v>
      </c>
      <c r="I17" s="149">
        <v>525.41300000000001</v>
      </c>
      <c r="J17" s="150">
        <v>602.28600000000006</v>
      </c>
      <c r="K17" s="150">
        <v>664.86</v>
      </c>
      <c r="L17" s="150">
        <v>642.62699999999995</v>
      </c>
      <c r="M17" s="151">
        <v>608.68200000000002</v>
      </c>
      <c r="N17" s="152" t="s">
        <v>104</v>
      </c>
      <c r="O17" s="153">
        <v>2518.4549999999999</v>
      </c>
      <c r="P17" s="153">
        <v>2014.979</v>
      </c>
      <c r="Q17" s="153">
        <v>1520.3209999999999</v>
      </c>
      <c r="R17" s="106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</row>
    <row r="18" spans="1:37" ht="12.75" customHeight="1" x14ac:dyDescent="0.2">
      <c r="A18" s="110"/>
      <c r="B18" s="148">
        <v>49.966999999999999</v>
      </c>
      <c r="C18" s="148">
        <v>49.095999999999997</v>
      </c>
      <c r="D18" s="148">
        <v>44.774000000000001</v>
      </c>
      <c r="E18" s="149">
        <v>55.804000000000002</v>
      </c>
      <c r="F18" s="150">
        <v>48.896999999999998</v>
      </c>
      <c r="G18" s="150">
        <v>63.984000000000002</v>
      </c>
      <c r="H18" s="150">
        <v>58.28</v>
      </c>
      <c r="I18" s="149">
        <v>66.14</v>
      </c>
      <c r="J18" s="150">
        <v>59.359000000000002</v>
      </c>
      <c r="K18" s="150">
        <v>66.784000000000006</v>
      </c>
      <c r="L18" s="150">
        <v>50.127000000000002</v>
      </c>
      <c r="M18" s="151">
        <v>57.856000000000002</v>
      </c>
      <c r="N18" s="152" t="s">
        <v>11</v>
      </c>
      <c r="O18" s="153">
        <v>234.126</v>
      </c>
      <c r="P18" s="153">
        <v>237.30099999999999</v>
      </c>
      <c r="Q18" s="153">
        <v>199.64099999999999</v>
      </c>
      <c r="R18" s="106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</row>
    <row r="19" spans="1:37" ht="12.75" customHeight="1" x14ac:dyDescent="0.2">
      <c r="A19" s="110"/>
      <c r="B19" s="148">
        <v>47.606999999999999</v>
      </c>
      <c r="C19" s="148">
        <v>54.162999999999997</v>
      </c>
      <c r="D19" s="148">
        <v>53.321000000000012</v>
      </c>
      <c r="E19" s="149">
        <v>58.525999999999982</v>
      </c>
      <c r="F19" s="150">
        <v>54.061</v>
      </c>
      <c r="G19" s="150">
        <v>68.543000000000006</v>
      </c>
      <c r="H19" s="150">
        <v>67.591999999999999</v>
      </c>
      <c r="I19" s="149">
        <v>60.978000000000002</v>
      </c>
      <c r="J19" s="150">
        <v>60.067999999999998</v>
      </c>
      <c r="K19" s="150">
        <v>72.488</v>
      </c>
      <c r="L19" s="150">
        <v>65.325000000000003</v>
      </c>
      <c r="M19" s="151">
        <v>65.228999999999999</v>
      </c>
      <c r="N19" s="152" t="s">
        <v>15</v>
      </c>
      <c r="O19" s="153">
        <v>263.10999999999996</v>
      </c>
      <c r="P19" s="153">
        <v>251.17400000000004</v>
      </c>
      <c r="Q19" s="153">
        <v>213.61699999999999</v>
      </c>
      <c r="R19" s="106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</row>
    <row r="20" spans="1:37" ht="12.75" customHeight="1" x14ac:dyDescent="0.2">
      <c r="A20" s="110"/>
      <c r="B20" s="154">
        <v>480.25299999999999</v>
      </c>
      <c r="C20" s="154">
        <v>469.19900000000001</v>
      </c>
      <c r="D20" s="154">
        <v>486.33</v>
      </c>
      <c r="E20" s="155">
        <v>497.8</v>
      </c>
      <c r="F20" s="156">
        <v>533.33500000000004</v>
      </c>
      <c r="G20" s="156">
        <v>670.16099999999994</v>
      </c>
      <c r="H20" s="156">
        <v>647.428</v>
      </c>
      <c r="I20" s="155">
        <v>652.53</v>
      </c>
      <c r="J20" s="156">
        <v>721.71299999999997</v>
      </c>
      <c r="K20" s="156">
        <v>804.13199999999995</v>
      </c>
      <c r="L20" s="156">
        <v>758.07899999999995</v>
      </c>
      <c r="M20" s="157">
        <v>731.76599999999996</v>
      </c>
      <c r="N20" s="158" t="s">
        <v>16</v>
      </c>
      <c r="O20" s="159">
        <v>3015.69</v>
      </c>
      <c r="P20" s="159">
        <v>2503.4539999999997</v>
      </c>
      <c r="Q20" s="159">
        <v>1933.58</v>
      </c>
      <c r="R20" s="106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</row>
    <row r="21" spans="1:37" ht="12.75" customHeight="1" x14ac:dyDescent="0.2">
      <c r="A21" s="110"/>
      <c r="B21" s="161">
        <v>2.7701407981339798E-4</v>
      </c>
      <c r="C21" s="161">
        <v>-0.13158576626799479</v>
      </c>
      <c r="D21" s="161">
        <v>-3.6521945855992444E-2</v>
      </c>
      <c r="E21" s="162">
        <v>2.3475375322277614E-2</v>
      </c>
      <c r="F21" s="163">
        <v>0.11052924187875979</v>
      </c>
      <c r="G21" s="163">
        <v>0.42830867073459222</v>
      </c>
      <c r="H21" s="163">
        <v>0.33125244175765434</v>
      </c>
      <c r="I21" s="162">
        <v>0.31082764162314169</v>
      </c>
      <c r="J21" s="163">
        <v>0.35320764622610534</v>
      </c>
      <c r="K21" s="163">
        <v>0.19990867866079953</v>
      </c>
      <c r="L21" s="163">
        <v>0.17090857979574547</v>
      </c>
      <c r="M21" s="164">
        <v>0.12142889982069782</v>
      </c>
      <c r="N21" s="165" t="s">
        <v>105</v>
      </c>
      <c r="O21" s="166">
        <v>0.20461170846358678</v>
      </c>
      <c r="P21" s="166">
        <v>0.29472347177414759</v>
      </c>
      <c r="Q21" s="166">
        <v>-3.8766888616905693E-2</v>
      </c>
      <c r="R21" s="106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</row>
    <row r="22" spans="1:37" ht="12.75" customHeight="1" x14ac:dyDescent="0.2">
      <c r="A22" s="110"/>
      <c r="B22" s="148">
        <v>-269.68799999999999</v>
      </c>
      <c r="C22" s="148">
        <v>-224.762</v>
      </c>
      <c r="D22" s="148">
        <v>-255.98999999999998</v>
      </c>
      <c r="E22" s="149">
        <v>-268.97000000000003</v>
      </c>
      <c r="F22" s="150">
        <v>-265.59600000000006</v>
      </c>
      <c r="G22" s="150">
        <v>-300.28399999999993</v>
      </c>
      <c r="H22" s="150">
        <v>-296.565</v>
      </c>
      <c r="I22" s="149">
        <v>-325.13099999999997</v>
      </c>
      <c r="J22" s="150">
        <v>-330.17199999999997</v>
      </c>
      <c r="K22" s="150">
        <v>-343.31399999999996</v>
      </c>
      <c r="L22" s="150">
        <v>-370.42399999999998</v>
      </c>
      <c r="M22" s="151">
        <v>-413.43499999999995</v>
      </c>
      <c r="N22" s="165" t="s">
        <v>106</v>
      </c>
      <c r="O22" s="153">
        <v>-1457.3449999999998</v>
      </c>
      <c r="P22" s="153">
        <v>-1187.576</v>
      </c>
      <c r="Q22" s="153">
        <v>-1019.41</v>
      </c>
      <c r="R22" s="106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</row>
    <row r="23" spans="1:37" ht="12.75" customHeight="1" x14ac:dyDescent="0.2">
      <c r="A23" s="110"/>
      <c r="B23" s="154">
        <v>210.565</v>
      </c>
      <c r="C23" s="154">
        <v>244.43700000000001</v>
      </c>
      <c r="D23" s="154">
        <v>230.34</v>
      </c>
      <c r="E23" s="155">
        <v>228.83</v>
      </c>
      <c r="F23" s="156">
        <v>267.73899999999998</v>
      </c>
      <c r="G23" s="156">
        <v>369.87700000000001</v>
      </c>
      <c r="H23" s="156">
        <v>350.863</v>
      </c>
      <c r="I23" s="155">
        <v>327.399</v>
      </c>
      <c r="J23" s="156">
        <v>391.541</v>
      </c>
      <c r="K23" s="156">
        <v>460.81799999999998</v>
      </c>
      <c r="L23" s="156">
        <v>387.65499999999997</v>
      </c>
      <c r="M23" s="157">
        <v>318.33100000000002</v>
      </c>
      <c r="N23" s="167" t="s">
        <v>102</v>
      </c>
      <c r="O23" s="159">
        <v>1558.3449999999998</v>
      </c>
      <c r="P23" s="159">
        <v>1315.8780000000002</v>
      </c>
      <c r="Q23" s="159">
        <v>914.17</v>
      </c>
      <c r="R23" s="106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</row>
    <row r="24" spans="1:37" ht="12.75" customHeight="1" x14ac:dyDescent="0.2">
      <c r="A24" s="110"/>
      <c r="B24" s="168">
        <v>0.43844598576167149</v>
      </c>
      <c r="C24" s="168">
        <v>0.52096658347524183</v>
      </c>
      <c r="D24" s="168">
        <v>0.47362901733390911</v>
      </c>
      <c r="E24" s="169">
        <v>0.4596826034552029</v>
      </c>
      <c r="F24" s="170">
        <v>0.50200905622169922</v>
      </c>
      <c r="G24" s="170">
        <v>0.55192259770413388</v>
      </c>
      <c r="H24" s="170">
        <v>0.54193362041802329</v>
      </c>
      <c r="I24" s="169">
        <v>0.50173785113328129</v>
      </c>
      <c r="J24" s="170">
        <v>0.5425162079663246</v>
      </c>
      <c r="K24" s="170">
        <v>0.57306263150825987</v>
      </c>
      <c r="L24" s="170">
        <v>0.51136491051724164</v>
      </c>
      <c r="M24" s="171">
        <v>0.43501747826490988</v>
      </c>
      <c r="N24" s="172" t="s">
        <v>107</v>
      </c>
      <c r="O24" s="173">
        <v>0.51674575304490844</v>
      </c>
      <c r="P24" s="173">
        <v>0.52562499650482908</v>
      </c>
      <c r="Q24" s="173">
        <v>0.47278623072228715</v>
      </c>
      <c r="R24" s="106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</row>
    <row r="25" spans="1:37" ht="12.75" customHeight="1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74"/>
      <c r="O25" s="175"/>
      <c r="P25" s="175"/>
      <c r="Q25" s="175"/>
      <c r="R25" s="106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</row>
    <row r="26" spans="1:37" ht="12.75" customHeight="1" x14ac:dyDescent="0.2">
      <c r="A26" s="110"/>
      <c r="B26" s="176"/>
      <c r="C26" s="176"/>
      <c r="D26" s="176"/>
      <c r="E26" s="177"/>
      <c r="F26" s="176"/>
      <c r="G26" s="176"/>
      <c r="H26" s="176"/>
      <c r="I26" s="177"/>
      <c r="J26" s="176"/>
      <c r="K26" s="176"/>
      <c r="L26" s="176"/>
      <c r="M26" s="176"/>
      <c r="N26" s="181" t="s">
        <v>109</v>
      </c>
      <c r="O26" s="179"/>
      <c r="P26" s="179"/>
      <c r="Q26" s="179"/>
      <c r="R26" s="106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</row>
    <row r="27" spans="1:37" ht="12.75" customHeight="1" x14ac:dyDescent="0.2">
      <c r="A27" s="110"/>
      <c r="B27" s="148">
        <v>200.1</v>
      </c>
      <c r="C27" s="148">
        <v>213.68100000000001</v>
      </c>
      <c r="D27" s="148">
        <v>215.53800000000001</v>
      </c>
      <c r="E27" s="149">
        <v>218.453</v>
      </c>
      <c r="F27" s="150">
        <v>208.42100000000002</v>
      </c>
      <c r="G27" s="150">
        <v>233.14</v>
      </c>
      <c r="H27" s="150">
        <v>226.90300000000002</v>
      </c>
      <c r="I27" s="149">
        <v>212.471</v>
      </c>
      <c r="J27" s="150">
        <v>204.76499999999999</v>
      </c>
      <c r="K27" s="150">
        <v>220.482</v>
      </c>
      <c r="L27" s="150">
        <v>213.977</v>
      </c>
      <c r="M27" s="151">
        <v>214.27699999999999</v>
      </c>
      <c r="N27" s="152" t="s">
        <v>104</v>
      </c>
      <c r="O27" s="153">
        <v>853.50099999999998</v>
      </c>
      <c r="P27" s="153">
        <v>880.93500000000006</v>
      </c>
      <c r="Q27" s="153">
        <v>847.77199999999993</v>
      </c>
      <c r="R27" s="106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</row>
    <row r="28" spans="1:37" ht="12.75" customHeight="1" x14ac:dyDescent="0.2">
      <c r="A28" s="110"/>
      <c r="B28" s="148">
        <v>38.305999999999997</v>
      </c>
      <c r="C28" s="148">
        <v>44.308</v>
      </c>
      <c r="D28" s="148">
        <v>45.633000000000003</v>
      </c>
      <c r="E28" s="149">
        <v>52.634</v>
      </c>
      <c r="F28" s="150">
        <v>40.274999999999999</v>
      </c>
      <c r="G28" s="150">
        <v>49.9</v>
      </c>
      <c r="H28" s="150">
        <v>44.46</v>
      </c>
      <c r="I28" s="149">
        <v>50.485999999999997</v>
      </c>
      <c r="J28" s="150">
        <v>39.947000000000003</v>
      </c>
      <c r="K28" s="150">
        <v>49.390999999999998</v>
      </c>
      <c r="L28" s="150">
        <v>40.468000000000004</v>
      </c>
      <c r="M28" s="151">
        <v>43.034999999999997</v>
      </c>
      <c r="N28" s="152" t="s">
        <v>11</v>
      </c>
      <c r="O28" s="153">
        <v>172.84099999999998</v>
      </c>
      <c r="P28" s="153">
        <v>185.12099999999998</v>
      </c>
      <c r="Q28" s="153">
        <v>180.88100000000003</v>
      </c>
      <c r="R28" s="106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</row>
    <row r="29" spans="1:37" ht="12.75" customHeight="1" x14ac:dyDescent="0.2">
      <c r="A29" s="110"/>
      <c r="B29" s="148">
        <v>0.74199999999999999</v>
      </c>
      <c r="C29" s="148">
        <v>2.6160000000000001</v>
      </c>
      <c r="D29" s="148">
        <v>2.069</v>
      </c>
      <c r="E29" s="149">
        <v>10.08</v>
      </c>
      <c r="F29" s="150">
        <v>3.7559999999999998</v>
      </c>
      <c r="G29" s="150">
        <v>3.8340000000000001</v>
      </c>
      <c r="H29" s="150">
        <v>3.5529999999999999</v>
      </c>
      <c r="I29" s="149">
        <v>4.1520000000000001</v>
      </c>
      <c r="J29" s="150">
        <v>3.0459999999999998</v>
      </c>
      <c r="K29" s="150">
        <v>4.7089999999999996</v>
      </c>
      <c r="L29" s="150">
        <v>3.84</v>
      </c>
      <c r="M29" s="151">
        <v>5.51</v>
      </c>
      <c r="N29" s="152" t="s">
        <v>15</v>
      </c>
      <c r="O29" s="153">
        <v>17.104999999999997</v>
      </c>
      <c r="P29" s="153">
        <v>15.295000000000002</v>
      </c>
      <c r="Q29" s="153">
        <v>15.507</v>
      </c>
      <c r="R29" s="106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7" ht="12.75" customHeight="1" x14ac:dyDescent="0.2">
      <c r="A30" s="110"/>
      <c r="B30" s="154">
        <v>239.148</v>
      </c>
      <c r="C30" s="154">
        <v>260.60500000000002</v>
      </c>
      <c r="D30" s="154">
        <v>263.24</v>
      </c>
      <c r="E30" s="155">
        <v>281.16699999999997</v>
      </c>
      <c r="F30" s="156">
        <v>252.452</v>
      </c>
      <c r="G30" s="156">
        <v>286.87400000000002</v>
      </c>
      <c r="H30" s="156">
        <v>274.916</v>
      </c>
      <c r="I30" s="155">
        <v>267.108</v>
      </c>
      <c r="J30" s="156">
        <v>247.75899999999999</v>
      </c>
      <c r="K30" s="156">
        <v>274.58199999999999</v>
      </c>
      <c r="L30" s="156">
        <v>258.28500000000003</v>
      </c>
      <c r="M30" s="157">
        <v>262.822</v>
      </c>
      <c r="N30" s="158" t="s">
        <v>16</v>
      </c>
      <c r="O30" s="159">
        <v>1043.4479999999999</v>
      </c>
      <c r="P30" s="159">
        <v>1081.3499999999999</v>
      </c>
      <c r="Q30" s="159">
        <v>1044.1600000000001</v>
      </c>
      <c r="R30" s="106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</row>
    <row r="31" spans="1:37" ht="12.75" customHeight="1" x14ac:dyDescent="0.2">
      <c r="A31" s="110"/>
      <c r="B31" s="161">
        <v>9.3808029711212049E-2</v>
      </c>
      <c r="C31" s="161">
        <v>6.5716564091029994E-2</v>
      </c>
      <c r="D31" s="161">
        <v>9.7954161539905327E-2</v>
      </c>
      <c r="E31" s="162">
        <v>0.13330834280554948</v>
      </c>
      <c r="F31" s="163">
        <v>5.5630822754110465E-2</v>
      </c>
      <c r="G31" s="163">
        <v>0.10080006139559883</v>
      </c>
      <c r="H31" s="163">
        <v>4.4354961252089264E-2</v>
      </c>
      <c r="I31" s="162">
        <v>-5.000231179334691E-2</v>
      </c>
      <c r="J31" s="163">
        <v>-1.8589672492196563E-2</v>
      </c>
      <c r="K31" s="163">
        <v>-4.2848079644722148E-2</v>
      </c>
      <c r="L31" s="163">
        <v>-6.0494842060847542E-2</v>
      </c>
      <c r="M31" s="164">
        <v>-1.6045943962741616E-2</v>
      </c>
      <c r="N31" s="165" t="s">
        <v>105</v>
      </c>
      <c r="O31" s="166">
        <v>-3.5050631155500112E-2</v>
      </c>
      <c r="P31" s="166">
        <v>3.5617146797425558E-2</v>
      </c>
      <c r="Q31" s="166">
        <v>9.7935797421928594E-2</v>
      </c>
      <c r="R31" s="106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</row>
    <row r="32" spans="1:37" ht="12.75" customHeight="1" x14ac:dyDescent="0.2">
      <c r="A32" s="110"/>
      <c r="B32" s="148">
        <v>-138.96499999999997</v>
      </c>
      <c r="C32" s="148">
        <v>-150.70500000000001</v>
      </c>
      <c r="D32" s="148">
        <v>-138.56800000000001</v>
      </c>
      <c r="E32" s="149">
        <v>-158.59799999999996</v>
      </c>
      <c r="F32" s="150">
        <v>-146.96600000000001</v>
      </c>
      <c r="G32" s="150">
        <v>-163.03600000000003</v>
      </c>
      <c r="H32" s="150">
        <v>-152.31200000000001</v>
      </c>
      <c r="I32" s="149">
        <v>-160.96899999999999</v>
      </c>
      <c r="J32" s="150">
        <v>-160.26</v>
      </c>
      <c r="K32" s="150">
        <v>-178.04499999999999</v>
      </c>
      <c r="L32" s="150">
        <v>-154.28900000000004</v>
      </c>
      <c r="M32" s="151">
        <v>-158.54000000000002</v>
      </c>
      <c r="N32" s="165" t="s">
        <v>106</v>
      </c>
      <c r="O32" s="153">
        <v>-651.13400000000001</v>
      </c>
      <c r="P32" s="153">
        <v>-623.28300000000013</v>
      </c>
      <c r="Q32" s="153">
        <v>-586.8359999999999</v>
      </c>
      <c r="R32" s="106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</row>
    <row r="33" spans="1:37" ht="12.75" customHeight="1" x14ac:dyDescent="0.2">
      <c r="A33" s="110"/>
      <c r="B33" s="154">
        <v>100.18300000000001</v>
      </c>
      <c r="C33" s="154">
        <v>109.9</v>
      </c>
      <c r="D33" s="154">
        <v>124.672</v>
      </c>
      <c r="E33" s="155">
        <v>122.569</v>
      </c>
      <c r="F33" s="156">
        <v>105.486</v>
      </c>
      <c r="G33" s="156">
        <v>123.83799999999999</v>
      </c>
      <c r="H33" s="156">
        <v>122.604</v>
      </c>
      <c r="I33" s="155">
        <v>106.139</v>
      </c>
      <c r="J33" s="156">
        <v>87.498999999999995</v>
      </c>
      <c r="K33" s="156">
        <v>96.537000000000006</v>
      </c>
      <c r="L33" s="156">
        <v>103.996</v>
      </c>
      <c r="M33" s="157">
        <v>104.282</v>
      </c>
      <c r="N33" s="167" t="s">
        <v>102</v>
      </c>
      <c r="O33" s="159">
        <v>392.31399999999996</v>
      </c>
      <c r="P33" s="159">
        <v>458.06700000000001</v>
      </c>
      <c r="Q33" s="159">
        <v>457.32400000000018</v>
      </c>
      <c r="R33" s="106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</row>
    <row r="34" spans="1:37" ht="12.75" customHeight="1" x14ac:dyDescent="0.2">
      <c r="A34" s="110"/>
      <c r="B34" s="168">
        <v>0.41891631960125114</v>
      </c>
      <c r="C34" s="168">
        <v>0.42171101859135474</v>
      </c>
      <c r="D34" s="168">
        <v>0.47360583497948638</v>
      </c>
      <c r="E34" s="169">
        <v>0.43592953653878302</v>
      </c>
      <c r="F34" s="170">
        <v>0.41784576870058471</v>
      </c>
      <c r="G34" s="170">
        <v>0.43168080760194366</v>
      </c>
      <c r="H34" s="170">
        <v>0.44596895051579394</v>
      </c>
      <c r="I34" s="169">
        <v>0.3973636132201207</v>
      </c>
      <c r="J34" s="170">
        <v>0.35316174185397908</v>
      </c>
      <c r="K34" s="170">
        <v>0.35157803497680112</v>
      </c>
      <c r="L34" s="170">
        <v>0.40264049402791485</v>
      </c>
      <c r="M34" s="171">
        <v>0.39677804749982876</v>
      </c>
      <c r="N34" s="172" t="s">
        <v>107</v>
      </c>
      <c r="O34" s="173">
        <v>0.37597848670944795</v>
      </c>
      <c r="P34" s="173">
        <v>0.42360660285753921</v>
      </c>
      <c r="Q34" s="173">
        <v>0.43798268464603141</v>
      </c>
      <c r="R34" s="106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</row>
    <row r="35" spans="1:37" ht="12.75" customHeight="1" x14ac:dyDescent="0.2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74"/>
      <c r="O35" s="175"/>
      <c r="P35" s="175"/>
      <c r="Q35" s="175"/>
      <c r="R35" s="106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</row>
    <row r="36" spans="1:37" ht="12.75" customHeight="1" x14ac:dyDescent="0.2">
      <c r="A36" s="110"/>
      <c r="B36" s="179"/>
      <c r="C36" s="179"/>
      <c r="D36" s="179"/>
      <c r="E36" s="180"/>
      <c r="F36" s="179"/>
      <c r="G36" s="179"/>
      <c r="H36" s="179"/>
      <c r="I36" s="180"/>
      <c r="J36" s="179"/>
      <c r="K36" s="179"/>
      <c r="L36" s="179"/>
      <c r="M36" s="179"/>
      <c r="N36" s="182" t="s">
        <v>110</v>
      </c>
      <c r="O36" s="179"/>
      <c r="P36" s="179"/>
      <c r="Q36" s="179"/>
      <c r="R36" s="106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</row>
    <row r="37" spans="1:37" ht="12.75" customHeight="1" x14ac:dyDescent="0.2">
      <c r="A37" s="110"/>
      <c r="B37" s="153">
        <v>10.933999999999999</v>
      </c>
      <c r="C37" s="153">
        <v>10.964</v>
      </c>
      <c r="D37" s="153">
        <v>46.832999999999998</v>
      </c>
      <c r="E37" s="183">
        <v>52.868000000000002</v>
      </c>
      <c r="F37" s="184">
        <v>63.347999999999999</v>
      </c>
      <c r="G37" s="184">
        <v>61.927999999999997</v>
      </c>
      <c r="H37" s="184">
        <v>61.166000000000004</v>
      </c>
      <c r="I37" s="183">
        <v>64.466000000000008</v>
      </c>
      <c r="J37" s="184">
        <v>69.283000000000001</v>
      </c>
      <c r="K37" s="184">
        <v>61.914000000000001</v>
      </c>
      <c r="L37" s="184">
        <v>59.390999999999998</v>
      </c>
      <c r="M37" s="185">
        <v>66.688000000000002</v>
      </c>
      <c r="N37" s="186" t="s">
        <v>104</v>
      </c>
      <c r="O37" s="153">
        <v>257.27600000000001</v>
      </c>
      <c r="P37" s="153">
        <v>250.90800000000002</v>
      </c>
      <c r="Q37" s="153">
        <v>121.59899999999999</v>
      </c>
      <c r="R37" s="106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</row>
    <row r="38" spans="1:37" ht="12.75" customHeight="1" x14ac:dyDescent="0.2">
      <c r="A38" s="110"/>
      <c r="B38" s="153">
        <v>12.818</v>
      </c>
      <c r="C38" s="153">
        <v>12.506</v>
      </c>
      <c r="D38" s="153">
        <v>19.571000000000002</v>
      </c>
      <c r="E38" s="183">
        <v>23.634</v>
      </c>
      <c r="F38" s="184">
        <v>18.277999999999999</v>
      </c>
      <c r="G38" s="184">
        <v>22.361999999999998</v>
      </c>
      <c r="H38" s="184">
        <v>16.442</v>
      </c>
      <c r="I38" s="183">
        <v>19.867000000000001</v>
      </c>
      <c r="J38" s="184">
        <v>14.742000000000001</v>
      </c>
      <c r="K38" s="184">
        <v>18.652000000000001</v>
      </c>
      <c r="L38" s="184">
        <v>17.318000000000001</v>
      </c>
      <c r="M38" s="185">
        <v>17.728999999999999</v>
      </c>
      <c r="N38" s="186" t="s">
        <v>11</v>
      </c>
      <c r="O38" s="153">
        <v>68.441000000000003</v>
      </c>
      <c r="P38" s="153">
        <v>76.948999999999998</v>
      </c>
      <c r="Q38" s="153">
        <v>68.528999999999996</v>
      </c>
      <c r="R38" s="106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</row>
    <row r="39" spans="1:37" ht="12.75" customHeight="1" x14ac:dyDescent="0.2">
      <c r="A39" s="110"/>
      <c r="B39" s="153">
        <v>0.313</v>
      </c>
      <c r="C39" s="153">
        <v>0.61899999999999999</v>
      </c>
      <c r="D39" s="153">
        <v>12.393000000000001</v>
      </c>
      <c r="E39" s="183">
        <v>13.63</v>
      </c>
      <c r="F39" s="184">
        <v>12.69</v>
      </c>
      <c r="G39" s="184">
        <v>11.981</v>
      </c>
      <c r="H39" s="184">
        <v>10.987</v>
      </c>
      <c r="I39" s="183">
        <v>10.489000000000001</v>
      </c>
      <c r="J39" s="184">
        <v>11.901</v>
      </c>
      <c r="K39" s="184">
        <v>14.613</v>
      </c>
      <c r="L39" s="184">
        <v>11.904999999999999</v>
      </c>
      <c r="M39" s="185">
        <v>14.571</v>
      </c>
      <c r="N39" s="186" t="s">
        <v>15</v>
      </c>
      <c r="O39" s="153">
        <v>52.989999999999995</v>
      </c>
      <c r="P39" s="153">
        <v>46.147000000000006</v>
      </c>
      <c r="Q39" s="153">
        <v>26.954999999999998</v>
      </c>
      <c r="R39" s="106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</row>
    <row r="40" spans="1:37" ht="12.75" customHeight="1" x14ac:dyDescent="0.2">
      <c r="A40" s="110"/>
      <c r="B40" s="187">
        <v>24.065000000000001</v>
      </c>
      <c r="C40" s="187">
        <v>24.088999999999999</v>
      </c>
      <c r="D40" s="187">
        <v>78.796999999999997</v>
      </c>
      <c r="E40" s="188">
        <v>90.132000000000005</v>
      </c>
      <c r="F40" s="189">
        <v>94.316000000000003</v>
      </c>
      <c r="G40" s="189">
        <v>96.270999999999987</v>
      </c>
      <c r="H40" s="189">
        <v>88.594999999999999</v>
      </c>
      <c r="I40" s="188">
        <v>94.822000000000017</v>
      </c>
      <c r="J40" s="189">
        <v>95.926000000000002</v>
      </c>
      <c r="K40" s="189">
        <v>95.179000000000002</v>
      </c>
      <c r="L40" s="189">
        <v>88.614000000000004</v>
      </c>
      <c r="M40" s="190">
        <v>98.988</v>
      </c>
      <c r="N40" s="191" t="s">
        <v>16</v>
      </c>
      <c r="O40" s="159">
        <v>378.70700000000005</v>
      </c>
      <c r="P40" s="159">
        <v>374.00400000000002</v>
      </c>
      <c r="Q40" s="159">
        <v>217.083</v>
      </c>
      <c r="R40" s="106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</row>
    <row r="41" spans="1:37" ht="12.75" customHeight="1" x14ac:dyDescent="0.2">
      <c r="A41" s="110"/>
      <c r="B41" s="192">
        <v>3.7508083638715384E-2</v>
      </c>
      <c r="C41" s="192">
        <v>-0.1557494830547087</v>
      </c>
      <c r="D41" s="192">
        <v>2.1623790986073761</v>
      </c>
      <c r="E41" s="193">
        <v>2.8570694967476897</v>
      </c>
      <c r="F41" s="194">
        <v>2.9192187824641596</v>
      </c>
      <c r="G41" s="194">
        <v>2.9964714184897669</v>
      </c>
      <c r="H41" s="194">
        <v>0.12434483546327901</v>
      </c>
      <c r="I41" s="193">
        <v>5.2034793414103886E-2</v>
      </c>
      <c r="J41" s="194">
        <v>1.7070274396708829E-2</v>
      </c>
      <c r="K41" s="194">
        <v>-1.1342979713516943E-2</v>
      </c>
      <c r="L41" s="194">
        <v>2.1445905525152575E-4</v>
      </c>
      <c r="M41" s="195">
        <v>4.3934951804433409E-2</v>
      </c>
      <c r="N41" s="196" t="s">
        <v>105</v>
      </c>
      <c r="O41" s="166">
        <v>1.2574731821050067E-2</v>
      </c>
      <c r="P41" s="166">
        <v>0.72286176255165091</v>
      </c>
      <c r="Q41" s="166">
        <v>1.1705478287822584</v>
      </c>
      <c r="R41" s="106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</row>
    <row r="42" spans="1:37" ht="12.75" customHeight="1" x14ac:dyDescent="0.2">
      <c r="A42" s="110"/>
      <c r="B42" s="153">
        <v>-20.484999999999999</v>
      </c>
      <c r="C42" s="153">
        <v>-23.811999999999998</v>
      </c>
      <c r="D42" s="153">
        <v>-63.69</v>
      </c>
      <c r="E42" s="183">
        <v>-84.084999999999994</v>
      </c>
      <c r="F42" s="184">
        <v>-90.77</v>
      </c>
      <c r="G42" s="184">
        <v>-81.930999999999983</v>
      </c>
      <c r="H42" s="184">
        <v>-73.197000000000003</v>
      </c>
      <c r="I42" s="183">
        <v>-94.371000000000024</v>
      </c>
      <c r="J42" s="184">
        <v>-102.884</v>
      </c>
      <c r="K42" s="184">
        <v>-89.531000000000006</v>
      </c>
      <c r="L42" s="184">
        <v>-77.305000000000007</v>
      </c>
      <c r="M42" s="185">
        <v>-80.989999999999995</v>
      </c>
      <c r="N42" s="196" t="s">
        <v>106</v>
      </c>
      <c r="O42" s="153">
        <v>-350.71000000000004</v>
      </c>
      <c r="P42" s="153">
        <v>-340.26900000000001</v>
      </c>
      <c r="Q42" s="153">
        <v>-192.072</v>
      </c>
      <c r="R42" s="106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</row>
    <row r="43" spans="1:37" ht="12.75" customHeight="1" x14ac:dyDescent="0.2">
      <c r="A43" s="110"/>
      <c r="B43" s="159">
        <v>3.58</v>
      </c>
      <c r="C43" s="159">
        <v>0.27700000000000002</v>
      </c>
      <c r="D43" s="159">
        <v>15.106999999999999</v>
      </c>
      <c r="E43" s="197">
        <v>6.0469999999999997</v>
      </c>
      <c r="F43" s="198">
        <v>3.5459999999999998</v>
      </c>
      <c r="G43" s="198">
        <v>14.34</v>
      </c>
      <c r="H43" s="198">
        <v>15.398</v>
      </c>
      <c r="I43" s="197">
        <v>0.45100000000000001</v>
      </c>
      <c r="J43" s="198">
        <v>-6.9580000000000002</v>
      </c>
      <c r="K43" s="198">
        <v>5.6479999999999997</v>
      </c>
      <c r="L43" s="198">
        <v>11.308999999999999</v>
      </c>
      <c r="M43" s="199">
        <v>17.998000000000001</v>
      </c>
      <c r="N43" s="200" t="s">
        <v>102</v>
      </c>
      <c r="O43" s="159">
        <v>27.997</v>
      </c>
      <c r="P43" s="159">
        <v>33.734999999999999</v>
      </c>
      <c r="Q43" s="159">
        <v>25.010999999999996</v>
      </c>
      <c r="R43" s="106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</row>
    <row r="44" spans="1:37" ht="12.75" customHeight="1" x14ac:dyDescent="0.2">
      <c r="A44" s="110"/>
      <c r="B44" s="173">
        <v>0.14876376480365677</v>
      </c>
      <c r="C44" s="173">
        <v>1.1499024450994232E-2</v>
      </c>
      <c r="D44" s="173">
        <v>0.19172049697323501</v>
      </c>
      <c r="E44" s="201">
        <v>6.7090489504282605E-2</v>
      </c>
      <c r="F44" s="202">
        <v>3.7597014292378807E-2</v>
      </c>
      <c r="G44" s="202">
        <v>0.14895451382036129</v>
      </c>
      <c r="H44" s="202">
        <v>0.17380213330323382</v>
      </c>
      <c r="I44" s="201">
        <v>4.7562801881419915E-3</v>
      </c>
      <c r="J44" s="202">
        <v>-7.2535079123491025E-2</v>
      </c>
      <c r="K44" s="202">
        <v>5.9340820979417723E-2</v>
      </c>
      <c r="L44" s="202">
        <v>0.12762091768794998</v>
      </c>
      <c r="M44" s="203">
        <v>0.1818200185881117</v>
      </c>
      <c r="N44" s="204" t="s">
        <v>107</v>
      </c>
      <c r="O44" s="173">
        <v>7.3927865077751398E-2</v>
      </c>
      <c r="P44" s="173">
        <v>9.0199570058074233E-2</v>
      </c>
      <c r="Q44" s="173">
        <v>0.11521399648982185</v>
      </c>
      <c r="R44" s="106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</row>
    <row r="45" spans="1:37" ht="12.75" customHeight="1" x14ac:dyDescent="0.2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74"/>
      <c r="O45" s="175"/>
      <c r="P45" s="175"/>
      <c r="Q45" s="175"/>
      <c r="R45" s="106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</row>
    <row r="46" spans="1:37" ht="12.75" customHeight="1" x14ac:dyDescent="0.2">
      <c r="A46" s="110"/>
      <c r="B46" s="179"/>
      <c r="C46" s="179"/>
      <c r="D46" s="179"/>
      <c r="E46" s="180"/>
      <c r="F46" s="179"/>
      <c r="G46" s="179"/>
      <c r="H46" s="179"/>
      <c r="I46" s="180"/>
      <c r="J46" s="179"/>
      <c r="K46" s="179"/>
      <c r="L46" s="179"/>
      <c r="M46" s="179"/>
      <c r="N46" s="182" t="s">
        <v>111</v>
      </c>
      <c r="O46" s="179"/>
      <c r="P46" s="179"/>
      <c r="Q46" s="179"/>
      <c r="R46" s="106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</row>
    <row r="47" spans="1:37" ht="12.75" customHeight="1" x14ac:dyDescent="0.2">
      <c r="A47" s="110"/>
      <c r="B47" s="153"/>
      <c r="C47" s="153"/>
      <c r="D47" s="153"/>
      <c r="E47" s="183"/>
      <c r="F47" s="184"/>
      <c r="G47" s="184"/>
      <c r="H47" s="184">
        <v>83.272999999999996</v>
      </c>
      <c r="I47" s="183">
        <v>82.031999999999996</v>
      </c>
      <c r="J47" s="184">
        <v>78.441000000000003</v>
      </c>
      <c r="K47" s="184">
        <v>79.677000000000007</v>
      </c>
      <c r="L47" s="184">
        <v>84.488</v>
      </c>
      <c r="M47" s="185">
        <v>92.477999999999994</v>
      </c>
      <c r="N47" s="186" t="s">
        <v>104</v>
      </c>
      <c r="O47" s="153">
        <v>335.084</v>
      </c>
      <c r="P47" s="153">
        <v>165.30500000000001</v>
      </c>
      <c r="Q47" s="153"/>
      <c r="R47" s="106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</row>
    <row r="48" spans="1:37" ht="12.75" customHeight="1" x14ac:dyDescent="0.2">
      <c r="A48" s="110"/>
      <c r="B48" s="153"/>
      <c r="C48" s="153"/>
      <c r="D48" s="153"/>
      <c r="E48" s="183"/>
      <c r="F48" s="184"/>
      <c r="G48" s="184"/>
      <c r="H48" s="184">
        <v>16.106999999999999</v>
      </c>
      <c r="I48" s="183">
        <v>21.6</v>
      </c>
      <c r="J48" s="184">
        <v>17.016999999999999</v>
      </c>
      <c r="K48" s="184">
        <v>13.964</v>
      </c>
      <c r="L48" s="184">
        <v>14.759</v>
      </c>
      <c r="M48" s="185">
        <v>16.940000000000001</v>
      </c>
      <c r="N48" s="186" t="s">
        <v>11</v>
      </c>
      <c r="O48" s="153">
        <v>62.680000000000007</v>
      </c>
      <c r="P48" s="153">
        <v>37.707000000000001</v>
      </c>
      <c r="Q48" s="153"/>
      <c r="R48" s="106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</row>
    <row r="49" spans="1:37" ht="12.75" customHeight="1" x14ac:dyDescent="0.2">
      <c r="A49" s="110"/>
      <c r="B49" s="153"/>
      <c r="C49" s="153"/>
      <c r="D49" s="153"/>
      <c r="E49" s="183"/>
      <c r="F49" s="184"/>
      <c r="G49" s="184"/>
      <c r="H49" s="184">
        <v>16.045999999999999</v>
      </c>
      <c r="I49" s="183">
        <v>19.681000000000001</v>
      </c>
      <c r="J49" s="184">
        <v>19.305</v>
      </c>
      <c r="K49" s="184">
        <v>19.806999999999999</v>
      </c>
      <c r="L49" s="184">
        <v>18.02</v>
      </c>
      <c r="M49" s="185">
        <v>22.376000000000001</v>
      </c>
      <c r="N49" s="186" t="s">
        <v>15</v>
      </c>
      <c r="O49" s="153">
        <v>79.507999999999996</v>
      </c>
      <c r="P49" s="153">
        <v>35.727000000000004</v>
      </c>
      <c r="Q49" s="153"/>
      <c r="R49" s="106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</row>
    <row r="50" spans="1:37" ht="12.75" customHeight="1" x14ac:dyDescent="0.2">
      <c r="A50" s="110"/>
      <c r="B50" s="187"/>
      <c r="C50" s="187"/>
      <c r="D50" s="187"/>
      <c r="E50" s="188"/>
      <c r="F50" s="189"/>
      <c r="G50" s="189"/>
      <c r="H50" s="189">
        <v>115.42599999999999</v>
      </c>
      <c r="I50" s="188">
        <v>123.313</v>
      </c>
      <c r="J50" s="189">
        <v>114.76300000000001</v>
      </c>
      <c r="K50" s="189">
        <v>113.44800000000001</v>
      </c>
      <c r="L50" s="189">
        <v>117.267</v>
      </c>
      <c r="M50" s="190">
        <v>131.79399999999998</v>
      </c>
      <c r="N50" s="191" t="s">
        <v>16</v>
      </c>
      <c r="O50" s="159">
        <v>477.27199999999999</v>
      </c>
      <c r="P50" s="159">
        <v>238.73899999999998</v>
      </c>
      <c r="Q50" s="159"/>
      <c r="R50" s="106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</row>
    <row r="51" spans="1:37" ht="12.75" customHeight="1" x14ac:dyDescent="0.2">
      <c r="A51" s="110"/>
      <c r="B51" s="192"/>
      <c r="C51" s="192"/>
      <c r="D51" s="192"/>
      <c r="E51" s="193"/>
      <c r="F51" s="194"/>
      <c r="G51" s="194"/>
      <c r="H51" s="194"/>
      <c r="I51" s="193"/>
      <c r="J51" s="194"/>
      <c r="K51" s="194"/>
      <c r="L51" s="194">
        <v>1.5949612738897612E-2</v>
      </c>
      <c r="M51" s="195">
        <v>6.8776203644384415E-2</v>
      </c>
      <c r="N51" s="196" t="s">
        <v>105</v>
      </c>
      <c r="O51" s="166">
        <v>0.99913713301974139</v>
      </c>
      <c r="P51" s="166"/>
      <c r="Q51" s="166"/>
      <c r="R51" s="106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</row>
    <row r="52" spans="1:37" ht="12.75" customHeight="1" x14ac:dyDescent="0.2">
      <c r="A52" s="110"/>
      <c r="B52" s="153"/>
      <c r="C52" s="153"/>
      <c r="D52" s="153"/>
      <c r="E52" s="183"/>
      <c r="F52" s="184"/>
      <c r="G52" s="184"/>
      <c r="H52" s="184">
        <v>-89.347999999999985</v>
      </c>
      <c r="I52" s="183">
        <v>-93.673000000000002</v>
      </c>
      <c r="J52" s="184">
        <v>-95.516000000000005</v>
      </c>
      <c r="K52" s="184">
        <v>-94.332000000000008</v>
      </c>
      <c r="L52" s="184">
        <v>-93.947000000000003</v>
      </c>
      <c r="M52" s="185">
        <v>-98.982999999999976</v>
      </c>
      <c r="N52" s="196" t="s">
        <v>106</v>
      </c>
      <c r="O52" s="153">
        <v>-382.77800000000002</v>
      </c>
      <c r="P52" s="153">
        <v>-183.02099999999999</v>
      </c>
      <c r="Q52" s="153"/>
      <c r="R52" s="106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</row>
    <row r="53" spans="1:37" ht="12.75" customHeight="1" x14ac:dyDescent="0.2">
      <c r="A53" s="110"/>
      <c r="B53" s="159"/>
      <c r="C53" s="159"/>
      <c r="D53" s="159"/>
      <c r="E53" s="197"/>
      <c r="F53" s="198"/>
      <c r="G53" s="198"/>
      <c r="H53" s="198">
        <v>26.077999999999999</v>
      </c>
      <c r="I53" s="197">
        <v>29.64</v>
      </c>
      <c r="J53" s="198">
        <v>19.247</v>
      </c>
      <c r="K53" s="198">
        <v>19.116</v>
      </c>
      <c r="L53" s="198">
        <v>23.32</v>
      </c>
      <c r="M53" s="199">
        <v>32.811</v>
      </c>
      <c r="N53" s="200" t="s">
        <v>102</v>
      </c>
      <c r="O53" s="159">
        <v>94.494</v>
      </c>
      <c r="P53" s="159">
        <v>55.718000000000004</v>
      </c>
      <c r="Q53" s="159"/>
      <c r="R53" s="106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</row>
    <row r="54" spans="1:37" ht="12.75" customHeight="1" x14ac:dyDescent="0.2">
      <c r="A54" s="110"/>
      <c r="B54" s="173"/>
      <c r="C54" s="173"/>
      <c r="D54" s="173"/>
      <c r="E54" s="201"/>
      <c r="F54" s="202"/>
      <c r="G54" s="202"/>
      <c r="H54" s="202">
        <v>0.22592830038292935</v>
      </c>
      <c r="I54" s="201">
        <v>0.24036395189477183</v>
      </c>
      <c r="J54" s="202">
        <v>0.16771084757282398</v>
      </c>
      <c r="K54" s="202">
        <v>0.16850010577533317</v>
      </c>
      <c r="L54" s="202">
        <v>0.19886242506416982</v>
      </c>
      <c r="M54" s="203">
        <v>0.24895670516108476</v>
      </c>
      <c r="N54" s="204" t="s">
        <v>107</v>
      </c>
      <c r="O54" s="173">
        <v>0.19798773026701755</v>
      </c>
      <c r="P54" s="173">
        <v>0.23338457478669178</v>
      </c>
      <c r="Q54" s="173"/>
      <c r="R54" s="106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</row>
    <row r="55" spans="1:37" ht="12.75" customHeight="1" x14ac:dyDescent="0.2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74"/>
      <c r="O55" s="175"/>
      <c r="P55" s="175"/>
      <c r="Q55" s="175"/>
      <c r="R55" s="106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</row>
    <row r="56" spans="1:37" ht="12.75" customHeight="1" x14ac:dyDescent="0.2">
      <c r="A56" s="110"/>
      <c r="B56" s="205"/>
      <c r="C56" s="205"/>
      <c r="D56" s="205"/>
      <c r="E56" s="206"/>
      <c r="F56" s="205"/>
      <c r="G56" s="205"/>
      <c r="H56" s="205"/>
      <c r="I56" s="206"/>
      <c r="J56" s="205"/>
      <c r="K56" s="205"/>
      <c r="L56" s="205"/>
      <c r="M56" s="205"/>
      <c r="N56" s="207" t="s">
        <v>112</v>
      </c>
      <c r="O56" s="179"/>
      <c r="P56" s="179"/>
      <c r="Q56" s="179"/>
      <c r="R56" s="106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</row>
    <row r="57" spans="1:37" ht="12.75" customHeight="1" x14ac:dyDescent="0.2">
      <c r="A57" s="110"/>
      <c r="B57" s="154">
        <v>-0.13399999999996687</v>
      </c>
      <c r="C57" s="154">
        <v>-0.86600000000008026</v>
      </c>
      <c r="D57" s="154">
        <v>-1.1869999999999976</v>
      </c>
      <c r="E57" s="155">
        <v>-12.044999999999945</v>
      </c>
      <c r="F57" s="156">
        <v>-3.1790000000000536</v>
      </c>
      <c r="G57" s="156">
        <v>-6.5739999999999998</v>
      </c>
      <c r="H57" s="156">
        <v>-5.709000000000005</v>
      </c>
      <c r="I57" s="155">
        <v>-6.3109999999999964</v>
      </c>
      <c r="J57" s="156">
        <v>-9.5440000000000573</v>
      </c>
      <c r="K57" s="156">
        <v>-13.223000000000077</v>
      </c>
      <c r="L57" s="156">
        <v>-13.250999999999907</v>
      </c>
      <c r="M57" s="157">
        <v>-22.767999999999926</v>
      </c>
      <c r="N57" s="158" t="s">
        <v>113</v>
      </c>
      <c r="O57" s="159">
        <v>-58.785999999999973</v>
      </c>
      <c r="P57" s="159">
        <v>-21.773000000000053</v>
      </c>
      <c r="Q57" s="159">
        <v>-14.23199999999999</v>
      </c>
      <c r="R57" s="106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</row>
    <row r="58" spans="1:37" ht="12.75" customHeight="1" x14ac:dyDescent="0.2">
      <c r="A58" s="110"/>
      <c r="B58" s="148">
        <v>-16.15800000000003</v>
      </c>
      <c r="C58" s="148">
        <v>-13.019999999999968</v>
      </c>
      <c r="D58" s="148">
        <v>-12.477999999999952</v>
      </c>
      <c r="E58" s="149">
        <v>-4.9029999999999347</v>
      </c>
      <c r="F58" s="150">
        <v>-13.735999999999919</v>
      </c>
      <c r="G58" s="150">
        <v>-12.556000000000068</v>
      </c>
      <c r="H58" s="150">
        <v>-10.078999999999979</v>
      </c>
      <c r="I58" s="149">
        <v>-23.566999999999908</v>
      </c>
      <c r="J58" s="150">
        <v>-38.532000000000053</v>
      </c>
      <c r="K58" s="150">
        <v>-20.030999999999963</v>
      </c>
      <c r="L58" s="150">
        <v>-27.413999999999874</v>
      </c>
      <c r="M58" s="151">
        <v>-20.475000000000065</v>
      </c>
      <c r="N58" s="165" t="s">
        <v>106</v>
      </c>
      <c r="O58" s="153">
        <v>-106.45199999999996</v>
      </c>
      <c r="P58" s="153">
        <v>-59.937999999999874</v>
      </c>
      <c r="Q58" s="153">
        <v>-46.558999999999884</v>
      </c>
      <c r="R58" s="106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</row>
    <row r="59" spans="1:37" ht="12.75" customHeight="1" x14ac:dyDescent="0.2">
      <c r="A59" s="110"/>
      <c r="B59" s="208">
        <v>-16.292000000000002</v>
      </c>
      <c r="C59" s="208">
        <v>-13.887000000000041</v>
      </c>
      <c r="D59" s="208">
        <v>-13.664999999999992</v>
      </c>
      <c r="E59" s="209">
        <v>-16.946999999999992</v>
      </c>
      <c r="F59" s="210">
        <v>-16.915999999999961</v>
      </c>
      <c r="G59" s="210">
        <v>-19.129000000000016</v>
      </c>
      <c r="H59" s="210">
        <v>-15.789000000000001</v>
      </c>
      <c r="I59" s="209">
        <v>-29.874999999999979</v>
      </c>
      <c r="J59" s="210">
        <v>-48.076999999999984</v>
      </c>
      <c r="K59" s="210">
        <v>-33.253999999999976</v>
      </c>
      <c r="L59" s="210">
        <v>-40.664999999999957</v>
      </c>
      <c r="M59" s="211">
        <v>-43.242000000000004</v>
      </c>
      <c r="N59" s="212" t="s">
        <v>102</v>
      </c>
      <c r="O59" s="213">
        <v>-165.23799999999994</v>
      </c>
      <c r="P59" s="213">
        <v>-81.708999999999946</v>
      </c>
      <c r="Q59" s="213">
        <v>-60.790999999999876</v>
      </c>
      <c r="R59" s="106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</row>
    <row r="60" spans="1:37" ht="12.75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>
        <v>-22.767999999999926</v>
      </c>
      <c r="N60" s="2" t="s">
        <v>114</v>
      </c>
      <c r="O60" s="2"/>
      <c r="P60" s="2"/>
      <c r="Q60" s="2"/>
      <c r="R60" s="106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</row>
    <row r="61" spans="1:37" ht="12.75" customHeight="1" x14ac:dyDescent="0.2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>
        <v>-20.475000000000065</v>
      </c>
      <c r="N61" s="2"/>
      <c r="O61" s="2"/>
      <c r="P61" s="2"/>
      <c r="Q61" s="2"/>
      <c r="R61" s="106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</row>
    <row r="62" spans="1:37" ht="12.75" customHeight="1" x14ac:dyDescent="0.2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>
        <v>-43.242000000000004</v>
      </c>
      <c r="N62" s="174"/>
      <c r="O62" s="174"/>
      <c r="P62" s="174"/>
      <c r="Q62" s="174"/>
      <c r="R62" s="106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</row>
    <row r="63" spans="1:37" s="217" customFormat="1" ht="12.75" customHeight="1" x14ac:dyDescent="0.2">
      <c r="A63" s="214"/>
      <c r="B63" s="215">
        <v>0.97916681000000005</v>
      </c>
      <c r="C63" s="215">
        <v>1.0340139133595734</v>
      </c>
      <c r="D63" s="215">
        <v>1.0296326428437326</v>
      </c>
      <c r="E63" s="345">
        <v>1.0475707799999998</v>
      </c>
      <c r="F63" s="215">
        <v>1.0145060133333335</v>
      </c>
      <c r="G63" s="215">
        <v>0.9951075966666667</v>
      </c>
      <c r="H63" s="215">
        <v>1.0129818166666669</v>
      </c>
      <c r="I63" s="345">
        <v>0.98501941000000004</v>
      </c>
      <c r="J63" s="385">
        <v>0.94801388333333347</v>
      </c>
      <c r="K63" s="385">
        <v>0.95679172000000001</v>
      </c>
      <c r="L63" s="385">
        <v>0.94736260333333344</v>
      </c>
      <c r="M63" s="377">
        <v>0.95005382333333344</v>
      </c>
      <c r="N63" s="379" t="s">
        <v>115</v>
      </c>
      <c r="O63" s="215">
        <v>0.95055550750000017</v>
      </c>
      <c r="P63" s="215">
        <v>1.0019037091666667</v>
      </c>
      <c r="Q63" s="215">
        <v>1.0225960365508264</v>
      </c>
      <c r="R63" s="106"/>
      <c r="S63" s="110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</row>
    <row r="64" spans="1:37" s="217" customFormat="1" ht="12.75" customHeight="1" x14ac:dyDescent="0.2">
      <c r="A64" s="214"/>
      <c r="B64" s="218">
        <v>10.452061686666667</v>
      </c>
      <c r="C64" s="218">
        <v>11.020181623333334</v>
      </c>
      <c r="D64" s="218">
        <v>10.670368180000001</v>
      </c>
      <c r="E64" s="346">
        <v>10.75744632</v>
      </c>
      <c r="F64" s="218">
        <v>10.263996303333334</v>
      </c>
      <c r="G64" s="218">
        <v>10.089365523333333</v>
      </c>
      <c r="H64" s="218">
        <v>10.327428789999999</v>
      </c>
      <c r="I64" s="346">
        <v>9.9723431466666668</v>
      </c>
      <c r="J64" s="386">
        <v>9.9326946266666667</v>
      </c>
      <c r="K64" s="386">
        <v>10.022823626666666</v>
      </c>
      <c r="L64" s="386">
        <v>10.0609594</v>
      </c>
      <c r="M64" s="219">
        <v>10.391879223333333</v>
      </c>
      <c r="N64" s="380" t="s">
        <v>116</v>
      </c>
      <c r="O64" s="218">
        <v>10.102</v>
      </c>
      <c r="P64" s="218">
        <v>10.163283440833332</v>
      </c>
      <c r="Q64" s="218">
        <v>10.725014452500002</v>
      </c>
      <c r="R64" s="106"/>
      <c r="S64" s="110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</row>
    <row r="65" spans="1:37" ht="12.75" customHeight="1" x14ac:dyDescent="0.2">
      <c r="A65" s="110"/>
      <c r="B65" s="220"/>
      <c r="C65" s="220"/>
      <c r="D65" s="220"/>
      <c r="E65" s="347"/>
      <c r="F65" s="220"/>
      <c r="G65" s="220"/>
      <c r="H65" s="220">
        <v>1.3886969699999998</v>
      </c>
      <c r="I65" s="347">
        <v>1.3407676033333333</v>
      </c>
      <c r="J65" s="387">
        <v>1.3349074866666666</v>
      </c>
      <c r="K65" s="387">
        <v>1.3472228299999998</v>
      </c>
      <c r="L65" s="387">
        <v>1.3523671400000001</v>
      </c>
      <c r="M65" s="378">
        <v>1.3970515866666666</v>
      </c>
      <c r="N65" s="381" t="s">
        <v>117</v>
      </c>
      <c r="O65" s="220">
        <v>1.3578872608333332</v>
      </c>
      <c r="P65" s="220">
        <v>1.3647322866666665</v>
      </c>
      <c r="Q65" s="220"/>
      <c r="R65" s="106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</row>
    <row r="66" spans="1:37" ht="12.75" customHeight="1" x14ac:dyDescent="0.2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74"/>
      <c r="O66" s="174"/>
      <c r="P66" s="174"/>
      <c r="Q66" s="174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</row>
    <row r="67" spans="1:37" ht="12.75" customHeight="1" x14ac:dyDescent="0.2">
      <c r="A67" s="110"/>
      <c r="B67" s="221"/>
      <c r="C67" s="221"/>
      <c r="D67" s="221"/>
      <c r="E67" s="222"/>
      <c r="F67" s="221"/>
      <c r="G67" s="221"/>
      <c r="H67" s="221"/>
      <c r="I67" s="222"/>
      <c r="J67" s="221"/>
      <c r="K67" s="221"/>
      <c r="L67" s="221"/>
      <c r="M67" s="221"/>
      <c r="N67" s="223" t="s">
        <v>118</v>
      </c>
      <c r="O67" s="223"/>
      <c r="P67" s="223"/>
      <c r="Q67" s="223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</row>
    <row r="68" spans="1:37" ht="12.75" customHeight="1" x14ac:dyDescent="0.2">
      <c r="A68" s="160"/>
      <c r="B68" s="148">
        <v>204.30051112496088</v>
      </c>
      <c r="C68" s="148">
        <v>206.65492274906086</v>
      </c>
      <c r="D68" s="148">
        <v>209.34387617118745</v>
      </c>
      <c r="E68" s="149">
        <v>208.53292605202299</v>
      </c>
      <c r="F68" s="150">
        <v>205.44087197196308</v>
      </c>
      <c r="G68" s="150">
        <v>234.28622269687625</v>
      </c>
      <c r="H68" s="150">
        <v>223.99513620752882</v>
      </c>
      <c r="I68" s="149">
        <v>215.70234844407787</v>
      </c>
      <c r="J68" s="150">
        <v>215.99367224456782</v>
      </c>
      <c r="K68" s="150">
        <v>230.43886709220268</v>
      </c>
      <c r="L68" s="150">
        <v>225.86599813747483</v>
      </c>
      <c r="M68" s="151">
        <v>225.54195850524914</v>
      </c>
      <c r="N68" s="152" t="s">
        <v>104</v>
      </c>
      <c r="O68" s="153">
        <v>897.84049597949445</v>
      </c>
      <c r="P68" s="153">
        <v>879.42457932044601</v>
      </c>
      <c r="Q68" s="153">
        <v>828.83223609723223</v>
      </c>
      <c r="R68" s="160"/>
      <c r="S68" s="11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</row>
    <row r="69" spans="1:37" ht="12.75" customHeight="1" x14ac:dyDescent="0.2">
      <c r="A69" s="160"/>
      <c r="B69" s="148">
        <v>39.110121834846332</v>
      </c>
      <c r="C69" s="148">
        <v>42.851101956493032</v>
      </c>
      <c r="D69" s="148">
        <v>44.321600373575876</v>
      </c>
      <c r="E69" s="149">
        <v>50.243860371897746</v>
      </c>
      <c r="F69" s="150">
        <v>39.699123978249851</v>
      </c>
      <c r="G69" s="150">
        <v>50.145331185442764</v>
      </c>
      <c r="H69" s="150">
        <v>43.890225143725424</v>
      </c>
      <c r="I69" s="149">
        <v>51.253812348733305</v>
      </c>
      <c r="J69" s="150">
        <v>42.137568554947144</v>
      </c>
      <c r="K69" s="150">
        <v>51.621475152397849</v>
      </c>
      <c r="L69" s="150">
        <v>42.716484540989605</v>
      </c>
      <c r="M69" s="151">
        <v>45.297433622243155</v>
      </c>
      <c r="N69" s="152" t="s">
        <v>11</v>
      </c>
      <c r="O69" s="153">
        <v>181.77296187057775</v>
      </c>
      <c r="P69" s="153">
        <v>184.98849265615135</v>
      </c>
      <c r="Q69" s="153">
        <v>176.52668453681298</v>
      </c>
      <c r="R69" s="160"/>
      <c r="S69" s="11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</row>
    <row r="70" spans="1:37" ht="12.75" customHeight="1" x14ac:dyDescent="0.2">
      <c r="A70" s="160"/>
      <c r="B70" s="148">
        <v>0.75757610821949517</v>
      </c>
      <c r="C70" s="148">
        <v>2.5299829086888548</v>
      </c>
      <c r="D70" s="148">
        <v>2.0095411472602827</v>
      </c>
      <c r="E70" s="149">
        <v>9.6222615143961931</v>
      </c>
      <c r="F70" s="150">
        <v>3.7022944670963733</v>
      </c>
      <c r="G70" s="150">
        <v>3.8528496946891293</v>
      </c>
      <c r="H70" s="150">
        <v>3.5074667102036985</v>
      </c>
      <c r="I70" s="149">
        <v>4.215145364495914</v>
      </c>
      <c r="J70" s="150">
        <v>3.2130331143357194</v>
      </c>
      <c r="K70" s="150">
        <v>4.921656303631055</v>
      </c>
      <c r="L70" s="150">
        <v>4.0533582247059421</v>
      </c>
      <c r="M70" s="151">
        <v>5.7996714130024349</v>
      </c>
      <c r="N70" s="152" t="s">
        <v>15</v>
      </c>
      <c r="O70" s="153">
        <v>17.98771905567515</v>
      </c>
      <c r="P70" s="153">
        <v>15.277756236485114</v>
      </c>
      <c r="Q70" s="153">
        <v>14.919361678564826</v>
      </c>
      <c r="R70" s="160"/>
      <c r="S70" s="11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</row>
    <row r="71" spans="1:37" ht="12.75" customHeight="1" x14ac:dyDescent="0.2">
      <c r="A71" s="160"/>
      <c r="B71" s="154">
        <v>244.1682090680267</v>
      </c>
      <c r="C71" s="154">
        <v>252.03600761424275</v>
      </c>
      <c r="D71" s="154">
        <v>255.6750176920236</v>
      </c>
      <c r="E71" s="155">
        <v>268.39904793831687</v>
      </c>
      <c r="F71" s="156">
        <v>248.84229041730927</v>
      </c>
      <c r="G71" s="156">
        <v>288.28440357700816</v>
      </c>
      <c r="H71" s="156">
        <v>271.39282806145792</v>
      </c>
      <c r="I71" s="155">
        <v>271.17029094888596</v>
      </c>
      <c r="J71" s="156">
        <v>261.34532875072341</v>
      </c>
      <c r="K71" s="156">
        <v>286.98199854823156</v>
      </c>
      <c r="L71" s="156">
        <v>272.63584090317039</v>
      </c>
      <c r="M71" s="157">
        <v>276.63906354049476</v>
      </c>
      <c r="N71" s="158" t="s">
        <v>16</v>
      </c>
      <c r="O71" s="159">
        <v>1097.6022317426202</v>
      </c>
      <c r="P71" s="159">
        <v>1079.6898130046611</v>
      </c>
      <c r="Q71" s="159">
        <v>1020.2782823126101</v>
      </c>
      <c r="R71" s="160"/>
      <c r="S71" s="11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</row>
    <row r="72" spans="1:37" ht="12.75" customHeight="1" x14ac:dyDescent="0.2">
      <c r="A72" s="110"/>
      <c r="B72" s="161">
        <v>4.4010154382456257E-2</v>
      </c>
      <c r="C72" s="161">
        <v>-5.6653758708187785E-2</v>
      </c>
      <c r="D72" s="161">
        <v>-1.4960413404508932E-2</v>
      </c>
      <c r="E72" s="162">
        <v>2.571593600749944E-2</v>
      </c>
      <c r="F72" s="163">
        <v>1.9142874361585571E-2</v>
      </c>
      <c r="G72" s="163">
        <v>0.14382229073492514</v>
      </c>
      <c r="H72" s="163">
        <v>6.1475737877399572E-2</v>
      </c>
      <c r="I72" s="162">
        <v>1.0325085099429865E-2</v>
      </c>
      <c r="J72" s="163">
        <v>5.0244829013776249E-2</v>
      </c>
      <c r="K72" s="163">
        <v>-4.5177783210484934E-3</v>
      </c>
      <c r="L72" s="163">
        <v>4.5801241344187726E-3</v>
      </c>
      <c r="M72" s="164">
        <v>2.0167299937144056E-2</v>
      </c>
      <c r="N72" s="165" t="s">
        <v>105</v>
      </c>
      <c r="O72" s="166">
        <v>1.6590337819443413E-2</v>
      </c>
      <c r="P72" s="166">
        <v>5.8230711877338193E-2</v>
      </c>
      <c r="Q72" s="166">
        <v>-1.952876798815395E-3</v>
      </c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</row>
    <row r="73" spans="1:37" ht="12.75" customHeight="1" x14ac:dyDescent="0.2">
      <c r="A73" s="110"/>
      <c r="B73" s="148">
        <v>-141.88216156162011</v>
      </c>
      <c r="C73" s="148">
        <v>-145.74964612154201</v>
      </c>
      <c r="D73" s="148">
        <v>-134.58583745459782</v>
      </c>
      <c r="E73" s="149">
        <v>-151.39597536311578</v>
      </c>
      <c r="F73" s="150">
        <v>-144.86459229267456</v>
      </c>
      <c r="G73" s="150">
        <v>-163.83755942184064</v>
      </c>
      <c r="H73" s="150">
        <v>-150.36005335337623</v>
      </c>
      <c r="I73" s="149">
        <v>-163.41708433948523</v>
      </c>
      <c r="J73" s="150">
        <v>-169.04815722371714</v>
      </c>
      <c r="K73" s="150">
        <v>-186.08543142492911</v>
      </c>
      <c r="L73" s="150">
        <v>-162.86161123220188</v>
      </c>
      <c r="M73" s="151">
        <v>-166.87475604671619</v>
      </c>
      <c r="N73" s="165" t="s">
        <v>106</v>
      </c>
      <c r="O73" s="153">
        <v>-684.86995592756421</v>
      </c>
      <c r="P73" s="153">
        <v>-622.47928940737665</v>
      </c>
      <c r="Q73" s="153">
        <v>-573.61362050087575</v>
      </c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</row>
    <row r="74" spans="1:37" ht="12.75" customHeight="1" x14ac:dyDescent="0.2">
      <c r="A74" s="110"/>
      <c r="B74" s="154">
        <v>102.28604750640659</v>
      </c>
      <c r="C74" s="154">
        <v>106.28636149270075</v>
      </c>
      <c r="D74" s="154">
        <v>121.08918023742579</v>
      </c>
      <c r="E74" s="155">
        <v>117.0030725752011</v>
      </c>
      <c r="F74" s="156">
        <v>103.97769812463473</v>
      </c>
      <c r="G74" s="156">
        <v>124.44684415516754</v>
      </c>
      <c r="H74" s="156">
        <v>121.03277470808169</v>
      </c>
      <c r="I74" s="155">
        <v>107.75320660940072</v>
      </c>
      <c r="J74" s="156">
        <v>92.29717152700627</v>
      </c>
      <c r="K74" s="156">
        <v>100.89656712330245</v>
      </c>
      <c r="L74" s="156">
        <v>109.77422967096852</v>
      </c>
      <c r="M74" s="157">
        <v>109.76430749377857</v>
      </c>
      <c r="N74" s="167" t="s">
        <v>102</v>
      </c>
      <c r="O74" s="159">
        <v>412.7322758150558</v>
      </c>
      <c r="P74" s="159">
        <v>457.21052359728463</v>
      </c>
      <c r="Q74" s="159">
        <v>446.464661811734</v>
      </c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</row>
    <row r="75" spans="1:37" ht="12.75" customHeight="1" x14ac:dyDescent="0.2">
      <c r="A75" s="110"/>
      <c r="B75" s="168">
        <v>0.4189163196012512</v>
      </c>
      <c r="C75" s="168">
        <v>0.42171101859135474</v>
      </c>
      <c r="D75" s="168">
        <v>0.47360583497948638</v>
      </c>
      <c r="E75" s="169">
        <v>0.43592953653878308</v>
      </c>
      <c r="F75" s="170">
        <v>0.41784576870058465</v>
      </c>
      <c r="G75" s="170">
        <v>0.43168080760194366</v>
      </c>
      <c r="H75" s="170">
        <v>0.44596895051579388</v>
      </c>
      <c r="I75" s="169">
        <v>0.3973636132201207</v>
      </c>
      <c r="J75" s="170">
        <v>0.35316174185397903</v>
      </c>
      <c r="K75" s="170">
        <v>0.35157803497680112</v>
      </c>
      <c r="L75" s="170">
        <v>0.40264049402791485</v>
      </c>
      <c r="M75" s="171">
        <v>0.39677804749982876</v>
      </c>
      <c r="N75" s="172" t="s">
        <v>107</v>
      </c>
      <c r="O75" s="173">
        <v>0.37603082781617242</v>
      </c>
      <c r="P75" s="173">
        <v>0.42346470077819548</v>
      </c>
      <c r="Q75" s="173">
        <v>0.43778709157594092</v>
      </c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</row>
    <row r="76" spans="1:37" ht="12.75" customHeight="1" x14ac:dyDescent="0.2">
      <c r="A76" s="110"/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133"/>
      <c r="O76" s="225"/>
      <c r="P76" s="225"/>
      <c r="Q76" s="225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</row>
    <row r="77" spans="1:37" ht="12.75" customHeight="1" x14ac:dyDescent="0.2">
      <c r="A77" s="110"/>
      <c r="B77" s="226"/>
      <c r="C77" s="226"/>
      <c r="D77" s="226"/>
      <c r="E77" s="227"/>
      <c r="F77" s="226"/>
      <c r="G77" s="226"/>
      <c r="H77" s="226"/>
      <c r="I77" s="227"/>
      <c r="J77" s="226"/>
      <c r="K77" s="226"/>
      <c r="L77" s="226"/>
      <c r="M77" s="226"/>
      <c r="N77" s="228" t="s">
        <v>119</v>
      </c>
      <c r="O77" s="226"/>
      <c r="P77" s="226"/>
      <c r="Q77" s="226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</row>
    <row r="78" spans="1:37" ht="12.75" customHeight="1" x14ac:dyDescent="0.2">
      <c r="A78" s="110"/>
      <c r="B78" s="153">
        <v>1.0458008494781863</v>
      </c>
      <c r="C78" s="153">
        <v>0.99490193308480701</v>
      </c>
      <c r="D78" s="153">
        <v>4.3890706684124936</v>
      </c>
      <c r="E78" s="183">
        <v>4.9145492738094374</v>
      </c>
      <c r="F78" s="184">
        <v>6.1718650443616303</v>
      </c>
      <c r="G78" s="184">
        <v>6.1379479073070762</v>
      </c>
      <c r="H78" s="184">
        <v>5.9226745827796705</v>
      </c>
      <c r="I78" s="183">
        <v>6.464478713966864</v>
      </c>
      <c r="J78" s="184">
        <v>6.9752471614292268</v>
      </c>
      <c r="K78" s="184">
        <v>6.1773011584551858</v>
      </c>
      <c r="L78" s="184">
        <v>5.9031149653580748</v>
      </c>
      <c r="M78" s="185">
        <v>6.4173186164695375</v>
      </c>
      <c r="N78" s="186" t="s">
        <v>104</v>
      </c>
      <c r="O78" s="153">
        <v>25.472981901712025</v>
      </c>
      <c r="P78" s="153">
        <v>24.696966248415244</v>
      </c>
      <c r="Q78" s="153">
        <v>11.344322724784924</v>
      </c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</row>
    <row r="79" spans="1:37" ht="12.75" customHeight="1" x14ac:dyDescent="0.2">
      <c r="A79" s="110"/>
      <c r="B79" s="153">
        <v>1.2259992032752327</v>
      </c>
      <c r="C79" s="153">
        <v>1.1348270316634983</v>
      </c>
      <c r="D79" s="153">
        <v>1.8341447708133352</v>
      </c>
      <c r="E79" s="183">
        <v>2.1969898149582403</v>
      </c>
      <c r="F79" s="184">
        <v>1.7807878588249333</v>
      </c>
      <c r="G79" s="184">
        <v>2.2163930871851316</v>
      </c>
      <c r="H79" s="184">
        <v>1.5920710115106977</v>
      </c>
      <c r="I79" s="183">
        <v>1.9922098254952949</v>
      </c>
      <c r="J79" s="184">
        <v>1.4841893921133564</v>
      </c>
      <c r="K79" s="184">
        <v>1.8609526311901368</v>
      </c>
      <c r="L79" s="184">
        <v>1.7213070157106489</v>
      </c>
      <c r="M79" s="185">
        <v>1.7060436922892939</v>
      </c>
      <c r="N79" s="186" t="s">
        <v>11</v>
      </c>
      <c r="O79" s="153">
        <v>6.7724927313034362</v>
      </c>
      <c r="P79" s="153">
        <v>7.5814617830160582</v>
      </c>
      <c r="Q79" s="153">
        <v>6.391960820710306</v>
      </c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</row>
    <row r="80" spans="1:37" ht="12.75" customHeight="1" x14ac:dyDescent="0.2">
      <c r="A80" s="110"/>
      <c r="B80" s="153">
        <v>2.9937412281568716E-2</v>
      </c>
      <c r="C80" s="153">
        <v>5.6169673164857305E-2</v>
      </c>
      <c r="D80" s="153">
        <v>1.1614407104741538</v>
      </c>
      <c r="E80" s="183">
        <v>1.267029329689465</v>
      </c>
      <c r="F80" s="184">
        <v>1.2363605388165229</v>
      </c>
      <c r="G80" s="184">
        <v>1.1874879517737709</v>
      </c>
      <c r="H80" s="184">
        <v>1.0638659654219704</v>
      </c>
      <c r="I80" s="183">
        <v>1.0518089726491242</v>
      </c>
      <c r="J80" s="184">
        <v>1.1981642894818243</v>
      </c>
      <c r="K80" s="184">
        <v>1.4579723782747944</v>
      </c>
      <c r="L80" s="184">
        <v>1.1832867549390966</v>
      </c>
      <c r="M80" s="185">
        <v>1.4021525545911953</v>
      </c>
      <c r="N80" s="186" t="s">
        <v>15</v>
      </c>
      <c r="O80" s="153">
        <v>5.241575977286911</v>
      </c>
      <c r="P80" s="153">
        <v>4.5395234286613881</v>
      </c>
      <c r="Q80" s="153">
        <v>2.5145771256100451</v>
      </c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</row>
    <row r="81" spans="1:37" ht="12.75" customHeight="1" x14ac:dyDescent="0.2">
      <c r="A81" s="110"/>
      <c r="B81" s="187">
        <v>2.3017374650349876</v>
      </c>
      <c r="C81" s="187">
        <v>2.1858986379131626</v>
      </c>
      <c r="D81" s="187">
        <v>7.3846561496999819</v>
      </c>
      <c r="E81" s="197">
        <v>8.3785684184571423</v>
      </c>
      <c r="F81" s="198">
        <v>9.1890134420030876</v>
      </c>
      <c r="G81" s="198">
        <v>9.5418289462659782</v>
      </c>
      <c r="H81" s="198">
        <v>8.5786115597123391</v>
      </c>
      <c r="I81" s="197">
        <v>9.5084975121112851</v>
      </c>
      <c r="J81" s="198">
        <v>9.657600843024408</v>
      </c>
      <c r="K81" s="198">
        <v>9.496226167920117</v>
      </c>
      <c r="L81" s="198">
        <v>8.8077087360078217</v>
      </c>
      <c r="M81" s="199">
        <v>9.5255148633500273</v>
      </c>
      <c r="N81" s="191" t="s">
        <v>16</v>
      </c>
      <c r="O81" s="159">
        <v>37.487050610302376</v>
      </c>
      <c r="P81" s="159">
        <v>36.817951460092694</v>
      </c>
      <c r="Q81" s="159">
        <v>20.250860671105276</v>
      </c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</row>
    <row r="82" spans="1:37" ht="12.75" customHeight="1" x14ac:dyDescent="0.2">
      <c r="A82" s="110"/>
      <c r="B82" s="192">
        <v>-3.3275493335748418E-2</v>
      </c>
      <c r="C82" s="192">
        <v>-0.25564487741452302</v>
      </c>
      <c r="D82" s="192">
        <v>1.9195623467882492</v>
      </c>
      <c r="E82" s="193">
        <v>2.618360279498213</v>
      </c>
      <c r="F82" s="194">
        <v>2.9922074439811972</v>
      </c>
      <c r="G82" s="194">
        <v>3.3651744782527464</v>
      </c>
      <c r="H82" s="194">
        <v>0.16168056925180796</v>
      </c>
      <c r="I82" s="193">
        <v>0.1348594458171426</v>
      </c>
      <c r="J82" s="194">
        <v>5.0994310105087148E-2</v>
      </c>
      <c r="K82" s="194">
        <v>-4.7792491987300734E-3</v>
      </c>
      <c r="L82" s="194">
        <v>2.6705624179487186E-2</v>
      </c>
      <c r="M82" s="195">
        <v>1.7896992891954788E-3</v>
      </c>
      <c r="N82" s="196" t="s">
        <v>105</v>
      </c>
      <c r="O82" s="166">
        <v>1.8173177042045019E-2</v>
      </c>
      <c r="P82" s="166">
        <v>0.81809316937457388</v>
      </c>
      <c r="Q82" s="166">
        <v>0.99269661178796764</v>
      </c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</row>
    <row r="83" spans="1:37" ht="12.75" customHeight="1" x14ac:dyDescent="0.2">
      <c r="A83" s="110"/>
      <c r="B83" s="153">
        <v>-1.9593223341467576</v>
      </c>
      <c r="C83" s="153">
        <v>-2.1607629360284037</v>
      </c>
      <c r="D83" s="153">
        <v>-5.9688662027030457</v>
      </c>
      <c r="E83" s="183">
        <v>-7.8164461619177299</v>
      </c>
      <c r="F83" s="184">
        <v>-8.8435339722912349</v>
      </c>
      <c r="G83" s="184">
        <v>-8.120530454617878</v>
      </c>
      <c r="H83" s="184">
        <v>-7.0876305698545528</v>
      </c>
      <c r="I83" s="183">
        <v>-9.4632724337754333</v>
      </c>
      <c r="J83" s="184">
        <v>-10.358115684316276</v>
      </c>
      <c r="K83" s="184">
        <v>-8.9327123109095083</v>
      </c>
      <c r="L83" s="184">
        <v>-7.6836608643903297</v>
      </c>
      <c r="M83" s="185">
        <v>-7.79358557383439</v>
      </c>
      <c r="N83" s="196" t="s">
        <v>106</v>
      </c>
      <c r="O83" s="153">
        <v>-34.768074433450501</v>
      </c>
      <c r="P83" s="153">
        <v>-33.514967430539102</v>
      </c>
      <c r="Q83" s="153">
        <v>-17.905397634795939</v>
      </c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</row>
    <row r="84" spans="1:37" ht="12.75" customHeight="1" x14ac:dyDescent="0.2">
      <c r="A84" s="110"/>
      <c r="B84" s="159">
        <v>0.34241513088823006</v>
      </c>
      <c r="C84" s="159">
        <v>2.513570188475844E-2</v>
      </c>
      <c r="D84" s="159">
        <v>1.4157899469969368</v>
      </c>
      <c r="E84" s="197">
        <v>0.56212225653941261</v>
      </c>
      <c r="F84" s="198">
        <v>0.34547946971185106</v>
      </c>
      <c r="G84" s="198">
        <v>1.4212984916480991</v>
      </c>
      <c r="H84" s="198">
        <v>1.4909809898577864</v>
      </c>
      <c r="I84" s="197">
        <v>4.522507833585232E-2</v>
      </c>
      <c r="J84" s="198">
        <v>-0.70051484129186903</v>
      </c>
      <c r="K84" s="198">
        <v>0.56351385701060963</v>
      </c>
      <c r="L84" s="198">
        <v>1.124047871617492</v>
      </c>
      <c r="M84" s="199">
        <v>1.7319292895156362</v>
      </c>
      <c r="N84" s="196" t="s">
        <v>102</v>
      </c>
      <c r="O84" s="159">
        <v>2.7189761768518688</v>
      </c>
      <c r="P84" s="159">
        <v>3.3029840295535888</v>
      </c>
      <c r="Q84" s="159">
        <v>2.3454630363093365</v>
      </c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</row>
    <row r="85" spans="1:37" ht="12.75" customHeight="1" x14ac:dyDescent="0.2">
      <c r="A85" s="110"/>
      <c r="B85" s="173">
        <v>0.14876376480365677</v>
      </c>
      <c r="C85" s="173">
        <v>1.149902445099423E-2</v>
      </c>
      <c r="D85" s="173">
        <v>0.19172049697323504</v>
      </c>
      <c r="E85" s="201">
        <v>6.7090489504282605E-2</v>
      </c>
      <c r="F85" s="202">
        <v>3.7597014292378807E-2</v>
      </c>
      <c r="G85" s="202">
        <v>0.14895451382036129</v>
      </c>
      <c r="H85" s="202">
        <v>0.1738021333032338</v>
      </c>
      <c r="I85" s="201">
        <v>4.7562801881419915E-3</v>
      </c>
      <c r="J85" s="202">
        <v>-7.2535079123491025E-2</v>
      </c>
      <c r="K85" s="202">
        <v>5.9340820979417723E-2</v>
      </c>
      <c r="L85" s="202">
        <v>0.12762091768794995</v>
      </c>
      <c r="M85" s="203">
        <v>0.1818200185881117</v>
      </c>
      <c r="N85" s="204" t="s">
        <v>107</v>
      </c>
      <c r="O85" s="173">
        <v>7.2531077601091037E-2</v>
      </c>
      <c r="P85" s="173">
        <v>8.9711238636775395E-2</v>
      </c>
      <c r="Q85" s="173">
        <v>0.11582041249515559</v>
      </c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</row>
    <row r="86" spans="1:37" ht="12.75" customHeight="1" x14ac:dyDescent="0.2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74"/>
      <c r="O86" s="174"/>
      <c r="P86" s="174"/>
      <c r="Q86" s="174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</row>
    <row r="87" spans="1:37" ht="12.75" customHeight="1" x14ac:dyDescent="0.2">
      <c r="A87" s="110"/>
      <c r="B87" s="226"/>
      <c r="C87" s="226"/>
      <c r="D87" s="226"/>
      <c r="E87" s="227"/>
      <c r="F87" s="226"/>
      <c r="G87" s="226"/>
      <c r="H87" s="226"/>
      <c r="I87" s="227"/>
      <c r="J87" s="226"/>
      <c r="K87" s="226"/>
      <c r="L87" s="226"/>
      <c r="M87" s="226"/>
      <c r="N87" s="228" t="s">
        <v>120</v>
      </c>
      <c r="O87" s="226"/>
      <c r="P87" s="226"/>
      <c r="Q87" s="226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</row>
    <row r="88" spans="1:37" ht="12.75" customHeight="1" x14ac:dyDescent="0.2">
      <c r="A88" s="110"/>
      <c r="B88" s="153"/>
      <c r="C88" s="153"/>
      <c r="D88" s="153"/>
      <c r="E88" s="183"/>
      <c r="F88" s="184"/>
      <c r="G88" s="184"/>
      <c r="H88" s="184">
        <v>59.964846038369338</v>
      </c>
      <c r="I88" s="183">
        <v>61.182862560265569</v>
      </c>
      <c r="J88" s="184">
        <v>58.761375438736401</v>
      </c>
      <c r="K88" s="184">
        <v>59.141664040832815</v>
      </c>
      <c r="L88" s="184">
        <v>62.474159199106239</v>
      </c>
      <c r="M88" s="185">
        <v>66.19512184274484</v>
      </c>
      <c r="N88" s="186" t="s">
        <v>104</v>
      </c>
      <c r="O88" s="153">
        <v>246.57232052142029</v>
      </c>
      <c r="P88" s="153">
        <v>121.14770859863491</v>
      </c>
      <c r="Q88" s="153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</row>
    <row r="89" spans="1:37" ht="12.75" customHeight="1" x14ac:dyDescent="0.2">
      <c r="A89" s="110"/>
      <c r="B89" s="153"/>
      <c r="C89" s="153"/>
      <c r="D89" s="153"/>
      <c r="E89" s="183"/>
      <c r="F89" s="184"/>
      <c r="G89" s="184"/>
      <c r="H89" s="184">
        <v>11.598642719008742</v>
      </c>
      <c r="I89" s="183">
        <v>16.110174459988009</v>
      </c>
      <c r="J89" s="184">
        <v>12.747699874312888</v>
      </c>
      <c r="K89" s="184">
        <v>10.365026251819087</v>
      </c>
      <c r="L89" s="184">
        <v>10.9134565337043</v>
      </c>
      <c r="M89" s="185">
        <v>12.125536495340489</v>
      </c>
      <c r="N89" s="186" t="s">
        <v>11</v>
      </c>
      <c r="O89" s="153">
        <v>46.151719155176764</v>
      </c>
      <c r="P89" s="153">
        <v>27.708817178996753</v>
      </c>
      <c r="Q89" s="153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</row>
    <row r="90" spans="1:37" ht="12.75" customHeight="1" x14ac:dyDescent="0.2">
      <c r="A90" s="110"/>
      <c r="B90" s="153"/>
      <c r="C90" s="153"/>
      <c r="D90" s="153"/>
      <c r="E90" s="183"/>
      <c r="F90" s="184"/>
      <c r="G90" s="184"/>
      <c r="H90" s="184">
        <v>11.554716649234139</v>
      </c>
      <c r="I90" s="183">
        <v>14.678904793843705</v>
      </c>
      <c r="J90" s="184">
        <v>14.461676328002017</v>
      </c>
      <c r="K90" s="184">
        <v>14.702096460167619</v>
      </c>
      <c r="L90" s="184">
        <v>13.324783978409885</v>
      </c>
      <c r="M90" s="185">
        <v>16.0165882302089</v>
      </c>
      <c r="N90" s="186" t="s">
        <v>15</v>
      </c>
      <c r="O90" s="153">
        <v>58.505144996788417</v>
      </c>
      <c r="P90" s="153">
        <v>26.233621443077844</v>
      </c>
      <c r="Q90" s="153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</row>
    <row r="91" spans="1:37" ht="12.75" customHeight="1" x14ac:dyDescent="0.2">
      <c r="A91" s="110"/>
      <c r="B91" s="187"/>
      <c r="C91" s="187"/>
      <c r="D91" s="187"/>
      <c r="E91" s="197"/>
      <c r="F91" s="198"/>
      <c r="G91" s="198"/>
      <c r="H91" s="198">
        <v>83.118205406612219</v>
      </c>
      <c r="I91" s="197">
        <v>91.971941814097292</v>
      </c>
      <c r="J91" s="198">
        <v>85.970751641051308</v>
      </c>
      <c r="K91" s="198">
        <v>84.20878675281952</v>
      </c>
      <c r="L91" s="198">
        <v>86.712399711220414</v>
      </c>
      <c r="M91" s="199">
        <v>94.337246568294219</v>
      </c>
      <c r="N91" s="191" t="s">
        <v>16</v>
      </c>
      <c r="O91" s="159">
        <v>351.22918467338548</v>
      </c>
      <c r="P91" s="159">
        <v>175.09014722070953</v>
      </c>
      <c r="Q91" s="159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</row>
    <row r="92" spans="1:37" ht="12.75" customHeight="1" x14ac:dyDescent="0.2">
      <c r="A92" s="110"/>
      <c r="B92" s="192"/>
      <c r="C92" s="192"/>
      <c r="D92" s="192"/>
      <c r="E92" s="193"/>
      <c r="F92" s="194"/>
      <c r="G92" s="194"/>
      <c r="H92" s="194"/>
      <c r="I92" s="193"/>
      <c r="J92" s="194"/>
      <c r="K92" s="194"/>
      <c r="L92" s="194">
        <v>4.324196229966093E-2</v>
      </c>
      <c r="M92" s="195">
        <v>2.5717677669325534E-2</v>
      </c>
      <c r="N92" s="196" t="s">
        <v>105</v>
      </c>
      <c r="O92" s="166">
        <v>1.0059905725628537</v>
      </c>
      <c r="P92" s="166"/>
      <c r="Q92" s="166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</row>
    <row r="93" spans="1:37" ht="12.75" customHeight="1" x14ac:dyDescent="0.2">
      <c r="A93" s="110"/>
      <c r="B93" s="153"/>
      <c r="C93" s="153"/>
      <c r="D93" s="153"/>
      <c r="E93" s="183"/>
      <c r="F93" s="184"/>
      <c r="G93" s="184"/>
      <c r="H93" s="184">
        <v>-64.339450528217114</v>
      </c>
      <c r="I93" s="183">
        <v>-69.865202416224847</v>
      </c>
      <c r="J93" s="184">
        <v>-71.552524016857845</v>
      </c>
      <c r="K93" s="184">
        <v>-70.019597277756958</v>
      </c>
      <c r="L93" s="184">
        <v>-69.468561621513516</v>
      </c>
      <c r="M93" s="185">
        <v>-70.851356488682825</v>
      </c>
      <c r="N93" s="196" t="s">
        <v>106</v>
      </c>
      <c r="O93" s="153">
        <v>-281.89203940481116</v>
      </c>
      <c r="P93" s="153">
        <v>-134.20465294444196</v>
      </c>
      <c r="Q93" s="153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</row>
    <row r="94" spans="1:37" ht="12.75" customHeight="1" x14ac:dyDescent="0.2">
      <c r="A94" s="110"/>
      <c r="B94" s="159"/>
      <c r="C94" s="159"/>
      <c r="D94" s="159"/>
      <c r="E94" s="197"/>
      <c r="F94" s="198"/>
      <c r="G94" s="198"/>
      <c r="H94" s="198">
        <v>18.778754878395105</v>
      </c>
      <c r="I94" s="197">
        <v>22.106739397872435</v>
      </c>
      <c r="J94" s="198">
        <v>14.418227624193463</v>
      </c>
      <c r="K94" s="198">
        <v>14.189189475062564</v>
      </c>
      <c r="L94" s="198">
        <v>17.243838089706909</v>
      </c>
      <c r="M94" s="199">
        <v>23.485890079611377</v>
      </c>
      <c r="N94" s="196" t="s">
        <v>102</v>
      </c>
      <c r="O94" s="159">
        <v>69.337145268574318</v>
      </c>
      <c r="P94" s="159">
        <v>40.885494276267536</v>
      </c>
      <c r="Q94" s="159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</row>
    <row r="95" spans="1:37" ht="12.75" customHeight="1" x14ac:dyDescent="0.2">
      <c r="A95" s="110"/>
      <c r="B95" s="173"/>
      <c r="C95" s="173"/>
      <c r="D95" s="173"/>
      <c r="E95" s="201"/>
      <c r="F95" s="202"/>
      <c r="G95" s="202"/>
      <c r="H95" s="202">
        <v>0.22592830038292933</v>
      </c>
      <c r="I95" s="201">
        <v>0.24036395189477183</v>
      </c>
      <c r="J95" s="202">
        <v>0.16771084757282398</v>
      </c>
      <c r="K95" s="202">
        <v>0.16850010577533317</v>
      </c>
      <c r="L95" s="202">
        <v>0.19886242506416979</v>
      </c>
      <c r="M95" s="203">
        <v>0.24895670516108473</v>
      </c>
      <c r="N95" s="204" t="s">
        <v>107</v>
      </c>
      <c r="O95" s="173">
        <v>0.19741282414515812</v>
      </c>
      <c r="P95" s="173">
        <v>0.23351110799358352</v>
      </c>
      <c r="Q95" s="173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</row>
    <row r="96" spans="1:37" ht="15.75" customHeight="1" x14ac:dyDescent="0.2">
      <c r="N96" s="132"/>
      <c r="O96" s="132"/>
      <c r="P96" s="132"/>
      <c r="Q96" s="132"/>
    </row>
    <row r="97" spans="14:17" ht="15.75" customHeight="1" x14ac:dyDescent="0.2">
      <c r="N97" s="132"/>
      <c r="O97" s="132"/>
      <c r="P97" s="132"/>
      <c r="Q97" s="132"/>
    </row>
    <row r="98" spans="14:17" ht="15.75" customHeight="1" x14ac:dyDescent="0.2">
      <c r="N98" s="132"/>
      <c r="O98" s="132"/>
      <c r="P98" s="132"/>
      <c r="Q98" s="132"/>
    </row>
    <row r="99" spans="14:17" ht="15.75" customHeight="1" x14ac:dyDescent="0.2">
      <c r="N99" s="132"/>
      <c r="O99" s="132"/>
      <c r="P99" s="132"/>
      <c r="Q99" s="132"/>
    </row>
    <row r="100" spans="14:17" ht="15.75" customHeight="1" x14ac:dyDescent="0.2">
      <c r="N100" s="132"/>
      <c r="O100" s="132"/>
      <c r="P100" s="132"/>
      <c r="Q100" s="132"/>
    </row>
    <row r="101" spans="14:17" ht="15.75" customHeight="1" x14ac:dyDescent="0.2">
      <c r="N101" s="132"/>
      <c r="O101" s="132"/>
      <c r="P101" s="132"/>
      <c r="Q101" s="132"/>
    </row>
    <row r="102" spans="14:17" ht="15.75" customHeight="1" x14ac:dyDescent="0.2">
      <c r="N102" s="132"/>
      <c r="O102" s="132"/>
      <c r="P102" s="132"/>
      <c r="Q102" s="132"/>
    </row>
    <row r="103" spans="14:17" ht="15.75" customHeight="1" x14ac:dyDescent="0.2">
      <c r="N103" s="132"/>
      <c r="O103" s="132"/>
      <c r="P103" s="132"/>
      <c r="Q103" s="132"/>
    </row>
    <row r="104" spans="14:17" ht="15.75" customHeight="1" x14ac:dyDescent="0.2">
      <c r="N104" s="132"/>
      <c r="O104" s="132"/>
      <c r="P104" s="132"/>
      <c r="Q104" s="132"/>
    </row>
    <row r="105" spans="14:17" ht="15.75" customHeight="1" x14ac:dyDescent="0.2">
      <c r="N105" s="132"/>
      <c r="O105" s="132"/>
      <c r="P105" s="132"/>
      <c r="Q105" s="132"/>
    </row>
    <row r="106" spans="14:17" ht="15.75" customHeight="1" x14ac:dyDescent="0.2">
      <c r="N106" s="132"/>
      <c r="O106" s="132"/>
      <c r="P106" s="132"/>
      <c r="Q106" s="132"/>
    </row>
    <row r="107" spans="14:17" ht="15.75" customHeight="1" x14ac:dyDescent="0.2">
      <c r="N107" s="132"/>
      <c r="O107" s="132"/>
      <c r="P107" s="132"/>
      <c r="Q107" s="132"/>
    </row>
    <row r="108" spans="14:17" ht="15.75" customHeight="1" x14ac:dyDescent="0.2">
      <c r="N108" s="132"/>
      <c r="O108" s="132"/>
      <c r="P108" s="132"/>
      <c r="Q108" s="132"/>
    </row>
    <row r="109" spans="14:17" ht="15.75" customHeight="1" x14ac:dyDescent="0.2">
      <c r="N109" s="132"/>
      <c r="O109" s="132"/>
      <c r="P109" s="132"/>
      <c r="Q109" s="132"/>
    </row>
    <row r="110" spans="14:17" ht="15.75" customHeight="1" x14ac:dyDescent="0.2">
      <c r="N110" s="132"/>
      <c r="O110" s="132"/>
      <c r="P110" s="132"/>
      <c r="Q110" s="132"/>
    </row>
    <row r="111" spans="14:17" ht="15.75" customHeight="1" x14ac:dyDescent="0.2">
      <c r="N111" s="132"/>
      <c r="O111" s="132"/>
      <c r="P111" s="132"/>
      <c r="Q111" s="132"/>
    </row>
    <row r="112" spans="14:17" ht="15.75" customHeight="1" x14ac:dyDescent="0.2">
      <c r="N112" s="132"/>
      <c r="O112" s="132"/>
      <c r="P112" s="132"/>
      <c r="Q112" s="132"/>
    </row>
    <row r="113" spans="14:17" ht="15.75" customHeight="1" x14ac:dyDescent="0.2">
      <c r="N113" s="132"/>
      <c r="O113" s="132"/>
      <c r="P113" s="132"/>
      <c r="Q113" s="132"/>
    </row>
    <row r="114" spans="14:17" ht="15.75" customHeight="1" x14ac:dyDescent="0.2">
      <c r="N114" s="132"/>
      <c r="O114" s="132"/>
      <c r="P114" s="132"/>
      <c r="Q114" s="132"/>
    </row>
    <row r="115" spans="14:17" ht="15.75" customHeight="1" x14ac:dyDescent="0.2">
      <c r="N115" s="132"/>
      <c r="O115" s="132"/>
      <c r="P115" s="132"/>
      <c r="Q115" s="132"/>
    </row>
    <row r="116" spans="14:17" ht="15.75" customHeight="1" x14ac:dyDescent="0.2">
      <c r="N116" s="132"/>
      <c r="O116" s="132"/>
      <c r="P116" s="132"/>
      <c r="Q116" s="132"/>
    </row>
    <row r="117" spans="14:17" ht="15.75" customHeight="1" x14ac:dyDescent="0.2">
      <c r="N117" s="132"/>
      <c r="O117" s="132"/>
      <c r="P117" s="132"/>
      <c r="Q117" s="132"/>
    </row>
    <row r="118" spans="14:17" ht="15.75" customHeight="1" x14ac:dyDescent="0.2">
      <c r="N118" s="132"/>
      <c r="O118" s="132"/>
      <c r="P118" s="132"/>
      <c r="Q118" s="132"/>
    </row>
    <row r="119" spans="14:17" ht="15.75" customHeight="1" x14ac:dyDescent="0.2">
      <c r="N119" s="132"/>
      <c r="O119" s="132"/>
      <c r="P119" s="132"/>
      <c r="Q119" s="132"/>
    </row>
    <row r="120" spans="14:17" ht="15.75" customHeight="1" x14ac:dyDescent="0.2">
      <c r="N120" s="132"/>
      <c r="O120" s="132"/>
      <c r="P120" s="132"/>
      <c r="Q120" s="132"/>
    </row>
    <row r="121" spans="14:17" ht="15.75" customHeight="1" x14ac:dyDescent="0.2">
      <c r="N121" s="132"/>
      <c r="O121" s="132"/>
      <c r="P121" s="132"/>
      <c r="Q121" s="132"/>
    </row>
    <row r="122" spans="14:17" ht="15.75" customHeight="1" x14ac:dyDescent="0.2">
      <c r="N122" s="132"/>
      <c r="O122" s="132"/>
      <c r="P122" s="132"/>
      <c r="Q122" s="132"/>
    </row>
    <row r="123" spans="14:17" ht="15.75" customHeight="1" x14ac:dyDescent="0.2">
      <c r="N123" s="132"/>
      <c r="O123" s="132"/>
      <c r="P123" s="132"/>
      <c r="Q123" s="132"/>
    </row>
    <row r="124" spans="14:17" ht="15.75" customHeight="1" x14ac:dyDescent="0.2">
      <c r="N124" s="132"/>
      <c r="O124" s="132"/>
      <c r="P124" s="132"/>
      <c r="Q124" s="132"/>
    </row>
    <row r="125" spans="14:17" ht="15.75" customHeight="1" x14ac:dyDescent="0.2">
      <c r="N125" s="132"/>
      <c r="O125" s="132"/>
      <c r="P125" s="132"/>
      <c r="Q125" s="132"/>
    </row>
    <row r="126" spans="14:17" ht="15.75" customHeight="1" x14ac:dyDescent="0.2">
      <c r="N126" s="132"/>
      <c r="O126" s="132"/>
      <c r="P126" s="132"/>
      <c r="Q126" s="132"/>
    </row>
    <row r="127" spans="14:17" ht="15.75" customHeight="1" x14ac:dyDescent="0.2">
      <c r="N127" s="132"/>
      <c r="O127" s="132"/>
      <c r="P127" s="132"/>
      <c r="Q127" s="132"/>
    </row>
    <row r="128" spans="14:17" ht="15.75" customHeight="1" x14ac:dyDescent="0.2">
      <c r="N128" s="132"/>
      <c r="O128" s="132"/>
      <c r="P128" s="132"/>
      <c r="Q128" s="132"/>
    </row>
    <row r="129" spans="14:17" ht="15.75" customHeight="1" x14ac:dyDescent="0.2">
      <c r="N129" s="132"/>
      <c r="O129" s="132"/>
      <c r="P129" s="132"/>
      <c r="Q129" s="132"/>
    </row>
    <row r="130" spans="14:17" ht="15.75" customHeight="1" x14ac:dyDescent="0.2">
      <c r="N130" s="132"/>
      <c r="O130" s="132"/>
      <c r="P130" s="132"/>
      <c r="Q130" s="132"/>
    </row>
    <row r="131" spans="14:17" ht="15.75" customHeight="1" x14ac:dyDescent="0.2">
      <c r="N131" s="132"/>
      <c r="O131" s="132"/>
      <c r="P131" s="132"/>
      <c r="Q131" s="132"/>
    </row>
    <row r="132" spans="14:17" ht="15.75" customHeight="1" x14ac:dyDescent="0.2">
      <c r="N132" s="132"/>
      <c r="O132" s="132"/>
      <c r="P132" s="132"/>
      <c r="Q132" s="132"/>
    </row>
    <row r="133" spans="14:17" ht="15.75" customHeight="1" x14ac:dyDescent="0.2">
      <c r="N133" s="132"/>
      <c r="O133" s="132"/>
      <c r="P133" s="132"/>
      <c r="Q133" s="132"/>
    </row>
    <row r="134" spans="14:17" ht="15.75" customHeight="1" x14ac:dyDescent="0.2">
      <c r="N134" s="132"/>
      <c r="O134" s="132"/>
      <c r="P134" s="132"/>
      <c r="Q134" s="132"/>
    </row>
    <row r="135" spans="14:17" ht="15.75" customHeight="1" x14ac:dyDescent="0.2">
      <c r="N135" s="132"/>
      <c r="O135" s="132"/>
      <c r="P135" s="132"/>
      <c r="Q135" s="132"/>
    </row>
    <row r="136" spans="14:17" ht="15.75" customHeight="1" x14ac:dyDescent="0.2">
      <c r="N136" s="132"/>
      <c r="O136" s="132"/>
      <c r="P136" s="132"/>
      <c r="Q136" s="132"/>
    </row>
    <row r="137" spans="14:17" ht="15.75" customHeight="1" x14ac:dyDescent="0.2">
      <c r="N137" s="132"/>
      <c r="O137" s="132"/>
      <c r="P137" s="132"/>
      <c r="Q137" s="132"/>
    </row>
    <row r="138" spans="14:17" ht="15.75" customHeight="1" x14ac:dyDescent="0.2">
      <c r="N138" s="132"/>
      <c r="O138" s="132"/>
      <c r="P138" s="132"/>
      <c r="Q138" s="132"/>
    </row>
    <row r="139" spans="14:17" ht="15.75" customHeight="1" x14ac:dyDescent="0.2">
      <c r="N139" s="132"/>
      <c r="O139" s="132"/>
      <c r="P139" s="132"/>
      <c r="Q139" s="132"/>
    </row>
    <row r="140" spans="14:17" ht="15.75" customHeight="1" x14ac:dyDescent="0.2">
      <c r="N140" s="132"/>
      <c r="O140" s="132"/>
      <c r="P140" s="132"/>
      <c r="Q140" s="132"/>
    </row>
    <row r="141" spans="14:17" ht="15.75" customHeight="1" x14ac:dyDescent="0.2">
      <c r="N141" s="132"/>
      <c r="O141" s="132"/>
      <c r="P141" s="132"/>
      <c r="Q141" s="132"/>
    </row>
    <row r="142" spans="14:17" ht="15.75" customHeight="1" x14ac:dyDescent="0.2">
      <c r="N142" s="132"/>
      <c r="O142" s="132"/>
      <c r="P142" s="132"/>
      <c r="Q142" s="132"/>
    </row>
    <row r="143" spans="14:17" ht="15.75" customHeight="1" x14ac:dyDescent="0.2">
      <c r="N143" s="132"/>
      <c r="O143" s="132"/>
      <c r="P143" s="132"/>
      <c r="Q143" s="132"/>
    </row>
    <row r="144" spans="14:17" ht="15.75" customHeight="1" x14ac:dyDescent="0.2">
      <c r="N144" s="132"/>
      <c r="O144" s="132"/>
      <c r="P144" s="132"/>
      <c r="Q144" s="132"/>
    </row>
    <row r="145" spans="14:17" ht="15.75" customHeight="1" x14ac:dyDescent="0.2">
      <c r="N145" s="132"/>
      <c r="O145" s="132"/>
      <c r="P145" s="132"/>
      <c r="Q145" s="132"/>
    </row>
    <row r="146" spans="14:17" ht="15.75" customHeight="1" x14ac:dyDescent="0.2">
      <c r="N146" s="132"/>
      <c r="O146" s="132"/>
      <c r="P146" s="132"/>
      <c r="Q146" s="132"/>
    </row>
    <row r="147" spans="14:17" ht="15.75" customHeight="1" x14ac:dyDescent="0.2">
      <c r="N147" s="132"/>
      <c r="O147" s="132"/>
      <c r="P147" s="132"/>
      <c r="Q147" s="132"/>
    </row>
    <row r="148" spans="14:17" ht="15.75" customHeight="1" x14ac:dyDescent="0.2">
      <c r="N148" s="132"/>
      <c r="O148" s="132"/>
      <c r="P148" s="132"/>
      <c r="Q148" s="132"/>
    </row>
    <row r="149" spans="14:17" ht="15.75" customHeight="1" x14ac:dyDescent="0.2">
      <c r="N149" s="132"/>
      <c r="O149" s="132"/>
      <c r="P149" s="132"/>
      <c r="Q149" s="132"/>
    </row>
    <row r="150" spans="14:17" ht="15.75" customHeight="1" x14ac:dyDescent="0.2">
      <c r="N150" s="132"/>
      <c r="O150" s="132"/>
      <c r="P150" s="132"/>
      <c r="Q150" s="132"/>
    </row>
    <row r="151" spans="14:17" ht="15.75" customHeight="1" x14ac:dyDescent="0.2">
      <c r="N151" s="132"/>
      <c r="O151" s="132"/>
      <c r="P151" s="132"/>
      <c r="Q151" s="132"/>
    </row>
    <row r="152" spans="14:17" ht="15.75" customHeight="1" x14ac:dyDescent="0.2">
      <c r="N152" s="132"/>
      <c r="O152" s="132"/>
      <c r="P152" s="132"/>
      <c r="Q152" s="132"/>
    </row>
    <row r="153" spans="14:17" ht="15.75" customHeight="1" x14ac:dyDescent="0.2">
      <c r="N153" s="132"/>
      <c r="O153" s="132"/>
      <c r="P153" s="132"/>
      <c r="Q153" s="132"/>
    </row>
    <row r="154" spans="14:17" ht="15.75" customHeight="1" x14ac:dyDescent="0.2">
      <c r="N154" s="132"/>
      <c r="O154" s="132"/>
      <c r="P154" s="132"/>
      <c r="Q154" s="132"/>
    </row>
    <row r="155" spans="14:17" ht="15.75" customHeight="1" x14ac:dyDescent="0.2">
      <c r="N155" s="132"/>
      <c r="O155" s="132"/>
      <c r="P155" s="132"/>
      <c r="Q155" s="132"/>
    </row>
    <row r="156" spans="14:17" ht="15.75" customHeight="1" x14ac:dyDescent="0.2">
      <c r="N156" s="132"/>
      <c r="O156" s="132"/>
      <c r="P156" s="132"/>
      <c r="Q156" s="132"/>
    </row>
    <row r="157" spans="14:17" ht="15.75" customHeight="1" x14ac:dyDescent="0.2">
      <c r="N157" s="132"/>
      <c r="O157" s="132"/>
      <c r="P157" s="132"/>
      <c r="Q157" s="132"/>
    </row>
    <row r="158" spans="14:17" ht="15.75" customHeight="1" x14ac:dyDescent="0.2">
      <c r="N158" s="132"/>
      <c r="O158" s="132"/>
      <c r="P158" s="132"/>
      <c r="Q158" s="132"/>
    </row>
    <row r="159" spans="14:17" ht="15.75" customHeight="1" x14ac:dyDescent="0.2">
      <c r="N159" s="132"/>
      <c r="O159" s="132"/>
      <c r="P159" s="132"/>
      <c r="Q159" s="132"/>
    </row>
    <row r="160" spans="14:17" ht="15.75" customHeight="1" x14ac:dyDescent="0.2">
      <c r="N160" s="132"/>
      <c r="O160" s="132"/>
      <c r="P160" s="132"/>
      <c r="Q160" s="132"/>
    </row>
    <row r="161" spans="14:17" ht="15.75" customHeight="1" x14ac:dyDescent="0.2">
      <c r="N161" s="132"/>
      <c r="O161" s="132"/>
      <c r="P161" s="132"/>
      <c r="Q161" s="132"/>
    </row>
    <row r="162" spans="14:17" ht="15.75" customHeight="1" x14ac:dyDescent="0.2">
      <c r="N162" s="132"/>
      <c r="O162" s="132"/>
      <c r="P162" s="132"/>
      <c r="Q162" s="132"/>
    </row>
    <row r="163" spans="14:17" ht="15.75" customHeight="1" x14ac:dyDescent="0.2">
      <c r="N163" s="132"/>
      <c r="O163" s="132"/>
      <c r="P163" s="132"/>
      <c r="Q163" s="132"/>
    </row>
    <row r="164" spans="14:17" ht="15.75" customHeight="1" x14ac:dyDescent="0.2">
      <c r="N164" s="132"/>
      <c r="O164" s="132"/>
      <c r="P164" s="132"/>
      <c r="Q164" s="132"/>
    </row>
    <row r="165" spans="14:17" ht="15.75" customHeight="1" x14ac:dyDescent="0.2">
      <c r="N165" s="132"/>
      <c r="O165" s="132"/>
      <c r="P165" s="132"/>
      <c r="Q165" s="132"/>
    </row>
    <row r="166" spans="14:17" ht="15.75" customHeight="1" x14ac:dyDescent="0.2">
      <c r="N166" s="132"/>
      <c r="O166" s="132"/>
      <c r="P166" s="132"/>
      <c r="Q166" s="132"/>
    </row>
    <row r="167" spans="14:17" ht="15.75" customHeight="1" x14ac:dyDescent="0.2">
      <c r="N167" s="132"/>
      <c r="O167" s="132"/>
      <c r="P167" s="132"/>
      <c r="Q167" s="132"/>
    </row>
    <row r="168" spans="14:17" ht="15.75" customHeight="1" x14ac:dyDescent="0.2">
      <c r="N168" s="132"/>
      <c r="O168" s="132"/>
      <c r="P168" s="132"/>
      <c r="Q168" s="132"/>
    </row>
    <row r="169" spans="14:17" ht="15.75" customHeight="1" x14ac:dyDescent="0.2">
      <c r="N169" s="132"/>
      <c r="O169" s="132"/>
      <c r="P169" s="132"/>
      <c r="Q169" s="132"/>
    </row>
    <row r="170" spans="14:17" ht="15.75" customHeight="1" x14ac:dyDescent="0.2">
      <c r="N170" s="132"/>
      <c r="O170" s="132"/>
      <c r="P170" s="132"/>
      <c r="Q170" s="132"/>
    </row>
    <row r="171" spans="14:17" ht="15.75" customHeight="1" x14ac:dyDescent="0.2">
      <c r="N171" s="132"/>
      <c r="O171" s="132"/>
      <c r="P171" s="132"/>
      <c r="Q171" s="132"/>
    </row>
    <row r="172" spans="14:17" ht="15.75" customHeight="1" x14ac:dyDescent="0.2">
      <c r="N172" s="132"/>
      <c r="O172" s="132"/>
      <c r="P172" s="132"/>
      <c r="Q172" s="132"/>
    </row>
    <row r="173" spans="14:17" ht="15.75" customHeight="1" x14ac:dyDescent="0.2">
      <c r="N173" s="132"/>
      <c r="O173" s="132"/>
      <c r="P173" s="132"/>
      <c r="Q173" s="132"/>
    </row>
    <row r="174" spans="14:17" ht="15.75" customHeight="1" x14ac:dyDescent="0.2">
      <c r="N174" s="132"/>
      <c r="O174" s="132"/>
      <c r="P174" s="132"/>
      <c r="Q174" s="132"/>
    </row>
    <row r="175" spans="14:17" ht="15.75" customHeight="1" x14ac:dyDescent="0.2">
      <c r="N175" s="132"/>
      <c r="O175" s="132"/>
      <c r="P175" s="132"/>
      <c r="Q175" s="132"/>
    </row>
    <row r="176" spans="14:17" ht="15.75" customHeight="1" x14ac:dyDescent="0.2">
      <c r="N176" s="132"/>
      <c r="O176" s="132"/>
      <c r="P176" s="132"/>
      <c r="Q176" s="132"/>
    </row>
    <row r="177" spans="14:17" ht="15.75" customHeight="1" x14ac:dyDescent="0.2">
      <c r="N177" s="132"/>
      <c r="O177" s="132"/>
      <c r="P177" s="132"/>
      <c r="Q177" s="132"/>
    </row>
    <row r="178" spans="14:17" ht="15.75" customHeight="1" x14ac:dyDescent="0.2">
      <c r="N178" s="132"/>
      <c r="O178" s="132"/>
      <c r="P178" s="132"/>
      <c r="Q178" s="132"/>
    </row>
    <row r="179" spans="14:17" ht="15.75" customHeight="1" x14ac:dyDescent="0.2">
      <c r="N179" s="132"/>
      <c r="O179" s="132"/>
      <c r="P179" s="132"/>
      <c r="Q179" s="132"/>
    </row>
    <row r="180" spans="14:17" ht="15.75" customHeight="1" x14ac:dyDescent="0.2">
      <c r="N180" s="132"/>
      <c r="O180" s="132"/>
      <c r="P180" s="132"/>
      <c r="Q180" s="132"/>
    </row>
    <row r="181" spans="14:17" ht="15.75" customHeight="1" x14ac:dyDescent="0.2">
      <c r="N181" s="132"/>
      <c r="O181" s="132"/>
      <c r="P181" s="132"/>
      <c r="Q181" s="132"/>
    </row>
    <row r="182" spans="14:17" ht="15.75" customHeight="1" x14ac:dyDescent="0.2">
      <c r="N182" s="132"/>
      <c r="O182" s="132"/>
      <c r="P182" s="132"/>
      <c r="Q182" s="132"/>
    </row>
    <row r="183" spans="14:17" ht="15.75" customHeight="1" x14ac:dyDescent="0.2">
      <c r="N183" s="132"/>
      <c r="O183" s="132"/>
      <c r="P183" s="132"/>
      <c r="Q183" s="132"/>
    </row>
    <row r="184" spans="14:17" ht="15.75" customHeight="1" x14ac:dyDescent="0.2">
      <c r="N184" s="132"/>
      <c r="O184" s="132"/>
      <c r="P184" s="132"/>
      <c r="Q184" s="132"/>
    </row>
    <row r="185" spans="14:17" ht="15.75" customHeight="1" x14ac:dyDescent="0.2">
      <c r="N185" s="132"/>
      <c r="O185" s="132"/>
      <c r="P185" s="132"/>
      <c r="Q185" s="132"/>
    </row>
    <row r="186" spans="14:17" ht="15.75" customHeight="1" x14ac:dyDescent="0.2">
      <c r="N186" s="132"/>
      <c r="O186" s="132"/>
      <c r="P186" s="132"/>
      <c r="Q186" s="132"/>
    </row>
    <row r="187" spans="14:17" ht="15.75" customHeight="1" x14ac:dyDescent="0.2">
      <c r="N187" s="132"/>
      <c r="O187" s="132"/>
      <c r="P187" s="132"/>
      <c r="Q187" s="132"/>
    </row>
    <row r="188" spans="14:17" ht="15.75" customHeight="1" x14ac:dyDescent="0.2">
      <c r="N188" s="132"/>
      <c r="O188" s="132"/>
      <c r="P188" s="132"/>
      <c r="Q188" s="132"/>
    </row>
    <row r="189" spans="14:17" ht="15.75" customHeight="1" x14ac:dyDescent="0.2">
      <c r="N189" s="132"/>
      <c r="O189" s="132"/>
      <c r="P189" s="132"/>
      <c r="Q189" s="132"/>
    </row>
    <row r="190" spans="14:17" ht="15.75" customHeight="1" x14ac:dyDescent="0.2">
      <c r="N190" s="132"/>
      <c r="O190" s="132"/>
      <c r="P190" s="132"/>
      <c r="Q190" s="132"/>
    </row>
    <row r="191" spans="14:17" ht="15.75" customHeight="1" x14ac:dyDescent="0.2">
      <c r="N191" s="132"/>
      <c r="O191" s="132"/>
      <c r="P191" s="132"/>
      <c r="Q191" s="132"/>
    </row>
    <row r="192" spans="14:17" ht="15.75" customHeight="1" x14ac:dyDescent="0.2">
      <c r="N192" s="132"/>
      <c r="O192" s="132"/>
      <c r="P192" s="132"/>
      <c r="Q192" s="132"/>
    </row>
    <row r="193" spans="14:17" ht="15.75" customHeight="1" x14ac:dyDescent="0.2">
      <c r="N193" s="132"/>
      <c r="O193" s="132"/>
      <c r="P193" s="132"/>
      <c r="Q193" s="132"/>
    </row>
    <row r="194" spans="14:17" ht="15.75" customHeight="1" x14ac:dyDescent="0.2">
      <c r="N194" s="132"/>
      <c r="O194" s="132"/>
      <c r="P194" s="132"/>
      <c r="Q194" s="132"/>
    </row>
    <row r="195" spans="14:17" ht="15.75" customHeight="1" x14ac:dyDescent="0.2">
      <c r="N195" s="132"/>
      <c r="O195" s="132"/>
      <c r="P195" s="132"/>
      <c r="Q195" s="132"/>
    </row>
    <row r="196" spans="14:17" ht="15.75" customHeight="1" x14ac:dyDescent="0.2">
      <c r="N196" s="132"/>
      <c r="O196" s="132"/>
      <c r="P196" s="132"/>
      <c r="Q196" s="132"/>
    </row>
    <row r="197" spans="14:17" ht="15.75" customHeight="1" x14ac:dyDescent="0.2">
      <c r="N197" s="132"/>
      <c r="O197" s="132"/>
      <c r="P197" s="132"/>
      <c r="Q197" s="132"/>
    </row>
    <row r="198" spans="14:17" ht="15.75" customHeight="1" x14ac:dyDescent="0.2">
      <c r="N198" s="132"/>
      <c r="O198" s="132"/>
      <c r="P198" s="132"/>
      <c r="Q198" s="132"/>
    </row>
    <row r="199" spans="14:17" ht="15.75" customHeight="1" x14ac:dyDescent="0.2">
      <c r="N199" s="132"/>
      <c r="O199" s="132"/>
      <c r="P199" s="132"/>
      <c r="Q199" s="132"/>
    </row>
    <row r="200" spans="14:17" ht="15.75" customHeight="1" x14ac:dyDescent="0.2">
      <c r="N200" s="132"/>
      <c r="O200" s="132"/>
      <c r="P200" s="132"/>
      <c r="Q200" s="132"/>
    </row>
    <row r="201" spans="14:17" ht="15.75" customHeight="1" x14ac:dyDescent="0.2">
      <c r="N201" s="132"/>
      <c r="O201" s="132"/>
      <c r="P201" s="132"/>
      <c r="Q201" s="132"/>
    </row>
    <row r="202" spans="14:17" ht="15.75" customHeight="1" x14ac:dyDescent="0.2">
      <c r="N202" s="132"/>
      <c r="O202" s="132"/>
      <c r="P202" s="132"/>
      <c r="Q202" s="132"/>
    </row>
    <row r="203" spans="14:17" ht="15.75" customHeight="1" x14ac:dyDescent="0.2">
      <c r="N203" s="132"/>
      <c r="O203" s="132"/>
      <c r="P203" s="132"/>
      <c r="Q203" s="132"/>
    </row>
    <row r="204" spans="14:17" ht="15.75" customHeight="1" x14ac:dyDescent="0.2">
      <c r="N204" s="132"/>
      <c r="O204" s="132"/>
      <c r="P204" s="132"/>
      <c r="Q204" s="132"/>
    </row>
    <row r="205" spans="14:17" ht="15.75" customHeight="1" x14ac:dyDescent="0.2">
      <c r="N205" s="132"/>
      <c r="O205" s="132"/>
      <c r="P205" s="132"/>
      <c r="Q205" s="132"/>
    </row>
    <row r="206" spans="14:17" ht="15.75" customHeight="1" x14ac:dyDescent="0.2">
      <c r="N206" s="132"/>
      <c r="O206" s="132"/>
      <c r="P206" s="132"/>
      <c r="Q206" s="132"/>
    </row>
    <row r="207" spans="14:17" ht="15.75" customHeight="1" x14ac:dyDescent="0.2">
      <c r="N207" s="132"/>
      <c r="O207" s="132"/>
      <c r="P207" s="132"/>
      <c r="Q207" s="132"/>
    </row>
    <row r="208" spans="14:17" ht="15.75" customHeight="1" x14ac:dyDescent="0.2">
      <c r="N208" s="132"/>
      <c r="O208" s="132"/>
      <c r="P208" s="132"/>
      <c r="Q208" s="132"/>
    </row>
    <row r="209" spans="14:17" ht="15.75" customHeight="1" x14ac:dyDescent="0.2">
      <c r="N209" s="132"/>
      <c r="O209" s="132"/>
      <c r="P209" s="132"/>
      <c r="Q209" s="132"/>
    </row>
    <row r="210" spans="14:17" ht="15.75" customHeight="1" x14ac:dyDescent="0.2">
      <c r="N210" s="132"/>
      <c r="O210" s="132"/>
      <c r="P210" s="132"/>
      <c r="Q210" s="132"/>
    </row>
    <row r="211" spans="14:17" ht="15.75" customHeight="1" x14ac:dyDescent="0.2">
      <c r="N211" s="132"/>
      <c r="O211" s="132"/>
      <c r="P211" s="132"/>
      <c r="Q211" s="132"/>
    </row>
    <row r="212" spans="14:17" ht="15.75" customHeight="1" x14ac:dyDescent="0.2">
      <c r="N212" s="132"/>
      <c r="O212" s="132"/>
      <c r="P212" s="132"/>
      <c r="Q212" s="132"/>
    </row>
    <row r="213" spans="14:17" ht="15.75" customHeight="1" x14ac:dyDescent="0.2">
      <c r="N213" s="132"/>
      <c r="O213" s="132"/>
      <c r="P213" s="132"/>
      <c r="Q213" s="132"/>
    </row>
    <row r="214" spans="14:17" ht="15.75" customHeight="1" x14ac:dyDescent="0.2">
      <c r="N214" s="132"/>
      <c r="O214" s="132"/>
      <c r="P214" s="132"/>
      <c r="Q214" s="132"/>
    </row>
    <row r="215" spans="14:17" ht="15.75" customHeight="1" x14ac:dyDescent="0.2">
      <c r="N215" s="132"/>
      <c r="O215" s="132"/>
      <c r="P215" s="132"/>
      <c r="Q215" s="132"/>
    </row>
    <row r="216" spans="14:17" ht="15.75" customHeight="1" x14ac:dyDescent="0.2">
      <c r="N216" s="132"/>
      <c r="O216" s="132"/>
      <c r="P216" s="132"/>
      <c r="Q216" s="132"/>
    </row>
    <row r="217" spans="14:17" ht="15.75" customHeight="1" x14ac:dyDescent="0.2">
      <c r="N217" s="132"/>
      <c r="O217" s="132"/>
      <c r="P217" s="132"/>
      <c r="Q217" s="132"/>
    </row>
    <row r="218" spans="14:17" ht="15.75" customHeight="1" x14ac:dyDescent="0.2">
      <c r="N218" s="132"/>
      <c r="O218" s="132"/>
      <c r="P218" s="132"/>
      <c r="Q218" s="132"/>
    </row>
    <row r="219" spans="14:17" ht="15.75" customHeight="1" x14ac:dyDescent="0.2">
      <c r="N219" s="132"/>
      <c r="O219" s="132"/>
      <c r="P219" s="132"/>
      <c r="Q219" s="132"/>
    </row>
    <row r="220" spans="14:17" ht="15.75" customHeight="1" x14ac:dyDescent="0.2">
      <c r="N220" s="132"/>
      <c r="O220" s="132"/>
      <c r="P220" s="132"/>
      <c r="Q220" s="132"/>
    </row>
    <row r="221" spans="14:17" ht="15.75" customHeight="1" x14ac:dyDescent="0.2">
      <c r="N221" s="132"/>
      <c r="O221" s="132"/>
      <c r="P221" s="132"/>
      <c r="Q221" s="132"/>
    </row>
    <row r="222" spans="14:17" ht="15.75" customHeight="1" x14ac:dyDescent="0.2">
      <c r="N222" s="132"/>
      <c r="O222" s="132"/>
      <c r="P222" s="132"/>
      <c r="Q222" s="132"/>
    </row>
    <row r="223" spans="14:17" ht="15.75" customHeight="1" x14ac:dyDescent="0.2">
      <c r="N223" s="132"/>
      <c r="O223" s="132"/>
      <c r="P223" s="132"/>
      <c r="Q223" s="132"/>
    </row>
    <row r="224" spans="14:17" ht="15.75" customHeight="1" x14ac:dyDescent="0.2">
      <c r="N224" s="132"/>
      <c r="O224" s="132"/>
      <c r="P224" s="132"/>
      <c r="Q224" s="132"/>
    </row>
    <row r="225" spans="14:17" ht="15.75" customHeight="1" x14ac:dyDescent="0.2">
      <c r="N225" s="132"/>
      <c r="O225" s="132"/>
      <c r="P225" s="132"/>
      <c r="Q225" s="132"/>
    </row>
    <row r="226" spans="14:17" ht="15.75" customHeight="1" x14ac:dyDescent="0.2">
      <c r="N226" s="132"/>
      <c r="O226" s="132"/>
      <c r="P226" s="132"/>
      <c r="Q226" s="132"/>
    </row>
    <row r="227" spans="14:17" ht="15.75" customHeight="1" x14ac:dyDescent="0.2">
      <c r="N227" s="132"/>
      <c r="O227" s="132"/>
      <c r="P227" s="132"/>
      <c r="Q227" s="132"/>
    </row>
    <row r="228" spans="14:17" ht="15.75" customHeight="1" x14ac:dyDescent="0.2">
      <c r="N228" s="132"/>
      <c r="O228" s="132"/>
      <c r="P228" s="132"/>
      <c r="Q228" s="132"/>
    </row>
    <row r="229" spans="14:17" ht="15.75" customHeight="1" x14ac:dyDescent="0.2">
      <c r="N229" s="132"/>
      <c r="O229" s="132"/>
      <c r="P229" s="132"/>
      <c r="Q229" s="132"/>
    </row>
    <row r="230" spans="14:17" ht="15.75" customHeight="1" x14ac:dyDescent="0.2">
      <c r="N230" s="132"/>
      <c r="O230" s="132"/>
      <c r="P230" s="132"/>
      <c r="Q230" s="132"/>
    </row>
    <row r="231" spans="14:17" ht="15.75" customHeight="1" x14ac:dyDescent="0.2">
      <c r="N231" s="132"/>
      <c r="O231" s="132"/>
      <c r="P231" s="132"/>
      <c r="Q231" s="132"/>
    </row>
    <row r="232" spans="14:17" ht="15.75" customHeight="1" x14ac:dyDescent="0.2">
      <c r="N232" s="132"/>
      <c r="O232" s="132"/>
      <c r="P232" s="132"/>
      <c r="Q232" s="132"/>
    </row>
    <row r="233" spans="14:17" ht="15.75" customHeight="1" x14ac:dyDescent="0.2">
      <c r="N233" s="132"/>
      <c r="O233" s="132"/>
      <c r="P233" s="132"/>
      <c r="Q233" s="132"/>
    </row>
    <row r="234" spans="14:17" ht="15.75" customHeight="1" x14ac:dyDescent="0.2">
      <c r="N234" s="132"/>
      <c r="O234" s="132"/>
      <c r="P234" s="132"/>
      <c r="Q234" s="132"/>
    </row>
    <row r="235" spans="14:17" ht="15.75" customHeight="1" x14ac:dyDescent="0.2">
      <c r="N235" s="132"/>
      <c r="O235" s="132"/>
      <c r="P235" s="132"/>
      <c r="Q235" s="132"/>
    </row>
    <row r="236" spans="14:17" ht="15.75" customHeight="1" x14ac:dyDescent="0.2">
      <c r="N236" s="132"/>
      <c r="O236" s="132"/>
      <c r="P236" s="132"/>
      <c r="Q236" s="132"/>
    </row>
    <row r="237" spans="14:17" ht="15.75" customHeight="1" x14ac:dyDescent="0.2">
      <c r="N237" s="132"/>
      <c r="O237" s="132"/>
      <c r="P237" s="132"/>
      <c r="Q237" s="132"/>
    </row>
    <row r="238" spans="14:17" ht="15.75" customHeight="1" x14ac:dyDescent="0.2">
      <c r="N238" s="132"/>
      <c r="O238" s="132"/>
      <c r="P238" s="132"/>
      <c r="Q238" s="132"/>
    </row>
    <row r="239" spans="14:17" ht="15.75" customHeight="1" x14ac:dyDescent="0.2">
      <c r="N239" s="132"/>
      <c r="O239" s="132"/>
      <c r="P239" s="132"/>
      <c r="Q239" s="132"/>
    </row>
    <row r="240" spans="14:17" ht="15.75" customHeight="1" x14ac:dyDescent="0.2">
      <c r="N240" s="132"/>
      <c r="O240" s="132"/>
      <c r="P240" s="132"/>
      <c r="Q240" s="132"/>
    </row>
    <row r="241" spans="14:17" ht="15.75" customHeight="1" x14ac:dyDescent="0.2">
      <c r="N241" s="132"/>
      <c r="O241" s="132"/>
      <c r="P241" s="132"/>
      <c r="Q241" s="132"/>
    </row>
    <row r="242" spans="14:17" ht="15.75" customHeight="1" x14ac:dyDescent="0.2">
      <c r="N242" s="132"/>
      <c r="O242" s="132"/>
      <c r="P242" s="132"/>
      <c r="Q242" s="132"/>
    </row>
    <row r="243" spans="14:17" ht="15.75" customHeight="1" x14ac:dyDescent="0.2">
      <c r="N243" s="132"/>
      <c r="O243" s="132"/>
      <c r="P243" s="132"/>
      <c r="Q243" s="132"/>
    </row>
    <row r="244" spans="14:17" ht="15.75" customHeight="1" x14ac:dyDescent="0.2">
      <c r="N244" s="132"/>
      <c r="O244" s="132"/>
      <c r="P244" s="132"/>
      <c r="Q244" s="132"/>
    </row>
    <row r="245" spans="14:17" ht="15.75" customHeight="1" x14ac:dyDescent="0.2">
      <c r="N245" s="132"/>
      <c r="O245" s="132"/>
      <c r="P245" s="132"/>
      <c r="Q245" s="132"/>
    </row>
    <row r="246" spans="14:17" ht="15.75" customHeight="1" x14ac:dyDescent="0.2">
      <c r="N246" s="132"/>
      <c r="O246" s="132"/>
      <c r="P246" s="132"/>
      <c r="Q246" s="132"/>
    </row>
    <row r="247" spans="14:17" ht="15.75" customHeight="1" x14ac:dyDescent="0.2">
      <c r="N247" s="132"/>
      <c r="O247" s="132"/>
      <c r="P247" s="132"/>
      <c r="Q247" s="132"/>
    </row>
    <row r="248" spans="14:17" ht="15.75" customHeight="1" x14ac:dyDescent="0.2">
      <c r="N248" s="132"/>
      <c r="O248" s="132"/>
      <c r="P248" s="132"/>
      <c r="Q248" s="132"/>
    </row>
    <row r="249" spans="14:17" ht="15.75" customHeight="1" x14ac:dyDescent="0.2">
      <c r="N249" s="132"/>
      <c r="O249" s="132"/>
      <c r="P249" s="132"/>
      <c r="Q249" s="132"/>
    </row>
    <row r="250" spans="14:17" ht="15.75" customHeight="1" x14ac:dyDescent="0.2">
      <c r="N250" s="132"/>
      <c r="O250" s="132"/>
      <c r="P250" s="132"/>
      <c r="Q250" s="132"/>
    </row>
    <row r="251" spans="14:17" ht="15.75" customHeight="1" x14ac:dyDescent="0.2">
      <c r="N251" s="132"/>
      <c r="O251" s="132"/>
      <c r="P251" s="132"/>
      <c r="Q251" s="132"/>
    </row>
    <row r="252" spans="14:17" ht="15.75" customHeight="1" x14ac:dyDescent="0.2">
      <c r="N252" s="132"/>
      <c r="O252" s="132"/>
      <c r="P252" s="132"/>
      <c r="Q252" s="132"/>
    </row>
    <row r="253" spans="14:17" ht="15.75" customHeight="1" x14ac:dyDescent="0.2">
      <c r="N253" s="132"/>
      <c r="O253" s="132"/>
      <c r="P253" s="132"/>
      <c r="Q253" s="132"/>
    </row>
    <row r="254" spans="14:17" ht="15.75" customHeight="1" x14ac:dyDescent="0.2">
      <c r="N254" s="132"/>
      <c r="O254" s="132"/>
      <c r="P254" s="132"/>
      <c r="Q254" s="132"/>
    </row>
    <row r="255" spans="14:17" ht="15.75" customHeight="1" x14ac:dyDescent="0.2">
      <c r="N255" s="132"/>
      <c r="O255" s="132"/>
      <c r="P255" s="132"/>
      <c r="Q255" s="132"/>
    </row>
    <row r="256" spans="14:17" ht="15.75" customHeight="1" x14ac:dyDescent="0.2">
      <c r="N256" s="132"/>
      <c r="O256" s="132"/>
      <c r="P256" s="132"/>
      <c r="Q256" s="132"/>
    </row>
    <row r="257" spans="14:17" ht="15.75" customHeight="1" x14ac:dyDescent="0.2">
      <c r="N257" s="132"/>
      <c r="O257" s="132"/>
      <c r="P257" s="132"/>
      <c r="Q257" s="132"/>
    </row>
    <row r="258" spans="14:17" ht="15.75" customHeight="1" x14ac:dyDescent="0.2">
      <c r="N258" s="132"/>
      <c r="O258" s="132"/>
      <c r="P258" s="132"/>
      <c r="Q258" s="132"/>
    </row>
    <row r="259" spans="14:17" ht="15.75" customHeight="1" x14ac:dyDescent="0.2">
      <c r="N259" s="132"/>
      <c r="O259" s="132"/>
      <c r="P259" s="132"/>
      <c r="Q259" s="132"/>
    </row>
    <row r="260" spans="14:17" ht="15.75" customHeight="1" x14ac:dyDescent="0.2">
      <c r="N260" s="132"/>
      <c r="O260" s="132"/>
      <c r="P260" s="132"/>
      <c r="Q260" s="132"/>
    </row>
    <row r="261" spans="14:17" ht="15.75" customHeight="1" x14ac:dyDescent="0.2">
      <c r="N261" s="132"/>
      <c r="O261" s="132"/>
      <c r="P261" s="132"/>
      <c r="Q261" s="132"/>
    </row>
    <row r="262" spans="14:17" ht="15.75" customHeight="1" x14ac:dyDescent="0.2">
      <c r="N262" s="132"/>
      <c r="O262" s="132"/>
      <c r="P262" s="132"/>
      <c r="Q262" s="132"/>
    </row>
    <row r="263" spans="14:17" ht="15.75" customHeight="1" x14ac:dyDescent="0.2">
      <c r="N263" s="132"/>
      <c r="O263" s="132"/>
      <c r="P263" s="132"/>
      <c r="Q263" s="132"/>
    </row>
    <row r="264" spans="14:17" ht="15.75" customHeight="1" x14ac:dyDescent="0.2">
      <c r="N264" s="132"/>
      <c r="O264" s="132"/>
      <c r="P264" s="132"/>
      <c r="Q264" s="132"/>
    </row>
    <row r="265" spans="14:17" ht="15.75" customHeight="1" x14ac:dyDescent="0.2">
      <c r="N265" s="132"/>
      <c r="O265" s="132"/>
      <c r="P265" s="132"/>
      <c r="Q265" s="132"/>
    </row>
    <row r="266" spans="14:17" ht="15.75" customHeight="1" x14ac:dyDescent="0.2">
      <c r="N266" s="132"/>
      <c r="O266" s="132"/>
      <c r="P266" s="132"/>
      <c r="Q266" s="132"/>
    </row>
    <row r="267" spans="14:17" ht="15.75" customHeight="1" x14ac:dyDescent="0.2">
      <c r="N267" s="132"/>
      <c r="O267" s="132"/>
      <c r="P267" s="132"/>
      <c r="Q267" s="132"/>
    </row>
    <row r="268" spans="14:17" ht="15.75" customHeight="1" x14ac:dyDescent="0.2">
      <c r="N268" s="132"/>
      <c r="O268" s="132"/>
      <c r="P268" s="132"/>
      <c r="Q268" s="132"/>
    </row>
    <row r="269" spans="14:17" ht="15.75" customHeight="1" x14ac:dyDescent="0.2">
      <c r="N269" s="132"/>
      <c r="O269" s="132"/>
      <c r="P269" s="132"/>
      <c r="Q269" s="132"/>
    </row>
    <row r="270" spans="14:17" ht="15.75" customHeight="1" x14ac:dyDescent="0.2">
      <c r="N270" s="132"/>
      <c r="O270" s="132"/>
      <c r="P270" s="132"/>
      <c r="Q270" s="132"/>
    </row>
    <row r="271" spans="14:17" ht="15.75" customHeight="1" x14ac:dyDescent="0.2">
      <c r="N271" s="132"/>
      <c r="O271" s="132"/>
      <c r="P271" s="132"/>
      <c r="Q271" s="132"/>
    </row>
    <row r="272" spans="14:17" ht="15.75" customHeight="1" x14ac:dyDescent="0.2">
      <c r="N272" s="132"/>
      <c r="O272" s="132"/>
      <c r="P272" s="132"/>
      <c r="Q272" s="132"/>
    </row>
    <row r="273" spans="14:17" ht="15.75" customHeight="1" x14ac:dyDescent="0.2">
      <c r="N273" s="132"/>
      <c r="O273" s="132"/>
      <c r="P273" s="132"/>
      <c r="Q273" s="132"/>
    </row>
    <row r="274" spans="14:17" ht="15.75" customHeight="1" x14ac:dyDescent="0.2">
      <c r="N274" s="132"/>
      <c r="O274" s="132"/>
      <c r="P274" s="132"/>
      <c r="Q274" s="132"/>
    </row>
    <row r="275" spans="14:17" ht="15.75" customHeight="1" x14ac:dyDescent="0.2">
      <c r="N275" s="132"/>
      <c r="O275" s="132"/>
      <c r="P275" s="132"/>
      <c r="Q275" s="132"/>
    </row>
    <row r="276" spans="14:17" ht="15.75" customHeight="1" x14ac:dyDescent="0.2">
      <c r="N276" s="132"/>
      <c r="O276" s="132"/>
      <c r="P276" s="132"/>
      <c r="Q276" s="132"/>
    </row>
    <row r="277" spans="14:17" ht="15.75" customHeight="1" x14ac:dyDescent="0.2">
      <c r="N277" s="132"/>
      <c r="O277" s="132"/>
      <c r="P277" s="132"/>
      <c r="Q277" s="132"/>
    </row>
    <row r="278" spans="14:17" ht="15.75" customHeight="1" x14ac:dyDescent="0.2">
      <c r="N278" s="132"/>
      <c r="O278" s="132"/>
      <c r="P278" s="132"/>
      <c r="Q278" s="132"/>
    </row>
    <row r="279" spans="14:17" ht="15.75" customHeight="1" x14ac:dyDescent="0.2">
      <c r="N279" s="132"/>
      <c r="O279" s="132"/>
      <c r="P279" s="132"/>
      <c r="Q279" s="132"/>
    </row>
    <row r="280" spans="14:17" ht="15.75" customHeight="1" x14ac:dyDescent="0.2">
      <c r="N280" s="132"/>
      <c r="O280" s="132"/>
      <c r="P280" s="132"/>
      <c r="Q280" s="132"/>
    </row>
    <row r="281" spans="14:17" ht="15.75" customHeight="1" x14ac:dyDescent="0.2">
      <c r="N281" s="132"/>
      <c r="O281" s="132"/>
      <c r="P281" s="132"/>
      <c r="Q281" s="132"/>
    </row>
    <row r="282" spans="14:17" ht="15.75" customHeight="1" x14ac:dyDescent="0.2">
      <c r="N282" s="132"/>
      <c r="O282" s="132"/>
      <c r="P282" s="132"/>
      <c r="Q282" s="132"/>
    </row>
    <row r="283" spans="14:17" ht="15.75" customHeight="1" x14ac:dyDescent="0.2">
      <c r="N283" s="132"/>
      <c r="O283" s="132"/>
      <c r="P283" s="132"/>
      <c r="Q283" s="132"/>
    </row>
    <row r="284" spans="14:17" ht="15.75" customHeight="1" x14ac:dyDescent="0.2">
      <c r="N284" s="132"/>
      <c r="O284" s="132"/>
      <c r="P284" s="132"/>
      <c r="Q284" s="132"/>
    </row>
    <row r="285" spans="14:17" ht="15.75" customHeight="1" x14ac:dyDescent="0.2">
      <c r="N285" s="132"/>
      <c r="O285" s="132"/>
      <c r="P285" s="132"/>
      <c r="Q285" s="132"/>
    </row>
    <row r="286" spans="14:17" ht="15.75" customHeight="1" x14ac:dyDescent="0.2">
      <c r="N286" s="132"/>
      <c r="O286" s="132"/>
      <c r="P286" s="132"/>
      <c r="Q286" s="132"/>
    </row>
    <row r="287" spans="14:17" ht="15.75" customHeight="1" x14ac:dyDescent="0.2">
      <c r="N287" s="132"/>
      <c r="O287" s="132"/>
      <c r="P287" s="132"/>
      <c r="Q287" s="132"/>
    </row>
    <row r="288" spans="14:17" ht="15.75" customHeight="1" x14ac:dyDescent="0.2">
      <c r="N288" s="132"/>
      <c r="O288" s="132"/>
      <c r="P288" s="132"/>
      <c r="Q288" s="132"/>
    </row>
    <row r="289" spans="14:17" ht="15.75" customHeight="1" x14ac:dyDescent="0.2">
      <c r="N289" s="132"/>
      <c r="O289" s="132"/>
      <c r="P289" s="132"/>
      <c r="Q289" s="132"/>
    </row>
    <row r="290" spans="14:17" ht="15.75" customHeight="1" x14ac:dyDescent="0.2">
      <c r="N290" s="132"/>
      <c r="O290" s="132"/>
      <c r="P290" s="132"/>
      <c r="Q290" s="132"/>
    </row>
    <row r="291" spans="14:17" ht="15.75" customHeight="1" x14ac:dyDescent="0.2">
      <c r="N291" s="132"/>
      <c r="O291" s="132"/>
      <c r="P291" s="132"/>
      <c r="Q291" s="132"/>
    </row>
    <row r="292" spans="14:17" ht="15.75" customHeight="1" x14ac:dyDescent="0.2">
      <c r="N292" s="132"/>
      <c r="O292" s="132"/>
      <c r="P292" s="132"/>
      <c r="Q292" s="132"/>
    </row>
    <row r="293" spans="14:17" ht="15.75" customHeight="1" x14ac:dyDescent="0.2">
      <c r="N293" s="132"/>
      <c r="O293" s="132"/>
      <c r="P293" s="132"/>
      <c r="Q293" s="132"/>
    </row>
    <row r="294" spans="14:17" ht="15.75" customHeight="1" x14ac:dyDescent="0.2">
      <c r="N294" s="132"/>
      <c r="O294" s="132"/>
      <c r="P294" s="132"/>
      <c r="Q294" s="132"/>
    </row>
    <row r="295" spans="14:17" ht="15.75" customHeight="1" x14ac:dyDescent="0.2">
      <c r="N295" s="132"/>
      <c r="O295" s="132"/>
      <c r="P295" s="132"/>
      <c r="Q295" s="132"/>
    </row>
    <row r="296" spans="14:17" ht="15.75" customHeight="1" x14ac:dyDescent="0.2">
      <c r="N296" s="132"/>
      <c r="O296" s="132"/>
      <c r="P296" s="132"/>
      <c r="Q296" s="132"/>
    </row>
    <row r="297" spans="14:17" ht="15.75" customHeight="1" x14ac:dyDescent="0.2">
      <c r="N297" s="132"/>
      <c r="O297" s="132"/>
      <c r="P297" s="132"/>
      <c r="Q297" s="132"/>
    </row>
    <row r="298" spans="14:17" ht="15.75" customHeight="1" x14ac:dyDescent="0.2">
      <c r="N298" s="132"/>
      <c r="O298" s="132"/>
      <c r="P298" s="132"/>
      <c r="Q298" s="132"/>
    </row>
    <row r="299" spans="14:17" ht="15.75" customHeight="1" x14ac:dyDescent="0.2">
      <c r="N299" s="132"/>
      <c r="O299" s="132"/>
      <c r="P299" s="132"/>
      <c r="Q299" s="132"/>
    </row>
    <row r="300" spans="14:17" ht="15.75" customHeight="1" x14ac:dyDescent="0.2">
      <c r="N300" s="132"/>
      <c r="O300" s="132"/>
      <c r="P300" s="132"/>
      <c r="Q300" s="132"/>
    </row>
    <row r="301" spans="14:17" ht="15.75" customHeight="1" x14ac:dyDescent="0.2">
      <c r="N301" s="132"/>
      <c r="O301" s="132"/>
      <c r="P301" s="132"/>
      <c r="Q301" s="132"/>
    </row>
    <row r="302" spans="14:17" ht="15.75" customHeight="1" x14ac:dyDescent="0.2">
      <c r="N302" s="132"/>
      <c r="O302" s="132"/>
      <c r="P302" s="132"/>
      <c r="Q302" s="132"/>
    </row>
    <row r="303" spans="14:17" ht="15.75" customHeight="1" x14ac:dyDescent="0.2">
      <c r="N303" s="132"/>
      <c r="O303" s="132"/>
      <c r="P303" s="132"/>
      <c r="Q303" s="132"/>
    </row>
    <row r="304" spans="14:17" ht="15.75" customHeight="1" x14ac:dyDescent="0.2">
      <c r="N304" s="132"/>
      <c r="O304" s="132"/>
      <c r="P304" s="132"/>
      <c r="Q304" s="132"/>
    </row>
    <row r="305" spans="14:17" ht="15.75" customHeight="1" x14ac:dyDescent="0.2">
      <c r="N305" s="132"/>
      <c r="O305" s="132"/>
      <c r="P305" s="132"/>
      <c r="Q305" s="132"/>
    </row>
    <row r="306" spans="14:17" ht="15.75" customHeight="1" x14ac:dyDescent="0.2">
      <c r="N306" s="132"/>
      <c r="O306" s="132"/>
      <c r="P306" s="132"/>
      <c r="Q306" s="132"/>
    </row>
    <row r="307" spans="14:17" ht="15.75" customHeight="1" x14ac:dyDescent="0.2">
      <c r="N307" s="132"/>
      <c r="O307" s="132"/>
      <c r="P307" s="132"/>
      <c r="Q307" s="132"/>
    </row>
    <row r="308" spans="14:17" ht="15.75" customHeight="1" x14ac:dyDescent="0.2">
      <c r="N308" s="132"/>
      <c r="O308" s="132"/>
      <c r="P308" s="132"/>
      <c r="Q308" s="132"/>
    </row>
    <row r="309" spans="14:17" ht="15.75" customHeight="1" x14ac:dyDescent="0.2">
      <c r="N309" s="132"/>
      <c r="O309" s="132"/>
      <c r="P309" s="132"/>
      <c r="Q309" s="132"/>
    </row>
    <row r="310" spans="14:17" ht="15.75" customHeight="1" x14ac:dyDescent="0.2">
      <c r="N310" s="132"/>
      <c r="O310" s="132"/>
      <c r="P310" s="132"/>
      <c r="Q310" s="132"/>
    </row>
    <row r="311" spans="14:17" ht="15.75" customHeight="1" x14ac:dyDescent="0.2">
      <c r="N311" s="132"/>
      <c r="O311" s="132"/>
      <c r="P311" s="132"/>
      <c r="Q311" s="132"/>
    </row>
    <row r="312" spans="14:17" ht="15.75" customHeight="1" x14ac:dyDescent="0.2">
      <c r="N312" s="132"/>
      <c r="O312" s="132"/>
      <c r="P312" s="132"/>
      <c r="Q312" s="132"/>
    </row>
    <row r="313" spans="14:17" ht="15.75" customHeight="1" x14ac:dyDescent="0.2">
      <c r="N313" s="132"/>
      <c r="O313" s="132"/>
      <c r="P313" s="132"/>
      <c r="Q313" s="132"/>
    </row>
    <row r="314" spans="14:17" ht="15.75" customHeight="1" x14ac:dyDescent="0.2">
      <c r="N314" s="132"/>
      <c r="O314" s="132"/>
      <c r="P314" s="132"/>
      <c r="Q314" s="132"/>
    </row>
    <row r="315" spans="14:17" ht="15.75" customHeight="1" x14ac:dyDescent="0.2">
      <c r="N315" s="132"/>
      <c r="O315" s="132"/>
      <c r="P315" s="132"/>
      <c r="Q315" s="132"/>
    </row>
    <row r="316" spans="14:17" ht="15.75" customHeight="1" x14ac:dyDescent="0.2">
      <c r="N316" s="132"/>
      <c r="O316" s="132"/>
      <c r="P316" s="132"/>
      <c r="Q316" s="132"/>
    </row>
    <row r="317" spans="14:17" ht="15.75" customHeight="1" x14ac:dyDescent="0.2">
      <c r="N317" s="132"/>
      <c r="O317" s="132"/>
      <c r="P317" s="132"/>
      <c r="Q317" s="132"/>
    </row>
    <row r="318" spans="14:17" ht="15.75" customHeight="1" x14ac:dyDescent="0.2">
      <c r="N318" s="132"/>
      <c r="O318" s="132"/>
      <c r="P318" s="132"/>
      <c r="Q318" s="132"/>
    </row>
    <row r="319" spans="14:17" ht="15.75" customHeight="1" x14ac:dyDescent="0.2">
      <c r="N319" s="132"/>
      <c r="O319" s="132"/>
      <c r="P319" s="132"/>
      <c r="Q319" s="132"/>
    </row>
    <row r="320" spans="14:17" ht="15.75" customHeight="1" x14ac:dyDescent="0.2">
      <c r="N320" s="132"/>
      <c r="O320" s="132"/>
      <c r="P320" s="132"/>
      <c r="Q320" s="132"/>
    </row>
    <row r="321" spans="14:17" ht="15.75" customHeight="1" x14ac:dyDescent="0.2">
      <c r="N321" s="132"/>
      <c r="O321" s="132"/>
      <c r="P321" s="132"/>
      <c r="Q321" s="132"/>
    </row>
    <row r="322" spans="14:17" ht="15.75" customHeight="1" x14ac:dyDescent="0.2">
      <c r="N322" s="132"/>
      <c r="O322" s="132"/>
      <c r="P322" s="132"/>
      <c r="Q322" s="132"/>
    </row>
    <row r="323" spans="14:17" ht="15.75" customHeight="1" x14ac:dyDescent="0.2">
      <c r="N323" s="132"/>
      <c r="O323" s="132"/>
      <c r="P323" s="132"/>
      <c r="Q323" s="132"/>
    </row>
    <row r="324" spans="14:17" ht="15.75" customHeight="1" x14ac:dyDescent="0.2">
      <c r="N324" s="132"/>
      <c r="O324" s="132"/>
      <c r="P324" s="132"/>
      <c r="Q324" s="132"/>
    </row>
    <row r="325" spans="14:17" ht="15.75" customHeight="1" x14ac:dyDescent="0.2">
      <c r="N325" s="132"/>
      <c r="O325" s="132"/>
      <c r="P325" s="132"/>
      <c r="Q325" s="132"/>
    </row>
    <row r="326" spans="14:17" ht="15.75" customHeight="1" x14ac:dyDescent="0.2">
      <c r="N326" s="132"/>
      <c r="O326" s="132"/>
      <c r="P326" s="132"/>
      <c r="Q326" s="132"/>
    </row>
    <row r="327" spans="14:17" ht="15.75" customHeight="1" x14ac:dyDescent="0.2">
      <c r="N327" s="132"/>
      <c r="O327" s="132"/>
      <c r="P327" s="132"/>
      <c r="Q327" s="132"/>
    </row>
    <row r="328" spans="14:17" ht="15.75" customHeight="1" x14ac:dyDescent="0.2">
      <c r="N328" s="132"/>
      <c r="O328" s="132"/>
      <c r="P328" s="132"/>
      <c r="Q328" s="132"/>
    </row>
    <row r="329" spans="14:17" ht="15.75" customHeight="1" x14ac:dyDescent="0.2">
      <c r="N329" s="132"/>
      <c r="O329" s="132"/>
      <c r="P329" s="132"/>
      <c r="Q329" s="132"/>
    </row>
    <row r="330" spans="14:17" ht="15.75" customHeight="1" x14ac:dyDescent="0.2">
      <c r="N330" s="132"/>
      <c r="O330" s="132"/>
      <c r="P330" s="132"/>
      <c r="Q330" s="132"/>
    </row>
    <row r="331" spans="14:17" ht="15.75" customHeight="1" x14ac:dyDescent="0.2">
      <c r="N331" s="132"/>
      <c r="O331" s="132"/>
      <c r="P331" s="132"/>
      <c r="Q331" s="132"/>
    </row>
    <row r="332" spans="14:17" ht="15.75" customHeight="1" x14ac:dyDescent="0.2">
      <c r="N332" s="132"/>
      <c r="O332" s="132"/>
      <c r="P332" s="132"/>
      <c r="Q332" s="132"/>
    </row>
    <row r="333" spans="14:17" ht="15.75" customHeight="1" x14ac:dyDescent="0.2">
      <c r="N333" s="132"/>
      <c r="O333" s="132"/>
      <c r="P333" s="132"/>
      <c r="Q333" s="132"/>
    </row>
    <row r="334" spans="14:17" ht="15.75" customHeight="1" x14ac:dyDescent="0.2">
      <c r="N334" s="132"/>
      <c r="O334" s="132"/>
      <c r="P334" s="132"/>
      <c r="Q334" s="132"/>
    </row>
    <row r="335" spans="14:17" ht="15.75" customHeight="1" x14ac:dyDescent="0.2">
      <c r="N335" s="132"/>
      <c r="O335" s="132"/>
      <c r="P335" s="132"/>
      <c r="Q335" s="132"/>
    </row>
    <row r="336" spans="14:17" ht="15.75" customHeight="1" x14ac:dyDescent="0.2">
      <c r="N336" s="132"/>
      <c r="O336" s="132"/>
      <c r="P336" s="132"/>
      <c r="Q336" s="132"/>
    </row>
    <row r="337" spans="14:17" ht="15.75" customHeight="1" x14ac:dyDescent="0.2">
      <c r="N337" s="132"/>
      <c r="O337" s="132"/>
      <c r="P337" s="132"/>
      <c r="Q337" s="132"/>
    </row>
    <row r="338" spans="14:17" ht="15.75" customHeight="1" x14ac:dyDescent="0.2">
      <c r="N338" s="132"/>
      <c r="O338" s="132"/>
      <c r="P338" s="132"/>
      <c r="Q338" s="132"/>
    </row>
    <row r="339" spans="14:17" ht="15.75" customHeight="1" x14ac:dyDescent="0.2">
      <c r="N339" s="132"/>
      <c r="O339" s="132"/>
      <c r="P339" s="132"/>
      <c r="Q339" s="132"/>
    </row>
    <row r="340" spans="14:17" ht="15.75" customHeight="1" x14ac:dyDescent="0.2">
      <c r="N340" s="132"/>
      <c r="O340" s="132"/>
      <c r="P340" s="132"/>
      <c r="Q340" s="132"/>
    </row>
    <row r="341" spans="14:17" ht="15.75" customHeight="1" x14ac:dyDescent="0.2">
      <c r="N341" s="132"/>
      <c r="O341" s="132"/>
      <c r="P341" s="132"/>
      <c r="Q341" s="132"/>
    </row>
    <row r="342" spans="14:17" ht="15.75" customHeight="1" x14ac:dyDescent="0.2">
      <c r="N342" s="132"/>
      <c r="O342" s="132"/>
      <c r="P342" s="132"/>
      <c r="Q342" s="132"/>
    </row>
    <row r="343" spans="14:17" ht="15.75" customHeight="1" x14ac:dyDescent="0.2">
      <c r="N343" s="132"/>
      <c r="O343" s="132"/>
      <c r="P343" s="132"/>
      <c r="Q343" s="132"/>
    </row>
    <row r="344" spans="14:17" ht="15.75" customHeight="1" x14ac:dyDescent="0.2">
      <c r="N344" s="132"/>
      <c r="O344" s="132"/>
      <c r="P344" s="132"/>
      <c r="Q344" s="132"/>
    </row>
    <row r="345" spans="14:17" ht="15.75" customHeight="1" x14ac:dyDescent="0.2">
      <c r="N345" s="132"/>
      <c r="O345" s="132"/>
      <c r="P345" s="132"/>
      <c r="Q345" s="132"/>
    </row>
    <row r="346" spans="14:17" ht="15.75" customHeight="1" x14ac:dyDescent="0.2">
      <c r="N346" s="132"/>
      <c r="O346" s="132"/>
      <c r="P346" s="132"/>
      <c r="Q346" s="132"/>
    </row>
    <row r="347" spans="14:17" ht="15.75" customHeight="1" x14ac:dyDescent="0.2">
      <c r="N347" s="132"/>
      <c r="O347" s="132"/>
      <c r="P347" s="132"/>
      <c r="Q347" s="132"/>
    </row>
    <row r="348" spans="14:17" ht="15.75" customHeight="1" x14ac:dyDescent="0.2">
      <c r="N348" s="132"/>
      <c r="O348" s="132"/>
      <c r="P348" s="132"/>
      <c r="Q348" s="132"/>
    </row>
    <row r="349" spans="14:17" ht="15.75" customHeight="1" x14ac:dyDescent="0.2">
      <c r="N349" s="132"/>
      <c r="O349" s="132"/>
      <c r="P349" s="132"/>
      <c r="Q349" s="132"/>
    </row>
    <row r="350" spans="14:17" ht="15.75" customHeight="1" x14ac:dyDescent="0.2">
      <c r="N350" s="132"/>
      <c r="O350" s="132"/>
      <c r="P350" s="132"/>
      <c r="Q350" s="132"/>
    </row>
    <row r="351" spans="14:17" ht="15.75" customHeight="1" x14ac:dyDescent="0.2">
      <c r="N351" s="132"/>
      <c r="O351" s="132"/>
      <c r="P351" s="132"/>
      <c r="Q351" s="132"/>
    </row>
    <row r="352" spans="14:17" ht="15.75" customHeight="1" x14ac:dyDescent="0.2">
      <c r="N352" s="132"/>
      <c r="O352" s="132"/>
      <c r="P352" s="132"/>
      <c r="Q352" s="132"/>
    </row>
    <row r="353" spans="14:17" ht="15.75" customHeight="1" x14ac:dyDescent="0.2">
      <c r="N353" s="132"/>
      <c r="O353" s="132"/>
      <c r="P353" s="132"/>
      <c r="Q353" s="132"/>
    </row>
    <row r="354" spans="14:17" ht="15.75" customHeight="1" x14ac:dyDescent="0.2">
      <c r="N354" s="132"/>
      <c r="O354" s="132"/>
      <c r="P354" s="132"/>
      <c r="Q354" s="132"/>
    </row>
    <row r="355" spans="14:17" ht="15.75" customHeight="1" x14ac:dyDescent="0.2">
      <c r="N355" s="132"/>
      <c r="O355" s="132"/>
      <c r="P355" s="132"/>
      <c r="Q355" s="132"/>
    </row>
    <row r="356" spans="14:17" ht="15.75" customHeight="1" x14ac:dyDescent="0.2">
      <c r="N356" s="132"/>
      <c r="O356" s="132"/>
      <c r="P356" s="132"/>
      <c r="Q356" s="132"/>
    </row>
    <row r="357" spans="14:17" ht="15.75" customHeight="1" x14ac:dyDescent="0.2">
      <c r="N357" s="132"/>
      <c r="O357" s="132"/>
      <c r="P357" s="132"/>
      <c r="Q357" s="132"/>
    </row>
    <row r="358" spans="14:17" ht="15.75" customHeight="1" x14ac:dyDescent="0.2">
      <c r="N358" s="132"/>
      <c r="O358" s="132"/>
      <c r="P358" s="132"/>
      <c r="Q358" s="132"/>
    </row>
    <row r="359" spans="14:17" ht="15.75" customHeight="1" x14ac:dyDescent="0.2">
      <c r="N359" s="132"/>
      <c r="O359" s="132"/>
      <c r="P359" s="132"/>
      <c r="Q359" s="132"/>
    </row>
    <row r="360" spans="14:17" ht="15.75" customHeight="1" x14ac:dyDescent="0.2">
      <c r="N360" s="132"/>
      <c r="O360" s="132"/>
      <c r="P360" s="132"/>
      <c r="Q360" s="132"/>
    </row>
    <row r="361" spans="14:17" ht="15.75" customHeight="1" x14ac:dyDescent="0.2">
      <c r="N361" s="132"/>
      <c r="O361" s="132"/>
      <c r="P361" s="132"/>
      <c r="Q361" s="132"/>
    </row>
    <row r="362" spans="14:17" ht="15.75" customHeight="1" x14ac:dyDescent="0.2">
      <c r="N362" s="132"/>
      <c r="O362" s="132"/>
      <c r="P362" s="132"/>
      <c r="Q362" s="132"/>
    </row>
    <row r="363" spans="14:17" ht="15.75" customHeight="1" x14ac:dyDescent="0.2">
      <c r="N363" s="132"/>
      <c r="O363" s="132"/>
      <c r="P363" s="132"/>
      <c r="Q363" s="132"/>
    </row>
    <row r="364" spans="14:17" ht="15.75" customHeight="1" x14ac:dyDescent="0.2">
      <c r="N364" s="132"/>
      <c r="O364" s="132"/>
      <c r="P364" s="132"/>
      <c r="Q364" s="132"/>
    </row>
    <row r="365" spans="14:17" ht="15.75" customHeight="1" x14ac:dyDescent="0.2">
      <c r="N365" s="132"/>
      <c r="O365" s="132"/>
      <c r="P365" s="132"/>
      <c r="Q365" s="132"/>
    </row>
    <row r="366" spans="14:17" ht="15.75" customHeight="1" x14ac:dyDescent="0.2">
      <c r="N366" s="132"/>
      <c r="O366" s="132"/>
      <c r="P366" s="132"/>
      <c r="Q366" s="132"/>
    </row>
    <row r="367" spans="14:17" ht="15.75" customHeight="1" x14ac:dyDescent="0.2">
      <c r="N367" s="132"/>
      <c r="O367" s="132"/>
      <c r="P367" s="132"/>
      <c r="Q367" s="132"/>
    </row>
    <row r="368" spans="14:17" ht="15.75" customHeight="1" x14ac:dyDescent="0.2">
      <c r="N368" s="132"/>
      <c r="O368" s="132"/>
      <c r="P368" s="132"/>
      <c r="Q368" s="132"/>
    </row>
    <row r="369" spans="14:17" ht="15.75" customHeight="1" x14ac:dyDescent="0.2">
      <c r="N369" s="132"/>
      <c r="O369" s="132"/>
      <c r="P369" s="132"/>
      <c r="Q369" s="132"/>
    </row>
    <row r="370" spans="14:17" ht="15.75" customHeight="1" x14ac:dyDescent="0.2">
      <c r="N370" s="132"/>
      <c r="O370" s="132"/>
      <c r="P370" s="132"/>
      <c r="Q370" s="132"/>
    </row>
    <row r="371" spans="14:17" ht="15.75" customHeight="1" x14ac:dyDescent="0.2">
      <c r="N371" s="132"/>
      <c r="O371" s="132"/>
      <c r="P371" s="132"/>
      <c r="Q371" s="132"/>
    </row>
    <row r="372" spans="14:17" ht="15.75" customHeight="1" x14ac:dyDescent="0.2">
      <c r="N372" s="132"/>
      <c r="O372" s="132"/>
      <c r="P372" s="132"/>
      <c r="Q372" s="132"/>
    </row>
    <row r="373" spans="14:17" ht="15.75" customHeight="1" x14ac:dyDescent="0.2">
      <c r="N373" s="132"/>
      <c r="O373" s="132"/>
      <c r="P373" s="132"/>
      <c r="Q373" s="132"/>
    </row>
    <row r="374" spans="14:17" ht="15.75" customHeight="1" x14ac:dyDescent="0.2">
      <c r="N374" s="132"/>
      <c r="O374" s="132"/>
      <c r="P374" s="132"/>
      <c r="Q374" s="132"/>
    </row>
    <row r="375" spans="14:17" ht="15.75" customHeight="1" x14ac:dyDescent="0.2">
      <c r="N375" s="132"/>
      <c r="O375" s="132"/>
      <c r="P375" s="132"/>
      <c r="Q375" s="132"/>
    </row>
    <row r="376" spans="14:17" ht="15.75" customHeight="1" x14ac:dyDescent="0.2">
      <c r="N376" s="132"/>
      <c r="O376" s="132"/>
      <c r="P376" s="132"/>
      <c r="Q376" s="132"/>
    </row>
    <row r="377" spans="14:17" ht="15.75" customHeight="1" x14ac:dyDescent="0.2">
      <c r="N377" s="132"/>
      <c r="O377" s="132"/>
      <c r="P377" s="132"/>
      <c r="Q377" s="132"/>
    </row>
    <row r="378" spans="14:17" ht="15.75" customHeight="1" x14ac:dyDescent="0.2">
      <c r="N378" s="132"/>
      <c r="O378" s="132"/>
      <c r="P378" s="132"/>
      <c r="Q378" s="132"/>
    </row>
    <row r="379" spans="14:17" ht="15.75" customHeight="1" x14ac:dyDescent="0.2">
      <c r="N379" s="132"/>
      <c r="O379" s="132"/>
      <c r="P379" s="132"/>
      <c r="Q379" s="132"/>
    </row>
    <row r="380" spans="14:17" ht="15.75" customHeight="1" x14ac:dyDescent="0.2">
      <c r="N380" s="132"/>
      <c r="O380" s="132"/>
      <c r="P380" s="132"/>
      <c r="Q380" s="132"/>
    </row>
    <row r="381" spans="14:17" ht="15.75" customHeight="1" x14ac:dyDescent="0.2">
      <c r="N381" s="132"/>
      <c r="O381" s="132"/>
      <c r="P381" s="132"/>
      <c r="Q381" s="132"/>
    </row>
    <row r="382" spans="14:17" ht="15.75" customHeight="1" x14ac:dyDescent="0.2">
      <c r="N382" s="132"/>
      <c r="O382" s="132"/>
      <c r="P382" s="132"/>
      <c r="Q382" s="132"/>
    </row>
    <row r="383" spans="14:17" ht="15.75" customHeight="1" x14ac:dyDescent="0.2">
      <c r="N383" s="132"/>
      <c r="O383" s="132"/>
      <c r="P383" s="132"/>
      <c r="Q383" s="132"/>
    </row>
    <row r="384" spans="14:17" ht="15.75" customHeight="1" x14ac:dyDescent="0.2">
      <c r="N384" s="132"/>
      <c r="O384" s="132"/>
      <c r="P384" s="132"/>
      <c r="Q384" s="132"/>
    </row>
    <row r="385" spans="14:17" ht="15.75" customHeight="1" x14ac:dyDescent="0.2">
      <c r="N385" s="132"/>
      <c r="O385" s="132"/>
      <c r="P385" s="132"/>
      <c r="Q385" s="132"/>
    </row>
    <row r="386" spans="14:17" ht="15.75" customHeight="1" x14ac:dyDescent="0.2">
      <c r="N386" s="132"/>
      <c r="O386" s="132"/>
      <c r="P386" s="132"/>
      <c r="Q386" s="132"/>
    </row>
    <row r="387" spans="14:17" ht="15.75" customHeight="1" x14ac:dyDescent="0.2">
      <c r="N387" s="132"/>
      <c r="O387" s="132"/>
      <c r="P387" s="132"/>
      <c r="Q387" s="132"/>
    </row>
    <row r="388" spans="14:17" ht="15.75" customHeight="1" x14ac:dyDescent="0.2">
      <c r="N388" s="132"/>
      <c r="O388" s="132"/>
      <c r="P388" s="132"/>
      <c r="Q388" s="132"/>
    </row>
    <row r="389" spans="14:17" ht="15.75" customHeight="1" x14ac:dyDescent="0.2">
      <c r="N389" s="132"/>
      <c r="O389" s="132"/>
      <c r="P389" s="132"/>
      <c r="Q389" s="132"/>
    </row>
    <row r="390" spans="14:17" ht="15.75" customHeight="1" x14ac:dyDescent="0.2">
      <c r="N390" s="132"/>
      <c r="O390" s="132"/>
      <c r="P390" s="132"/>
      <c r="Q390" s="132"/>
    </row>
    <row r="391" spans="14:17" ht="15.75" customHeight="1" x14ac:dyDescent="0.2">
      <c r="N391" s="132"/>
      <c r="O391" s="132"/>
      <c r="P391" s="132"/>
      <c r="Q391" s="132"/>
    </row>
    <row r="392" spans="14:17" ht="15.75" customHeight="1" x14ac:dyDescent="0.2">
      <c r="N392" s="132"/>
      <c r="O392" s="132"/>
      <c r="P392" s="132"/>
      <c r="Q392" s="132"/>
    </row>
    <row r="393" spans="14:17" ht="15.75" customHeight="1" x14ac:dyDescent="0.2">
      <c r="N393" s="132"/>
      <c r="O393" s="132"/>
      <c r="P393" s="132"/>
      <c r="Q393" s="132"/>
    </row>
    <row r="394" spans="14:17" ht="15.75" customHeight="1" x14ac:dyDescent="0.2">
      <c r="N394" s="132"/>
      <c r="O394" s="132"/>
      <c r="P394" s="132"/>
      <c r="Q394" s="132"/>
    </row>
    <row r="395" spans="14:17" ht="15.75" customHeight="1" x14ac:dyDescent="0.2">
      <c r="N395" s="132"/>
      <c r="O395" s="132"/>
      <c r="P395" s="132"/>
      <c r="Q395" s="132"/>
    </row>
    <row r="396" spans="14:17" ht="15.75" customHeight="1" x14ac:dyDescent="0.2">
      <c r="N396" s="132"/>
      <c r="O396" s="132"/>
      <c r="P396" s="132"/>
      <c r="Q396" s="132"/>
    </row>
    <row r="397" spans="14:17" ht="15.75" customHeight="1" x14ac:dyDescent="0.2">
      <c r="N397" s="132"/>
      <c r="O397" s="132"/>
      <c r="P397" s="132"/>
      <c r="Q397" s="132"/>
    </row>
    <row r="398" spans="14:17" ht="15.75" customHeight="1" x14ac:dyDescent="0.2">
      <c r="N398" s="132"/>
      <c r="O398" s="132"/>
      <c r="P398" s="132"/>
      <c r="Q398" s="132"/>
    </row>
    <row r="399" spans="14:17" ht="15.75" customHeight="1" x14ac:dyDescent="0.2">
      <c r="N399" s="132"/>
      <c r="O399" s="132"/>
      <c r="P399" s="132"/>
      <c r="Q399" s="132"/>
    </row>
    <row r="400" spans="14:17" ht="15.75" customHeight="1" x14ac:dyDescent="0.2">
      <c r="N400" s="132"/>
      <c r="O400" s="132"/>
      <c r="P400" s="132"/>
      <c r="Q400" s="132"/>
    </row>
    <row r="401" spans="14:17" ht="15.75" customHeight="1" x14ac:dyDescent="0.2">
      <c r="N401" s="132"/>
      <c r="O401" s="132"/>
      <c r="P401" s="132"/>
      <c r="Q401" s="132"/>
    </row>
    <row r="402" spans="14:17" ht="15.75" customHeight="1" x14ac:dyDescent="0.2">
      <c r="N402" s="132"/>
      <c r="O402" s="132"/>
      <c r="P402" s="132"/>
      <c r="Q402" s="132"/>
    </row>
    <row r="403" spans="14:17" ht="15.75" customHeight="1" x14ac:dyDescent="0.2">
      <c r="N403" s="132"/>
      <c r="O403" s="132"/>
      <c r="P403" s="132"/>
      <c r="Q403" s="132"/>
    </row>
    <row r="404" spans="14:17" ht="15.75" customHeight="1" x14ac:dyDescent="0.2">
      <c r="N404" s="132"/>
      <c r="O404" s="132"/>
      <c r="P404" s="132"/>
      <c r="Q404" s="132"/>
    </row>
    <row r="405" spans="14:17" ht="15.75" customHeight="1" x14ac:dyDescent="0.2">
      <c r="N405" s="132"/>
      <c r="O405" s="132"/>
      <c r="P405" s="132"/>
      <c r="Q405" s="132"/>
    </row>
    <row r="406" spans="14:17" ht="15.75" customHeight="1" x14ac:dyDescent="0.2">
      <c r="N406" s="132"/>
      <c r="O406" s="132"/>
      <c r="P406" s="132"/>
      <c r="Q406" s="132"/>
    </row>
    <row r="407" spans="14:17" ht="15.75" customHeight="1" x14ac:dyDescent="0.2">
      <c r="N407" s="132"/>
      <c r="O407" s="132"/>
      <c r="P407" s="132"/>
      <c r="Q407" s="132"/>
    </row>
    <row r="408" spans="14:17" ht="15.75" customHeight="1" x14ac:dyDescent="0.2">
      <c r="N408" s="132"/>
      <c r="O408" s="132"/>
      <c r="P408" s="132"/>
      <c r="Q408" s="132"/>
    </row>
    <row r="409" spans="14:17" ht="15.75" customHeight="1" x14ac:dyDescent="0.2">
      <c r="N409" s="132"/>
      <c r="O409" s="132"/>
      <c r="P409" s="132"/>
      <c r="Q409" s="132"/>
    </row>
    <row r="410" spans="14:17" ht="15.75" customHeight="1" x14ac:dyDescent="0.2">
      <c r="N410" s="132"/>
      <c r="O410" s="132"/>
      <c r="P410" s="132"/>
      <c r="Q410" s="132"/>
    </row>
    <row r="411" spans="14:17" ht="15.75" customHeight="1" x14ac:dyDescent="0.2">
      <c r="N411" s="132"/>
      <c r="O411" s="132"/>
      <c r="P411" s="132"/>
      <c r="Q411" s="132"/>
    </row>
    <row r="412" spans="14:17" ht="15.75" customHeight="1" x14ac:dyDescent="0.2">
      <c r="N412" s="132"/>
      <c r="O412" s="132"/>
      <c r="P412" s="132"/>
      <c r="Q412" s="132"/>
    </row>
    <row r="413" spans="14:17" ht="15.75" customHeight="1" x14ac:dyDescent="0.2">
      <c r="N413" s="132"/>
      <c r="O413" s="132"/>
      <c r="P413" s="132"/>
      <c r="Q413" s="132"/>
    </row>
    <row r="414" spans="14:17" ht="15.75" customHeight="1" x14ac:dyDescent="0.2">
      <c r="N414" s="132"/>
      <c r="O414" s="132"/>
      <c r="P414" s="132"/>
      <c r="Q414" s="132"/>
    </row>
    <row r="415" spans="14:17" ht="15.75" customHeight="1" x14ac:dyDescent="0.2">
      <c r="N415" s="132"/>
      <c r="O415" s="132"/>
      <c r="P415" s="132"/>
      <c r="Q415" s="132"/>
    </row>
    <row r="416" spans="14:17" ht="15.75" customHeight="1" x14ac:dyDescent="0.2">
      <c r="N416" s="132"/>
      <c r="O416" s="132"/>
      <c r="P416" s="132"/>
      <c r="Q416" s="132"/>
    </row>
    <row r="417" spans="14:17" ht="15.75" customHeight="1" x14ac:dyDescent="0.2">
      <c r="N417" s="132"/>
      <c r="O417" s="132"/>
      <c r="P417" s="132"/>
      <c r="Q417" s="132"/>
    </row>
    <row r="418" spans="14:17" ht="15.75" customHeight="1" x14ac:dyDescent="0.2">
      <c r="N418" s="132"/>
      <c r="O418" s="132"/>
      <c r="P418" s="132"/>
      <c r="Q418" s="132"/>
    </row>
    <row r="419" spans="14:17" ht="15.75" customHeight="1" x14ac:dyDescent="0.2">
      <c r="N419" s="132"/>
      <c r="O419" s="132"/>
      <c r="P419" s="132"/>
      <c r="Q419" s="132"/>
    </row>
    <row r="420" spans="14:17" ht="15.75" customHeight="1" x14ac:dyDescent="0.2">
      <c r="N420" s="132"/>
      <c r="O420" s="132"/>
      <c r="P420" s="132"/>
      <c r="Q420" s="132"/>
    </row>
    <row r="421" spans="14:17" ht="15.75" customHeight="1" x14ac:dyDescent="0.2">
      <c r="N421" s="132"/>
      <c r="O421" s="132"/>
      <c r="P421" s="132"/>
      <c r="Q421" s="132"/>
    </row>
    <row r="422" spans="14:17" ht="15.75" customHeight="1" x14ac:dyDescent="0.2">
      <c r="N422" s="132"/>
      <c r="O422" s="132"/>
      <c r="P422" s="132"/>
      <c r="Q422" s="132"/>
    </row>
    <row r="423" spans="14:17" ht="15.75" customHeight="1" x14ac:dyDescent="0.2">
      <c r="N423" s="132"/>
      <c r="O423" s="132"/>
      <c r="P423" s="132"/>
      <c r="Q423" s="132"/>
    </row>
    <row r="424" spans="14:17" ht="15.75" customHeight="1" x14ac:dyDescent="0.2">
      <c r="N424" s="132"/>
      <c r="O424" s="132"/>
      <c r="P424" s="132"/>
      <c r="Q424" s="132"/>
    </row>
    <row r="425" spans="14:17" ht="15.75" customHeight="1" x14ac:dyDescent="0.2">
      <c r="N425" s="132"/>
      <c r="O425" s="132"/>
      <c r="P425" s="132"/>
      <c r="Q425" s="132"/>
    </row>
    <row r="426" spans="14:17" ht="15.75" customHeight="1" x14ac:dyDescent="0.2">
      <c r="N426" s="132"/>
      <c r="O426" s="132"/>
      <c r="P426" s="132"/>
      <c r="Q426" s="132"/>
    </row>
    <row r="427" spans="14:17" ht="15.75" customHeight="1" x14ac:dyDescent="0.2">
      <c r="N427" s="132"/>
      <c r="O427" s="132"/>
      <c r="P427" s="132"/>
      <c r="Q427" s="132"/>
    </row>
    <row r="428" spans="14:17" ht="15.75" customHeight="1" x14ac:dyDescent="0.2">
      <c r="N428" s="132"/>
      <c r="O428" s="132"/>
      <c r="P428" s="132"/>
      <c r="Q428" s="132"/>
    </row>
    <row r="429" spans="14:17" ht="15.75" customHeight="1" x14ac:dyDescent="0.2">
      <c r="N429" s="132"/>
      <c r="O429" s="132"/>
      <c r="P429" s="132"/>
      <c r="Q429" s="132"/>
    </row>
    <row r="430" spans="14:17" ht="15.75" customHeight="1" x14ac:dyDescent="0.2">
      <c r="N430" s="132"/>
      <c r="O430" s="132"/>
      <c r="P430" s="132"/>
      <c r="Q430" s="132"/>
    </row>
    <row r="431" spans="14:17" ht="15.75" customHeight="1" x14ac:dyDescent="0.2">
      <c r="N431" s="132"/>
      <c r="O431" s="132"/>
      <c r="P431" s="132"/>
      <c r="Q431" s="132"/>
    </row>
    <row r="432" spans="14:17" ht="15.75" customHeight="1" x14ac:dyDescent="0.2">
      <c r="N432" s="132"/>
      <c r="O432" s="132"/>
      <c r="P432" s="132"/>
      <c r="Q432" s="132"/>
    </row>
    <row r="433" spans="14:17" ht="15.75" customHeight="1" x14ac:dyDescent="0.2">
      <c r="N433" s="132"/>
      <c r="O433" s="132"/>
      <c r="P433" s="132"/>
      <c r="Q433" s="132"/>
    </row>
    <row r="434" spans="14:17" ht="15.75" customHeight="1" x14ac:dyDescent="0.2">
      <c r="N434" s="132"/>
      <c r="O434" s="132"/>
      <c r="P434" s="132"/>
      <c r="Q434" s="132"/>
    </row>
    <row r="435" spans="14:17" ht="15.75" customHeight="1" x14ac:dyDescent="0.2">
      <c r="N435" s="132"/>
      <c r="O435" s="132"/>
      <c r="P435" s="132"/>
      <c r="Q435" s="132"/>
    </row>
    <row r="436" spans="14:17" ht="15.75" customHeight="1" x14ac:dyDescent="0.2">
      <c r="N436" s="132"/>
      <c r="O436" s="132"/>
      <c r="P436" s="132"/>
      <c r="Q436" s="132"/>
    </row>
    <row r="437" spans="14:17" ht="15.75" customHeight="1" x14ac:dyDescent="0.2">
      <c r="N437" s="132"/>
      <c r="O437" s="132"/>
      <c r="P437" s="132"/>
      <c r="Q437" s="132"/>
    </row>
    <row r="438" spans="14:17" ht="15.75" customHeight="1" x14ac:dyDescent="0.2">
      <c r="N438" s="132"/>
      <c r="O438" s="132"/>
      <c r="P438" s="132"/>
      <c r="Q438" s="132"/>
    </row>
    <row r="439" spans="14:17" ht="15.75" customHeight="1" x14ac:dyDescent="0.2">
      <c r="N439" s="132"/>
      <c r="O439" s="132"/>
      <c r="P439" s="132"/>
      <c r="Q439" s="132"/>
    </row>
    <row r="440" spans="14:17" ht="15.75" customHeight="1" x14ac:dyDescent="0.2">
      <c r="N440" s="132"/>
      <c r="O440" s="132"/>
      <c r="P440" s="132"/>
      <c r="Q440" s="132"/>
    </row>
    <row r="441" spans="14:17" ht="15.75" customHeight="1" x14ac:dyDescent="0.2">
      <c r="N441" s="132"/>
      <c r="O441" s="132"/>
      <c r="P441" s="132"/>
      <c r="Q441" s="132"/>
    </row>
    <row r="442" spans="14:17" ht="15.75" customHeight="1" x14ac:dyDescent="0.2">
      <c r="N442" s="132"/>
      <c r="O442" s="132"/>
      <c r="P442" s="132"/>
      <c r="Q442" s="132"/>
    </row>
    <row r="443" spans="14:17" ht="15.75" customHeight="1" x14ac:dyDescent="0.2">
      <c r="N443" s="132"/>
      <c r="O443" s="132"/>
      <c r="P443" s="132"/>
      <c r="Q443" s="132"/>
    </row>
    <row r="444" spans="14:17" ht="15.75" customHeight="1" x14ac:dyDescent="0.2">
      <c r="N444" s="132"/>
      <c r="O444" s="132"/>
      <c r="P444" s="132"/>
      <c r="Q444" s="132"/>
    </row>
    <row r="445" spans="14:17" ht="15.75" customHeight="1" x14ac:dyDescent="0.2">
      <c r="N445" s="132"/>
      <c r="O445" s="132"/>
      <c r="P445" s="132"/>
      <c r="Q445" s="132"/>
    </row>
    <row r="446" spans="14:17" ht="15.75" customHeight="1" x14ac:dyDescent="0.2">
      <c r="N446" s="132"/>
      <c r="O446" s="132"/>
      <c r="P446" s="132"/>
      <c r="Q446" s="132"/>
    </row>
    <row r="447" spans="14:17" ht="15.75" customHeight="1" x14ac:dyDescent="0.2">
      <c r="N447" s="132"/>
      <c r="O447" s="132"/>
      <c r="P447" s="132"/>
      <c r="Q447" s="132"/>
    </row>
    <row r="448" spans="14:17" ht="15.75" customHeight="1" x14ac:dyDescent="0.2">
      <c r="N448" s="132"/>
      <c r="O448" s="132"/>
      <c r="P448" s="132"/>
      <c r="Q448" s="132"/>
    </row>
    <row r="449" spans="14:17" ht="15.75" customHeight="1" x14ac:dyDescent="0.2">
      <c r="N449" s="132"/>
      <c r="O449" s="132"/>
      <c r="P449" s="132"/>
      <c r="Q449" s="132"/>
    </row>
    <row r="450" spans="14:17" ht="15.75" customHeight="1" x14ac:dyDescent="0.2">
      <c r="N450" s="132"/>
      <c r="O450" s="132"/>
      <c r="P450" s="132"/>
      <c r="Q450" s="132"/>
    </row>
    <row r="451" spans="14:17" ht="15.75" customHeight="1" x14ac:dyDescent="0.2">
      <c r="N451" s="132"/>
      <c r="O451" s="132"/>
      <c r="P451" s="132"/>
      <c r="Q451" s="132"/>
    </row>
    <row r="452" spans="14:17" ht="15.75" customHeight="1" x14ac:dyDescent="0.2">
      <c r="N452" s="132"/>
      <c r="O452" s="132"/>
      <c r="P452" s="132"/>
      <c r="Q452" s="132"/>
    </row>
    <row r="453" spans="14:17" ht="15.75" customHeight="1" x14ac:dyDescent="0.2">
      <c r="N453" s="132"/>
      <c r="O453" s="132"/>
      <c r="P453" s="132"/>
      <c r="Q453" s="132"/>
    </row>
    <row r="454" spans="14:17" ht="15.75" customHeight="1" x14ac:dyDescent="0.2">
      <c r="N454" s="132"/>
      <c r="O454" s="132"/>
      <c r="P454" s="132"/>
      <c r="Q454" s="132"/>
    </row>
    <row r="455" spans="14:17" ht="15.75" customHeight="1" x14ac:dyDescent="0.2">
      <c r="N455" s="132"/>
      <c r="O455" s="132"/>
      <c r="P455" s="132"/>
      <c r="Q455" s="132"/>
    </row>
    <row r="456" spans="14:17" ht="15.75" customHeight="1" x14ac:dyDescent="0.2">
      <c r="N456" s="132"/>
      <c r="O456" s="132"/>
      <c r="P456" s="132"/>
      <c r="Q456" s="132"/>
    </row>
    <row r="457" spans="14:17" ht="15.75" customHeight="1" x14ac:dyDescent="0.2">
      <c r="N457" s="132"/>
      <c r="O457" s="132"/>
      <c r="P457" s="132"/>
      <c r="Q457" s="132"/>
    </row>
    <row r="458" spans="14:17" ht="15.75" customHeight="1" x14ac:dyDescent="0.2">
      <c r="N458" s="132"/>
      <c r="O458" s="132"/>
      <c r="P458" s="132"/>
      <c r="Q458" s="132"/>
    </row>
    <row r="459" spans="14:17" ht="15.75" customHeight="1" x14ac:dyDescent="0.2">
      <c r="N459" s="132"/>
      <c r="O459" s="132"/>
      <c r="P459" s="132"/>
      <c r="Q459" s="132"/>
    </row>
    <row r="460" spans="14:17" ht="15.75" customHeight="1" x14ac:dyDescent="0.2">
      <c r="N460" s="132"/>
      <c r="O460" s="132"/>
      <c r="P460" s="132"/>
      <c r="Q460" s="132"/>
    </row>
    <row r="461" spans="14:17" ht="15.75" customHeight="1" x14ac:dyDescent="0.2">
      <c r="N461" s="132"/>
      <c r="O461" s="132"/>
      <c r="P461" s="132"/>
      <c r="Q461" s="132"/>
    </row>
    <row r="462" spans="14:17" ht="15.75" customHeight="1" x14ac:dyDescent="0.2">
      <c r="N462" s="132"/>
      <c r="O462" s="132"/>
      <c r="P462" s="132"/>
      <c r="Q462" s="132"/>
    </row>
    <row r="463" spans="14:17" ht="15.75" customHeight="1" x14ac:dyDescent="0.2">
      <c r="N463" s="132"/>
      <c r="O463" s="132"/>
      <c r="P463" s="132"/>
      <c r="Q463" s="132"/>
    </row>
    <row r="464" spans="14:17" ht="15.75" customHeight="1" x14ac:dyDescent="0.2">
      <c r="N464" s="132"/>
      <c r="O464" s="132"/>
      <c r="P464" s="132"/>
      <c r="Q464" s="132"/>
    </row>
    <row r="465" spans="14:17" ht="15.75" customHeight="1" x14ac:dyDescent="0.2">
      <c r="N465" s="132"/>
      <c r="O465" s="132"/>
      <c r="P465" s="132"/>
      <c r="Q465" s="132"/>
    </row>
    <row r="466" spans="14:17" ht="15.75" customHeight="1" x14ac:dyDescent="0.2">
      <c r="N466" s="132"/>
      <c r="O466" s="132"/>
      <c r="P466" s="132"/>
      <c r="Q466" s="132"/>
    </row>
    <row r="467" spans="14:17" ht="15.75" customHeight="1" x14ac:dyDescent="0.2">
      <c r="N467" s="132"/>
      <c r="O467" s="132"/>
      <c r="P467" s="132"/>
      <c r="Q467" s="132"/>
    </row>
    <row r="468" spans="14:17" ht="15.75" customHeight="1" x14ac:dyDescent="0.2">
      <c r="N468" s="132"/>
      <c r="O468" s="132"/>
      <c r="P468" s="132"/>
      <c r="Q468" s="132"/>
    </row>
    <row r="469" spans="14:17" ht="15.75" customHeight="1" x14ac:dyDescent="0.2">
      <c r="N469" s="132"/>
      <c r="O469" s="132"/>
      <c r="P469" s="132"/>
      <c r="Q469" s="132"/>
    </row>
    <row r="470" spans="14:17" ht="15.75" customHeight="1" x14ac:dyDescent="0.2">
      <c r="N470" s="132"/>
      <c r="O470" s="132"/>
      <c r="P470" s="132"/>
      <c r="Q470" s="132"/>
    </row>
    <row r="471" spans="14:17" ht="15.75" customHeight="1" x14ac:dyDescent="0.2">
      <c r="N471" s="132"/>
      <c r="O471" s="132"/>
      <c r="P471" s="132"/>
      <c r="Q471" s="132"/>
    </row>
    <row r="472" spans="14:17" ht="15.75" customHeight="1" x14ac:dyDescent="0.2">
      <c r="N472" s="132"/>
      <c r="O472" s="132"/>
      <c r="P472" s="132"/>
      <c r="Q472" s="132"/>
    </row>
    <row r="473" spans="14:17" ht="15.75" customHeight="1" x14ac:dyDescent="0.2">
      <c r="N473" s="132"/>
      <c r="O473" s="132"/>
      <c r="P473" s="132"/>
      <c r="Q473" s="132"/>
    </row>
    <row r="474" spans="14:17" ht="15.75" customHeight="1" x14ac:dyDescent="0.2">
      <c r="N474" s="132"/>
      <c r="O474" s="132"/>
      <c r="P474" s="132"/>
      <c r="Q474" s="132"/>
    </row>
    <row r="475" spans="14:17" ht="15.75" customHeight="1" x14ac:dyDescent="0.2">
      <c r="N475" s="132"/>
      <c r="O475" s="132"/>
      <c r="P475" s="132"/>
      <c r="Q475" s="132"/>
    </row>
    <row r="476" spans="14:17" ht="15.75" customHeight="1" x14ac:dyDescent="0.2">
      <c r="N476" s="132"/>
      <c r="O476" s="132"/>
      <c r="P476" s="132"/>
      <c r="Q476" s="132"/>
    </row>
    <row r="477" spans="14:17" ht="15.75" customHeight="1" x14ac:dyDescent="0.2">
      <c r="N477" s="132"/>
      <c r="O477" s="132"/>
      <c r="P477" s="132"/>
      <c r="Q477" s="132"/>
    </row>
    <row r="478" spans="14:17" ht="15.75" customHeight="1" x14ac:dyDescent="0.2">
      <c r="N478" s="132"/>
      <c r="O478" s="132"/>
      <c r="P478" s="132"/>
      <c r="Q478" s="132"/>
    </row>
    <row r="479" spans="14:17" ht="15.75" customHeight="1" x14ac:dyDescent="0.2">
      <c r="N479" s="132"/>
      <c r="O479" s="132"/>
      <c r="P479" s="132"/>
      <c r="Q479" s="132"/>
    </row>
    <row r="480" spans="14:17" ht="15.75" customHeight="1" x14ac:dyDescent="0.2">
      <c r="N480" s="132"/>
      <c r="O480" s="132"/>
      <c r="P480" s="132"/>
      <c r="Q480" s="132"/>
    </row>
    <row r="481" spans="14:17" ht="15.75" customHeight="1" x14ac:dyDescent="0.2">
      <c r="N481" s="132"/>
      <c r="O481" s="132"/>
      <c r="P481" s="132"/>
      <c r="Q481" s="132"/>
    </row>
    <row r="482" spans="14:17" ht="15.75" customHeight="1" x14ac:dyDescent="0.2">
      <c r="N482" s="132"/>
      <c r="O482" s="132"/>
      <c r="P482" s="132"/>
      <c r="Q482" s="132"/>
    </row>
    <row r="483" spans="14:17" ht="15.75" customHeight="1" x14ac:dyDescent="0.2">
      <c r="N483" s="132"/>
      <c r="O483" s="132"/>
      <c r="P483" s="132"/>
      <c r="Q483" s="132"/>
    </row>
    <row r="484" spans="14:17" ht="15.75" customHeight="1" x14ac:dyDescent="0.2">
      <c r="N484" s="132"/>
      <c r="O484" s="132"/>
      <c r="P484" s="132"/>
      <c r="Q484" s="132"/>
    </row>
    <row r="485" spans="14:17" ht="15.75" customHeight="1" x14ac:dyDescent="0.2">
      <c r="N485" s="132"/>
      <c r="O485" s="132"/>
      <c r="P485" s="132"/>
      <c r="Q485" s="132"/>
    </row>
    <row r="486" spans="14:17" ht="15.75" customHeight="1" x14ac:dyDescent="0.2">
      <c r="N486" s="132"/>
      <c r="O486" s="132"/>
      <c r="P486" s="132"/>
      <c r="Q486" s="132"/>
    </row>
    <row r="487" spans="14:17" ht="15.75" customHeight="1" x14ac:dyDescent="0.2">
      <c r="N487" s="132"/>
      <c r="O487" s="132"/>
      <c r="P487" s="132"/>
      <c r="Q487" s="132"/>
    </row>
    <row r="488" spans="14:17" ht="15.75" customHeight="1" x14ac:dyDescent="0.2">
      <c r="N488" s="132"/>
      <c r="O488" s="132"/>
      <c r="P488" s="132"/>
      <c r="Q488" s="132"/>
    </row>
    <row r="489" spans="14:17" ht="15.75" customHeight="1" x14ac:dyDescent="0.2">
      <c r="N489" s="132"/>
      <c r="O489" s="132"/>
      <c r="P489" s="132"/>
      <c r="Q489" s="132"/>
    </row>
    <row r="490" spans="14:17" ht="15.75" customHeight="1" x14ac:dyDescent="0.2">
      <c r="N490" s="132"/>
      <c r="O490" s="132"/>
      <c r="P490" s="132"/>
      <c r="Q490" s="132"/>
    </row>
    <row r="491" spans="14:17" ht="15.75" customHeight="1" x14ac:dyDescent="0.2">
      <c r="N491" s="132"/>
      <c r="O491" s="132"/>
      <c r="P491" s="132"/>
      <c r="Q491" s="132"/>
    </row>
    <row r="492" spans="14:17" ht="15.75" customHeight="1" x14ac:dyDescent="0.2">
      <c r="N492" s="132"/>
      <c r="O492" s="132"/>
      <c r="P492" s="132"/>
      <c r="Q492" s="132"/>
    </row>
    <row r="493" spans="14:17" ht="15.75" customHeight="1" x14ac:dyDescent="0.2">
      <c r="N493" s="132"/>
      <c r="O493" s="132"/>
      <c r="P493" s="132"/>
      <c r="Q493" s="132"/>
    </row>
    <row r="494" spans="14:17" ht="15.75" customHeight="1" x14ac:dyDescent="0.2">
      <c r="N494" s="132"/>
      <c r="O494" s="132"/>
      <c r="P494" s="132"/>
      <c r="Q494" s="132"/>
    </row>
    <row r="495" spans="14:17" ht="15.75" customHeight="1" x14ac:dyDescent="0.2">
      <c r="N495" s="132"/>
      <c r="O495" s="132"/>
      <c r="P495" s="132"/>
      <c r="Q495" s="132"/>
    </row>
    <row r="496" spans="14:17" ht="15.75" customHeight="1" x14ac:dyDescent="0.2">
      <c r="N496" s="132"/>
      <c r="O496" s="132"/>
      <c r="P496" s="132"/>
      <c r="Q496" s="132"/>
    </row>
    <row r="497" spans="14:17" ht="15.75" customHeight="1" x14ac:dyDescent="0.2">
      <c r="N497" s="132"/>
      <c r="O497" s="132"/>
      <c r="P497" s="132"/>
      <c r="Q497" s="132"/>
    </row>
    <row r="498" spans="14:17" ht="15.75" customHeight="1" x14ac:dyDescent="0.2">
      <c r="N498" s="132"/>
      <c r="O498" s="132"/>
      <c r="P498" s="132"/>
      <c r="Q498" s="132"/>
    </row>
    <row r="499" spans="14:17" ht="15.75" customHeight="1" x14ac:dyDescent="0.2">
      <c r="N499" s="132"/>
      <c r="O499" s="132"/>
      <c r="P499" s="132"/>
      <c r="Q499" s="132"/>
    </row>
    <row r="500" spans="14:17" ht="15.75" customHeight="1" x14ac:dyDescent="0.2">
      <c r="N500" s="132"/>
      <c r="O500" s="132"/>
      <c r="P500" s="132"/>
      <c r="Q500" s="132"/>
    </row>
    <row r="501" spans="14:17" ht="15.75" customHeight="1" x14ac:dyDescent="0.2">
      <c r="N501" s="132"/>
      <c r="O501" s="132"/>
      <c r="P501" s="132"/>
      <c r="Q501" s="132"/>
    </row>
    <row r="502" spans="14:17" ht="15.75" customHeight="1" x14ac:dyDescent="0.2">
      <c r="N502" s="132"/>
      <c r="O502" s="132"/>
      <c r="P502" s="132"/>
      <c r="Q502" s="132"/>
    </row>
    <row r="503" spans="14:17" ht="15.75" customHeight="1" x14ac:dyDescent="0.2">
      <c r="N503" s="132"/>
      <c r="O503" s="132"/>
      <c r="P503" s="132"/>
      <c r="Q503" s="132"/>
    </row>
    <row r="504" spans="14:17" ht="15.75" customHeight="1" x14ac:dyDescent="0.2">
      <c r="N504" s="132"/>
      <c r="O504" s="132"/>
      <c r="P504" s="132"/>
      <c r="Q504" s="132"/>
    </row>
    <row r="505" spans="14:17" ht="15.75" customHeight="1" x14ac:dyDescent="0.2">
      <c r="N505" s="132"/>
      <c r="O505" s="132"/>
      <c r="P505" s="132"/>
      <c r="Q505" s="132"/>
    </row>
    <row r="506" spans="14:17" ht="15.75" customHeight="1" x14ac:dyDescent="0.2">
      <c r="N506" s="132"/>
      <c r="O506" s="132"/>
      <c r="P506" s="132"/>
      <c r="Q506" s="132"/>
    </row>
    <row r="507" spans="14:17" ht="15.75" customHeight="1" x14ac:dyDescent="0.2">
      <c r="N507" s="132"/>
      <c r="O507" s="132"/>
      <c r="P507" s="132"/>
      <c r="Q507" s="132"/>
    </row>
    <row r="508" spans="14:17" ht="15.75" customHeight="1" x14ac:dyDescent="0.2">
      <c r="N508" s="132"/>
      <c r="O508" s="132"/>
      <c r="P508" s="132"/>
      <c r="Q508" s="132"/>
    </row>
    <row r="509" spans="14:17" ht="15.75" customHeight="1" x14ac:dyDescent="0.2">
      <c r="N509" s="132"/>
      <c r="O509" s="132"/>
      <c r="P509" s="132"/>
      <c r="Q509" s="132"/>
    </row>
    <row r="510" spans="14:17" ht="15.75" customHeight="1" x14ac:dyDescent="0.2">
      <c r="N510" s="132"/>
      <c r="O510" s="132"/>
      <c r="P510" s="132"/>
      <c r="Q510" s="132"/>
    </row>
    <row r="511" spans="14:17" ht="15.75" customHeight="1" x14ac:dyDescent="0.2">
      <c r="N511" s="132"/>
      <c r="O511" s="132"/>
      <c r="P511" s="132"/>
      <c r="Q511" s="132"/>
    </row>
    <row r="512" spans="14:17" ht="15.75" customHeight="1" x14ac:dyDescent="0.2">
      <c r="N512" s="132"/>
      <c r="O512" s="132"/>
      <c r="P512" s="132"/>
      <c r="Q512" s="132"/>
    </row>
    <row r="513" spans="14:17" ht="15.75" customHeight="1" x14ac:dyDescent="0.2">
      <c r="N513" s="132"/>
      <c r="O513" s="132"/>
      <c r="P513" s="132"/>
      <c r="Q513" s="132"/>
    </row>
    <row r="514" spans="14:17" ht="15.75" customHeight="1" x14ac:dyDescent="0.2">
      <c r="N514" s="132"/>
      <c r="O514" s="132"/>
      <c r="P514" s="132"/>
      <c r="Q514" s="132"/>
    </row>
    <row r="515" spans="14:17" ht="15.75" customHeight="1" x14ac:dyDescent="0.2">
      <c r="N515" s="132"/>
      <c r="O515" s="132"/>
      <c r="P515" s="132"/>
      <c r="Q515" s="132"/>
    </row>
    <row r="516" spans="14:17" ht="15.75" customHeight="1" x14ac:dyDescent="0.2">
      <c r="N516" s="132"/>
      <c r="O516" s="132"/>
      <c r="P516" s="132"/>
      <c r="Q516" s="132"/>
    </row>
    <row r="517" spans="14:17" ht="15.75" customHeight="1" x14ac:dyDescent="0.2">
      <c r="N517" s="132"/>
      <c r="O517" s="132"/>
      <c r="P517" s="132"/>
      <c r="Q517" s="132"/>
    </row>
    <row r="518" spans="14:17" ht="15.75" customHeight="1" x14ac:dyDescent="0.2">
      <c r="N518" s="132"/>
      <c r="O518" s="132"/>
      <c r="P518" s="132"/>
      <c r="Q518" s="132"/>
    </row>
    <row r="519" spans="14:17" ht="15.75" customHeight="1" x14ac:dyDescent="0.2">
      <c r="N519" s="132"/>
      <c r="O519" s="132"/>
      <c r="P519" s="132"/>
      <c r="Q519" s="132"/>
    </row>
    <row r="520" spans="14:17" ht="15.75" customHeight="1" x14ac:dyDescent="0.2">
      <c r="N520" s="132"/>
      <c r="O520" s="132"/>
      <c r="P520" s="132"/>
      <c r="Q520" s="132"/>
    </row>
    <row r="521" spans="14:17" ht="15.75" customHeight="1" x14ac:dyDescent="0.2">
      <c r="N521" s="132"/>
      <c r="O521" s="132"/>
      <c r="P521" s="132"/>
      <c r="Q521" s="132"/>
    </row>
    <row r="522" spans="14:17" ht="15.75" customHeight="1" x14ac:dyDescent="0.2">
      <c r="N522" s="132"/>
      <c r="O522" s="132"/>
      <c r="P522" s="132"/>
      <c r="Q522" s="132"/>
    </row>
    <row r="523" spans="14:17" ht="15.75" customHeight="1" x14ac:dyDescent="0.2">
      <c r="N523" s="132"/>
      <c r="O523" s="132"/>
      <c r="P523" s="132"/>
      <c r="Q523" s="132"/>
    </row>
    <row r="524" spans="14:17" ht="15.75" customHeight="1" x14ac:dyDescent="0.2">
      <c r="N524" s="132"/>
      <c r="O524" s="132"/>
      <c r="P524" s="132"/>
      <c r="Q524" s="132"/>
    </row>
    <row r="525" spans="14:17" ht="15.75" customHeight="1" x14ac:dyDescent="0.2">
      <c r="N525" s="132"/>
      <c r="O525" s="132"/>
      <c r="P525" s="132"/>
      <c r="Q525" s="132"/>
    </row>
    <row r="526" spans="14:17" ht="15.75" customHeight="1" x14ac:dyDescent="0.2">
      <c r="N526" s="132"/>
      <c r="O526" s="132"/>
      <c r="P526" s="132"/>
      <c r="Q526" s="132"/>
    </row>
    <row r="527" spans="14:17" ht="15.75" customHeight="1" x14ac:dyDescent="0.2">
      <c r="N527" s="132"/>
      <c r="O527" s="132"/>
      <c r="P527" s="132"/>
      <c r="Q527" s="132"/>
    </row>
    <row r="528" spans="14:17" ht="15.75" customHeight="1" x14ac:dyDescent="0.2">
      <c r="N528" s="132"/>
      <c r="O528" s="132"/>
      <c r="P528" s="132"/>
      <c r="Q528" s="132"/>
    </row>
    <row r="529" spans="14:17" ht="15.75" customHeight="1" x14ac:dyDescent="0.2">
      <c r="N529" s="132"/>
      <c r="O529" s="132"/>
      <c r="P529" s="132"/>
      <c r="Q529" s="132"/>
    </row>
    <row r="530" spans="14:17" ht="15.75" customHeight="1" x14ac:dyDescent="0.2">
      <c r="N530" s="132"/>
      <c r="O530" s="132"/>
      <c r="P530" s="132"/>
      <c r="Q530" s="132"/>
    </row>
    <row r="531" spans="14:17" ht="15.75" customHeight="1" x14ac:dyDescent="0.2">
      <c r="N531" s="132"/>
      <c r="O531" s="132"/>
      <c r="P531" s="132"/>
      <c r="Q531" s="132"/>
    </row>
    <row r="532" spans="14:17" ht="15.75" customHeight="1" x14ac:dyDescent="0.2">
      <c r="N532" s="132"/>
      <c r="O532" s="132"/>
      <c r="P532" s="132"/>
      <c r="Q532" s="132"/>
    </row>
    <row r="533" spans="14:17" ht="15.75" customHeight="1" x14ac:dyDescent="0.2">
      <c r="N533" s="132"/>
      <c r="O533" s="132"/>
      <c r="P533" s="132"/>
      <c r="Q533" s="132"/>
    </row>
    <row r="534" spans="14:17" ht="15.75" customHeight="1" x14ac:dyDescent="0.2">
      <c r="N534" s="132"/>
      <c r="O534" s="132"/>
      <c r="P534" s="132"/>
      <c r="Q534" s="132"/>
    </row>
    <row r="535" spans="14:17" ht="15.75" customHeight="1" x14ac:dyDescent="0.2">
      <c r="N535" s="132"/>
      <c r="O535" s="132"/>
      <c r="P535" s="132"/>
      <c r="Q535" s="132"/>
    </row>
    <row r="536" spans="14:17" ht="15.75" customHeight="1" x14ac:dyDescent="0.2">
      <c r="N536" s="132"/>
      <c r="O536" s="132"/>
      <c r="P536" s="132"/>
      <c r="Q536" s="132"/>
    </row>
    <row r="537" spans="14:17" ht="15.75" customHeight="1" x14ac:dyDescent="0.2">
      <c r="N537" s="132"/>
      <c r="O537" s="132"/>
      <c r="P537" s="132"/>
      <c r="Q537" s="132"/>
    </row>
    <row r="538" spans="14:17" ht="15.75" customHeight="1" x14ac:dyDescent="0.2">
      <c r="N538" s="132"/>
      <c r="O538" s="132"/>
      <c r="P538" s="132"/>
      <c r="Q538" s="132"/>
    </row>
    <row r="539" spans="14:17" ht="15.75" customHeight="1" x14ac:dyDescent="0.2">
      <c r="N539" s="132"/>
      <c r="O539" s="132"/>
      <c r="P539" s="132"/>
      <c r="Q539" s="132"/>
    </row>
    <row r="540" spans="14:17" ht="15.75" customHeight="1" x14ac:dyDescent="0.2">
      <c r="N540" s="132"/>
      <c r="O540" s="132"/>
      <c r="P540" s="132"/>
      <c r="Q540" s="132"/>
    </row>
    <row r="541" spans="14:17" ht="15.75" customHeight="1" x14ac:dyDescent="0.2">
      <c r="N541" s="132"/>
      <c r="O541" s="132"/>
      <c r="P541" s="132"/>
      <c r="Q541" s="132"/>
    </row>
    <row r="542" spans="14:17" ht="15.75" customHeight="1" x14ac:dyDescent="0.2">
      <c r="N542" s="132"/>
      <c r="O542" s="132"/>
      <c r="P542" s="132"/>
      <c r="Q542" s="132"/>
    </row>
    <row r="543" spans="14:17" ht="15.75" customHeight="1" x14ac:dyDescent="0.2">
      <c r="N543" s="132"/>
      <c r="O543" s="132"/>
      <c r="P543" s="132"/>
      <c r="Q543" s="132"/>
    </row>
    <row r="544" spans="14:17" ht="15.75" customHeight="1" x14ac:dyDescent="0.2">
      <c r="N544" s="132"/>
      <c r="O544" s="132"/>
      <c r="P544" s="132"/>
      <c r="Q544" s="132"/>
    </row>
    <row r="545" spans="14:17" ht="15.75" customHeight="1" x14ac:dyDescent="0.2">
      <c r="N545" s="132"/>
      <c r="O545" s="132"/>
      <c r="P545" s="132"/>
      <c r="Q545" s="132"/>
    </row>
    <row r="546" spans="14:17" ht="15.75" customHeight="1" x14ac:dyDescent="0.2">
      <c r="N546" s="132"/>
      <c r="O546" s="132"/>
      <c r="P546" s="132"/>
      <c r="Q546" s="132"/>
    </row>
    <row r="547" spans="14:17" ht="15.75" customHeight="1" x14ac:dyDescent="0.2">
      <c r="N547" s="132"/>
      <c r="O547" s="132"/>
      <c r="P547" s="132"/>
      <c r="Q547" s="132"/>
    </row>
    <row r="548" spans="14:17" ht="15.75" customHeight="1" x14ac:dyDescent="0.2">
      <c r="N548" s="132"/>
      <c r="O548" s="132"/>
      <c r="P548" s="132"/>
      <c r="Q548" s="132"/>
    </row>
    <row r="549" spans="14:17" ht="15.75" customHeight="1" x14ac:dyDescent="0.2">
      <c r="N549" s="132"/>
      <c r="O549" s="132"/>
      <c r="P549" s="132"/>
      <c r="Q549" s="132"/>
    </row>
    <row r="550" spans="14:17" ht="15.75" customHeight="1" x14ac:dyDescent="0.2">
      <c r="N550" s="132"/>
      <c r="O550" s="132"/>
      <c r="P550" s="132"/>
      <c r="Q550" s="132"/>
    </row>
    <row r="551" spans="14:17" ht="15.75" customHeight="1" x14ac:dyDescent="0.2">
      <c r="N551" s="132"/>
      <c r="O551" s="132"/>
      <c r="P551" s="132"/>
      <c r="Q551" s="132"/>
    </row>
    <row r="552" spans="14:17" ht="15.75" customHeight="1" x14ac:dyDescent="0.2">
      <c r="N552" s="132"/>
      <c r="O552" s="132"/>
      <c r="P552" s="132"/>
      <c r="Q552" s="132"/>
    </row>
    <row r="553" spans="14:17" ht="15.75" customHeight="1" x14ac:dyDescent="0.2">
      <c r="N553" s="132"/>
      <c r="O553" s="132"/>
      <c r="P553" s="132"/>
      <c r="Q553" s="132"/>
    </row>
    <row r="554" spans="14:17" ht="15.75" customHeight="1" x14ac:dyDescent="0.2">
      <c r="N554" s="132"/>
      <c r="O554" s="132"/>
      <c r="P554" s="132"/>
      <c r="Q554" s="132"/>
    </row>
    <row r="555" spans="14:17" ht="15.75" customHeight="1" x14ac:dyDescent="0.2">
      <c r="N555" s="132"/>
      <c r="O555" s="132"/>
      <c r="P555" s="132"/>
      <c r="Q555" s="132"/>
    </row>
    <row r="556" spans="14:17" ht="15.75" customHeight="1" x14ac:dyDescent="0.2">
      <c r="N556" s="132"/>
      <c r="O556" s="132"/>
      <c r="P556" s="132"/>
      <c r="Q556" s="132"/>
    </row>
    <row r="557" spans="14:17" ht="15.75" customHeight="1" x14ac:dyDescent="0.2">
      <c r="N557" s="132"/>
      <c r="O557" s="132"/>
      <c r="P557" s="132"/>
      <c r="Q557" s="132"/>
    </row>
    <row r="558" spans="14:17" ht="15.75" customHeight="1" x14ac:dyDescent="0.2">
      <c r="N558" s="132"/>
      <c r="O558" s="132"/>
      <c r="P558" s="132"/>
      <c r="Q558" s="132"/>
    </row>
    <row r="559" spans="14:17" ht="15.75" customHeight="1" x14ac:dyDescent="0.2">
      <c r="N559" s="132"/>
      <c r="O559" s="132"/>
      <c r="P559" s="132"/>
      <c r="Q559" s="132"/>
    </row>
    <row r="560" spans="14:17" ht="15.75" customHeight="1" x14ac:dyDescent="0.2">
      <c r="N560" s="132"/>
      <c r="O560" s="132"/>
      <c r="P560" s="132"/>
      <c r="Q560" s="132"/>
    </row>
    <row r="561" spans="14:17" ht="15.75" customHeight="1" x14ac:dyDescent="0.2">
      <c r="N561" s="132"/>
      <c r="O561" s="132"/>
      <c r="P561" s="132"/>
      <c r="Q561" s="132"/>
    </row>
    <row r="562" spans="14:17" ht="15.75" customHeight="1" x14ac:dyDescent="0.2">
      <c r="N562" s="132"/>
      <c r="O562" s="132"/>
      <c r="P562" s="132"/>
      <c r="Q562" s="132"/>
    </row>
    <row r="563" spans="14:17" ht="15.75" customHeight="1" x14ac:dyDescent="0.2">
      <c r="N563" s="132"/>
      <c r="O563" s="132"/>
      <c r="P563" s="132"/>
      <c r="Q563" s="132"/>
    </row>
    <row r="564" spans="14:17" ht="15.75" customHeight="1" x14ac:dyDescent="0.2">
      <c r="N564" s="132"/>
      <c r="O564" s="132"/>
      <c r="P564" s="132"/>
      <c r="Q564" s="132"/>
    </row>
    <row r="565" spans="14:17" ht="15.75" customHeight="1" x14ac:dyDescent="0.2">
      <c r="N565" s="132"/>
      <c r="O565" s="132"/>
      <c r="P565" s="132"/>
      <c r="Q565" s="132"/>
    </row>
    <row r="566" spans="14:17" ht="15.75" customHeight="1" x14ac:dyDescent="0.2">
      <c r="N566" s="132"/>
      <c r="O566" s="132"/>
      <c r="P566" s="132"/>
      <c r="Q566" s="132"/>
    </row>
    <row r="567" spans="14:17" ht="15.75" customHeight="1" x14ac:dyDescent="0.2">
      <c r="N567" s="132"/>
      <c r="O567" s="132"/>
      <c r="P567" s="132"/>
      <c r="Q567" s="132"/>
    </row>
    <row r="568" spans="14:17" ht="15.75" customHeight="1" x14ac:dyDescent="0.2">
      <c r="N568" s="132"/>
      <c r="O568" s="132"/>
      <c r="P568" s="132"/>
      <c r="Q568" s="132"/>
    </row>
    <row r="569" spans="14:17" ht="15.75" customHeight="1" x14ac:dyDescent="0.2">
      <c r="N569" s="132"/>
      <c r="O569" s="132"/>
      <c r="P569" s="132"/>
      <c r="Q569" s="132"/>
    </row>
    <row r="570" spans="14:17" ht="15.75" customHeight="1" x14ac:dyDescent="0.2">
      <c r="N570" s="132"/>
      <c r="O570" s="132"/>
      <c r="P570" s="132"/>
      <c r="Q570" s="132"/>
    </row>
    <row r="571" spans="14:17" ht="15.75" customHeight="1" x14ac:dyDescent="0.2">
      <c r="N571" s="132"/>
      <c r="O571" s="132"/>
      <c r="P571" s="132"/>
      <c r="Q571" s="132"/>
    </row>
    <row r="572" spans="14:17" ht="15.75" customHeight="1" x14ac:dyDescent="0.2">
      <c r="N572" s="132"/>
      <c r="O572" s="132"/>
      <c r="P572" s="132"/>
      <c r="Q572" s="132"/>
    </row>
    <row r="573" spans="14:17" ht="15.75" customHeight="1" x14ac:dyDescent="0.2">
      <c r="N573" s="132"/>
      <c r="O573" s="132"/>
      <c r="P573" s="132"/>
      <c r="Q573" s="132"/>
    </row>
    <row r="574" spans="14:17" ht="15.75" customHeight="1" x14ac:dyDescent="0.2">
      <c r="N574" s="132"/>
      <c r="O574" s="132"/>
      <c r="P574" s="132"/>
      <c r="Q574" s="132"/>
    </row>
    <row r="575" spans="14:17" ht="15.75" customHeight="1" x14ac:dyDescent="0.2">
      <c r="N575" s="132"/>
      <c r="O575" s="132"/>
      <c r="P575" s="132"/>
      <c r="Q575" s="132"/>
    </row>
    <row r="576" spans="14:17" ht="15.75" customHeight="1" x14ac:dyDescent="0.2">
      <c r="N576" s="132"/>
      <c r="O576" s="132"/>
      <c r="P576" s="132"/>
      <c r="Q576" s="132"/>
    </row>
    <row r="577" spans="14:17" ht="15.75" customHeight="1" x14ac:dyDescent="0.2">
      <c r="N577" s="132"/>
      <c r="O577" s="132"/>
      <c r="P577" s="132"/>
      <c r="Q577" s="132"/>
    </row>
    <row r="578" spans="14:17" ht="15.75" customHeight="1" x14ac:dyDescent="0.2">
      <c r="N578" s="132"/>
      <c r="O578" s="132"/>
      <c r="P578" s="132"/>
      <c r="Q578" s="132"/>
    </row>
    <row r="579" spans="14:17" ht="15.75" customHeight="1" x14ac:dyDescent="0.2">
      <c r="N579" s="132"/>
      <c r="O579" s="132"/>
      <c r="P579" s="132"/>
      <c r="Q579" s="132"/>
    </row>
    <row r="580" spans="14:17" ht="15.75" customHeight="1" x14ac:dyDescent="0.2">
      <c r="N580" s="132"/>
      <c r="O580" s="132"/>
      <c r="P580" s="132"/>
      <c r="Q580" s="132"/>
    </row>
    <row r="581" spans="14:17" ht="15.75" customHeight="1" x14ac:dyDescent="0.2">
      <c r="N581" s="132"/>
      <c r="O581" s="132"/>
      <c r="P581" s="132"/>
      <c r="Q581" s="132"/>
    </row>
    <row r="582" spans="14:17" ht="15.75" customHeight="1" x14ac:dyDescent="0.2">
      <c r="N582" s="132"/>
      <c r="O582" s="132"/>
      <c r="P582" s="132"/>
      <c r="Q582" s="132"/>
    </row>
    <row r="583" spans="14:17" ht="15.75" customHeight="1" x14ac:dyDescent="0.2">
      <c r="N583" s="132"/>
      <c r="O583" s="132"/>
      <c r="P583" s="132"/>
      <c r="Q583" s="132"/>
    </row>
    <row r="584" spans="14:17" ht="15.75" customHeight="1" x14ac:dyDescent="0.2">
      <c r="N584" s="132"/>
      <c r="O584" s="132"/>
      <c r="P584" s="132"/>
      <c r="Q584" s="132"/>
    </row>
    <row r="585" spans="14:17" ht="15.75" customHeight="1" x14ac:dyDescent="0.2">
      <c r="N585" s="132"/>
      <c r="O585" s="132"/>
      <c r="P585" s="132"/>
      <c r="Q585" s="132"/>
    </row>
    <row r="586" spans="14:17" ht="15.75" customHeight="1" x14ac:dyDescent="0.2">
      <c r="N586" s="132"/>
      <c r="O586" s="132"/>
      <c r="P586" s="132"/>
      <c r="Q586" s="132"/>
    </row>
    <row r="587" spans="14:17" ht="15.75" customHeight="1" x14ac:dyDescent="0.2">
      <c r="N587" s="132"/>
      <c r="O587" s="132"/>
      <c r="P587" s="132"/>
      <c r="Q587" s="132"/>
    </row>
    <row r="588" spans="14:17" ht="15.75" customHeight="1" x14ac:dyDescent="0.2">
      <c r="N588" s="132"/>
      <c r="O588" s="132"/>
      <c r="P588" s="132"/>
      <c r="Q588" s="132"/>
    </row>
    <row r="589" spans="14:17" ht="15.75" customHeight="1" x14ac:dyDescent="0.2">
      <c r="N589" s="132"/>
      <c r="O589" s="132"/>
      <c r="P589" s="132"/>
      <c r="Q589" s="132"/>
    </row>
    <row r="590" spans="14:17" ht="15.75" customHeight="1" x14ac:dyDescent="0.2">
      <c r="N590" s="132"/>
      <c r="O590" s="132"/>
      <c r="P590" s="132"/>
      <c r="Q590" s="132"/>
    </row>
    <row r="591" spans="14:17" ht="15.75" customHeight="1" x14ac:dyDescent="0.2">
      <c r="N591" s="132"/>
      <c r="O591" s="132"/>
      <c r="P591" s="132"/>
      <c r="Q591" s="132"/>
    </row>
    <row r="592" spans="14:17" ht="15.75" customHeight="1" x14ac:dyDescent="0.2">
      <c r="N592" s="132"/>
      <c r="O592" s="132"/>
      <c r="P592" s="132"/>
      <c r="Q592" s="132"/>
    </row>
    <row r="593" spans="14:17" ht="15.75" customHeight="1" x14ac:dyDescent="0.2">
      <c r="N593" s="132"/>
      <c r="O593" s="132"/>
      <c r="P593" s="132"/>
      <c r="Q593" s="132"/>
    </row>
    <row r="594" spans="14:17" ht="15.75" customHeight="1" x14ac:dyDescent="0.2">
      <c r="N594" s="132"/>
      <c r="O594" s="132"/>
      <c r="P594" s="132"/>
      <c r="Q594" s="132"/>
    </row>
    <row r="595" spans="14:17" ht="15.75" customHeight="1" x14ac:dyDescent="0.2">
      <c r="N595" s="132"/>
      <c r="O595" s="132"/>
      <c r="P595" s="132"/>
      <c r="Q595" s="132"/>
    </row>
    <row r="596" spans="14:17" ht="15.75" customHeight="1" x14ac:dyDescent="0.2">
      <c r="N596" s="132"/>
      <c r="O596" s="132"/>
      <c r="P596" s="132"/>
      <c r="Q596" s="132"/>
    </row>
    <row r="597" spans="14:17" ht="15.75" customHeight="1" x14ac:dyDescent="0.2">
      <c r="N597" s="132"/>
      <c r="O597" s="132"/>
      <c r="P597" s="132"/>
      <c r="Q597" s="132"/>
    </row>
    <row r="598" spans="14:17" ht="15.75" customHeight="1" x14ac:dyDescent="0.2">
      <c r="N598" s="132"/>
      <c r="O598" s="132"/>
      <c r="P598" s="132"/>
      <c r="Q598" s="132"/>
    </row>
    <row r="599" spans="14:17" ht="15.75" customHeight="1" x14ac:dyDescent="0.2">
      <c r="N599" s="132"/>
      <c r="O599" s="132"/>
      <c r="P599" s="132"/>
      <c r="Q599" s="132"/>
    </row>
    <row r="600" spans="14:17" ht="15.75" customHeight="1" x14ac:dyDescent="0.2">
      <c r="N600" s="132"/>
      <c r="O600" s="132"/>
      <c r="P600" s="132"/>
      <c r="Q600" s="132"/>
    </row>
    <row r="601" spans="14:17" ht="15.75" customHeight="1" x14ac:dyDescent="0.2">
      <c r="N601" s="132"/>
      <c r="O601" s="132"/>
      <c r="P601" s="132"/>
      <c r="Q601" s="132"/>
    </row>
    <row r="602" spans="14:17" ht="15.75" customHeight="1" x14ac:dyDescent="0.2">
      <c r="N602" s="132"/>
      <c r="O602" s="132"/>
      <c r="P602" s="132"/>
      <c r="Q602" s="132"/>
    </row>
    <row r="603" spans="14:17" ht="15.75" customHeight="1" x14ac:dyDescent="0.2">
      <c r="N603" s="132"/>
      <c r="O603" s="132"/>
      <c r="P603" s="132"/>
      <c r="Q603" s="132"/>
    </row>
    <row r="604" spans="14:17" ht="15.75" customHeight="1" x14ac:dyDescent="0.2">
      <c r="N604" s="132"/>
      <c r="O604" s="132"/>
      <c r="P604" s="132"/>
      <c r="Q604" s="132"/>
    </row>
    <row r="605" spans="14:17" ht="15.75" customHeight="1" x14ac:dyDescent="0.2">
      <c r="N605" s="132"/>
      <c r="O605" s="132"/>
      <c r="P605" s="132"/>
      <c r="Q605" s="132"/>
    </row>
    <row r="606" spans="14:17" ht="15.75" customHeight="1" x14ac:dyDescent="0.2">
      <c r="N606" s="132"/>
      <c r="O606" s="132"/>
      <c r="P606" s="132"/>
      <c r="Q606" s="132"/>
    </row>
    <row r="607" spans="14:17" ht="15.75" customHeight="1" x14ac:dyDescent="0.2">
      <c r="N607" s="132"/>
      <c r="O607" s="132"/>
      <c r="P607" s="132"/>
      <c r="Q607" s="132"/>
    </row>
    <row r="608" spans="14:17" ht="15.75" customHeight="1" x14ac:dyDescent="0.2">
      <c r="N608" s="132"/>
      <c r="O608" s="132"/>
      <c r="P608" s="132"/>
      <c r="Q608" s="132"/>
    </row>
    <row r="609" spans="14:17" ht="15.75" customHeight="1" x14ac:dyDescent="0.2">
      <c r="N609" s="132"/>
      <c r="O609" s="132"/>
      <c r="P609" s="132"/>
      <c r="Q609" s="132"/>
    </row>
    <row r="610" spans="14:17" ht="15.75" customHeight="1" x14ac:dyDescent="0.2">
      <c r="N610" s="132"/>
      <c r="O610" s="132"/>
      <c r="P610" s="132"/>
      <c r="Q610" s="132"/>
    </row>
    <row r="611" spans="14:17" ht="15.75" customHeight="1" x14ac:dyDescent="0.2">
      <c r="N611" s="132"/>
      <c r="O611" s="132"/>
      <c r="P611" s="132"/>
      <c r="Q611" s="132"/>
    </row>
    <row r="612" spans="14:17" ht="15.75" customHeight="1" x14ac:dyDescent="0.2">
      <c r="N612" s="132"/>
      <c r="O612" s="132"/>
      <c r="P612" s="132"/>
      <c r="Q612" s="132"/>
    </row>
    <row r="613" spans="14:17" ht="15.75" customHeight="1" x14ac:dyDescent="0.2">
      <c r="N613" s="132"/>
      <c r="O613" s="132"/>
      <c r="P613" s="132"/>
      <c r="Q613" s="132"/>
    </row>
    <row r="614" spans="14:17" ht="15.75" customHeight="1" x14ac:dyDescent="0.2">
      <c r="N614" s="132"/>
      <c r="O614" s="132"/>
      <c r="P614" s="132"/>
      <c r="Q614" s="132"/>
    </row>
    <row r="615" spans="14:17" ht="15.75" customHeight="1" x14ac:dyDescent="0.2">
      <c r="N615" s="132"/>
      <c r="O615" s="132"/>
      <c r="P615" s="132"/>
      <c r="Q615" s="132"/>
    </row>
    <row r="616" spans="14:17" ht="15.75" customHeight="1" x14ac:dyDescent="0.2">
      <c r="N616" s="132"/>
      <c r="O616" s="132"/>
      <c r="P616" s="132"/>
      <c r="Q616" s="132"/>
    </row>
    <row r="617" spans="14:17" ht="15.75" customHeight="1" x14ac:dyDescent="0.2">
      <c r="N617" s="132"/>
      <c r="O617" s="132"/>
      <c r="P617" s="132"/>
      <c r="Q617" s="132"/>
    </row>
    <row r="618" spans="14:17" ht="15.75" customHeight="1" x14ac:dyDescent="0.2">
      <c r="N618" s="132"/>
      <c r="O618" s="132"/>
      <c r="P618" s="132"/>
      <c r="Q618" s="132"/>
    </row>
    <row r="619" spans="14:17" ht="15.75" customHeight="1" x14ac:dyDescent="0.2">
      <c r="N619" s="132"/>
      <c r="O619" s="132"/>
      <c r="P619" s="132"/>
      <c r="Q619" s="132"/>
    </row>
    <row r="620" spans="14:17" ht="15.75" customHeight="1" x14ac:dyDescent="0.2">
      <c r="N620" s="132"/>
      <c r="O620" s="132"/>
      <c r="P620" s="132"/>
      <c r="Q620" s="132"/>
    </row>
    <row r="621" spans="14:17" ht="15.75" customHeight="1" x14ac:dyDescent="0.2">
      <c r="N621" s="132"/>
      <c r="O621" s="132"/>
      <c r="P621" s="132"/>
      <c r="Q621" s="132"/>
    </row>
    <row r="622" spans="14:17" ht="15.75" customHeight="1" x14ac:dyDescent="0.2">
      <c r="N622" s="132"/>
      <c r="O622" s="132"/>
      <c r="P622" s="132"/>
      <c r="Q622" s="132"/>
    </row>
    <row r="623" spans="14:17" ht="15.75" customHeight="1" x14ac:dyDescent="0.2">
      <c r="N623" s="132"/>
      <c r="O623" s="132"/>
      <c r="P623" s="132"/>
      <c r="Q623" s="132"/>
    </row>
    <row r="624" spans="14:17" ht="15.75" customHeight="1" x14ac:dyDescent="0.2">
      <c r="N624" s="132"/>
      <c r="O624" s="132"/>
      <c r="P624" s="132"/>
      <c r="Q624" s="132"/>
    </row>
    <row r="625" spans="14:17" ht="15.75" customHeight="1" x14ac:dyDescent="0.2">
      <c r="N625" s="132"/>
      <c r="O625" s="132"/>
      <c r="P625" s="132"/>
      <c r="Q625" s="132"/>
    </row>
    <row r="626" spans="14:17" ht="15.75" customHeight="1" x14ac:dyDescent="0.2">
      <c r="N626" s="132"/>
      <c r="O626" s="132"/>
      <c r="P626" s="132"/>
      <c r="Q626" s="132"/>
    </row>
    <row r="627" spans="14:17" ht="15.75" customHeight="1" x14ac:dyDescent="0.2">
      <c r="N627" s="132"/>
      <c r="O627" s="132"/>
      <c r="P627" s="132"/>
      <c r="Q627" s="132"/>
    </row>
    <row r="628" spans="14:17" ht="15.75" customHeight="1" x14ac:dyDescent="0.2">
      <c r="N628" s="132"/>
      <c r="O628" s="132"/>
      <c r="P628" s="132"/>
      <c r="Q628" s="132"/>
    </row>
    <row r="629" spans="14:17" ht="15.75" customHeight="1" x14ac:dyDescent="0.2">
      <c r="N629" s="132"/>
      <c r="O629" s="132"/>
      <c r="P629" s="132"/>
      <c r="Q629" s="132"/>
    </row>
    <row r="630" spans="14:17" ht="15.75" customHeight="1" x14ac:dyDescent="0.2">
      <c r="N630" s="132"/>
      <c r="O630" s="132"/>
      <c r="P630" s="132"/>
      <c r="Q630" s="132"/>
    </row>
    <row r="631" spans="14:17" ht="15.75" customHeight="1" x14ac:dyDescent="0.2">
      <c r="N631" s="132"/>
      <c r="O631" s="132"/>
      <c r="P631" s="132"/>
      <c r="Q631" s="132"/>
    </row>
    <row r="632" spans="14:17" ht="15.75" customHeight="1" x14ac:dyDescent="0.2">
      <c r="N632" s="132"/>
      <c r="O632" s="132"/>
      <c r="P632" s="132"/>
      <c r="Q632" s="132"/>
    </row>
    <row r="633" spans="14:17" ht="15.75" customHeight="1" x14ac:dyDescent="0.2">
      <c r="N633" s="132"/>
      <c r="O633" s="132"/>
      <c r="P633" s="132"/>
      <c r="Q633" s="132"/>
    </row>
    <row r="634" spans="14:17" ht="15.75" customHeight="1" x14ac:dyDescent="0.2">
      <c r="N634" s="132"/>
      <c r="O634" s="132"/>
      <c r="P634" s="132"/>
      <c r="Q634" s="132"/>
    </row>
    <row r="635" spans="14:17" ht="15.75" customHeight="1" x14ac:dyDescent="0.2">
      <c r="N635" s="132"/>
      <c r="O635" s="132"/>
      <c r="P635" s="132"/>
      <c r="Q635" s="132"/>
    </row>
    <row r="636" spans="14:17" ht="15.75" customHeight="1" x14ac:dyDescent="0.2">
      <c r="N636" s="132"/>
      <c r="O636" s="132"/>
      <c r="P636" s="132"/>
      <c r="Q636" s="132"/>
    </row>
    <row r="637" spans="14:17" ht="15.75" customHeight="1" x14ac:dyDescent="0.2">
      <c r="N637" s="132"/>
      <c r="O637" s="132"/>
      <c r="P637" s="132"/>
      <c r="Q637" s="132"/>
    </row>
    <row r="638" spans="14:17" ht="15.75" customHeight="1" x14ac:dyDescent="0.2">
      <c r="N638" s="132"/>
      <c r="O638" s="132"/>
      <c r="P638" s="132"/>
      <c r="Q638" s="132"/>
    </row>
    <row r="639" spans="14:17" ht="15.75" customHeight="1" x14ac:dyDescent="0.2">
      <c r="N639" s="132"/>
      <c r="O639" s="132"/>
      <c r="P639" s="132"/>
      <c r="Q639" s="132"/>
    </row>
    <row r="640" spans="14:17" ht="15.75" customHeight="1" x14ac:dyDescent="0.2">
      <c r="N640" s="132"/>
      <c r="O640" s="132"/>
      <c r="P640" s="132"/>
      <c r="Q640" s="132"/>
    </row>
    <row r="641" spans="14:17" ht="15.75" customHeight="1" x14ac:dyDescent="0.2">
      <c r="N641" s="132"/>
      <c r="O641" s="132"/>
      <c r="P641" s="132"/>
      <c r="Q641" s="132"/>
    </row>
    <row r="642" spans="14:17" ht="15.75" customHeight="1" x14ac:dyDescent="0.2">
      <c r="N642" s="132"/>
      <c r="O642" s="132"/>
      <c r="P642" s="132"/>
      <c r="Q642" s="132"/>
    </row>
    <row r="643" spans="14:17" ht="15.75" customHeight="1" x14ac:dyDescent="0.2">
      <c r="N643" s="132"/>
      <c r="O643" s="132"/>
      <c r="P643" s="132"/>
      <c r="Q643" s="132"/>
    </row>
    <row r="644" spans="14:17" ht="15.75" customHeight="1" x14ac:dyDescent="0.2">
      <c r="N644" s="132"/>
      <c r="O644" s="132"/>
      <c r="P644" s="132"/>
      <c r="Q644" s="132"/>
    </row>
    <row r="645" spans="14:17" ht="15.75" customHeight="1" x14ac:dyDescent="0.2">
      <c r="N645" s="132"/>
      <c r="O645" s="132"/>
      <c r="P645" s="132"/>
      <c r="Q645" s="132"/>
    </row>
    <row r="646" spans="14:17" ht="15.75" customHeight="1" x14ac:dyDescent="0.2">
      <c r="N646" s="132"/>
      <c r="O646" s="132"/>
      <c r="P646" s="132"/>
      <c r="Q646" s="132"/>
    </row>
    <row r="647" spans="14:17" ht="15.75" customHeight="1" x14ac:dyDescent="0.2">
      <c r="N647" s="132"/>
      <c r="O647" s="132"/>
      <c r="P647" s="132"/>
      <c r="Q647" s="132"/>
    </row>
    <row r="648" spans="14:17" ht="15.75" customHeight="1" x14ac:dyDescent="0.2">
      <c r="N648" s="132"/>
      <c r="O648" s="132"/>
      <c r="P648" s="132"/>
      <c r="Q648" s="132"/>
    </row>
    <row r="649" spans="14:17" ht="15.75" customHeight="1" x14ac:dyDescent="0.2">
      <c r="N649" s="132"/>
      <c r="O649" s="132"/>
      <c r="P649" s="132"/>
      <c r="Q649" s="132"/>
    </row>
    <row r="650" spans="14:17" ht="15.75" customHeight="1" x14ac:dyDescent="0.2">
      <c r="N650" s="132"/>
      <c r="O650" s="132"/>
      <c r="P650" s="132"/>
      <c r="Q650" s="132"/>
    </row>
    <row r="651" spans="14:17" ht="15.75" customHeight="1" x14ac:dyDescent="0.2">
      <c r="N651" s="132"/>
      <c r="O651" s="132"/>
      <c r="P651" s="132"/>
      <c r="Q651" s="132"/>
    </row>
    <row r="652" spans="14:17" ht="15.75" customHeight="1" x14ac:dyDescent="0.2">
      <c r="N652" s="132"/>
      <c r="O652" s="132"/>
      <c r="P652" s="132"/>
      <c r="Q652" s="132"/>
    </row>
    <row r="653" spans="14:17" ht="15.75" customHeight="1" x14ac:dyDescent="0.2">
      <c r="N653" s="132"/>
      <c r="O653" s="132"/>
      <c r="P653" s="132"/>
      <c r="Q653" s="132"/>
    </row>
    <row r="654" spans="14:17" ht="15.75" customHeight="1" x14ac:dyDescent="0.2">
      <c r="N654" s="132"/>
      <c r="O654" s="132"/>
      <c r="P654" s="132"/>
      <c r="Q654" s="132"/>
    </row>
    <row r="655" spans="14:17" ht="15.75" customHeight="1" x14ac:dyDescent="0.2">
      <c r="N655" s="132"/>
      <c r="O655" s="132"/>
      <c r="P655" s="132"/>
      <c r="Q655" s="132"/>
    </row>
    <row r="656" spans="14:17" ht="15.75" customHeight="1" x14ac:dyDescent="0.2">
      <c r="N656" s="132"/>
      <c r="O656" s="132"/>
      <c r="P656" s="132"/>
      <c r="Q656" s="132"/>
    </row>
    <row r="657" spans="14:17" ht="15.75" customHeight="1" x14ac:dyDescent="0.2">
      <c r="N657" s="132"/>
      <c r="O657" s="132"/>
      <c r="P657" s="132"/>
      <c r="Q657" s="132"/>
    </row>
    <row r="658" spans="14:17" ht="15.75" customHeight="1" x14ac:dyDescent="0.2">
      <c r="N658" s="132"/>
      <c r="O658" s="132"/>
      <c r="P658" s="132"/>
      <c r="Q658" s="132"/>
    </row>
    <row r="659" spans="14:17" ht="15.75" customHeight="1" x14ac:dyDescent="0.2">
      <c r="N659" s="132"/>
      <c r="O659" s="132"/>
      <c r="P659" s="132"/>
      <c r="Q659" s="132"/>
    </row>
    <row r="660" spans="14:17" ht="15.75" customHeight="1" x14ac:dyDescent="0.2">
      <c r="N660" s="132"/>
      <c r="O660" s="132"/>
      <c r="P660" s="132"/>
      <c r="Q660" s="132"/>
    </row>
    <row r="661" spans="14:17" ht="15.75" customHeight="1" x14ac:dyDescent="0.2">
      <c r="N661" s="132"/>
      <c r="O661" s="132"/>
      <c r="P661" s="132"/>
      <c r="Q661" s="132"/>
    </row>
    <row r="662" spans="14:17" ht="15.75" customHeight="1" x14ac:dyDescent="0.2">
      <c r="N662" s="132"/>
      <c r="O662" s="132"/>
      <c r="P662" s="132"/>
      <c r="Q662" s="132"/>
    </row>
    <row r="663" spans="14:17" ht="15.75" customHeight="1" x14ac:dyDescent="0.2">
      <c r="N663" s="132"/>
      <c r="O663" s="132"/>
      <c r="P663" s="132"/>
      <c r="Q663" s="132"/>
    </row>
    <row r="664" spans="14:17" ht="15.75" customHeight="1" x14ac:dyDescent="0.2">
      <c r="N664" s="132"/>
      <c r="O664" s="132"/>
      <c r="P664" s="132"/>
      <c r="Q664" s="132"/>
    </row>
    <row r="665" spans="14:17" ht="15.75" customHeight="1" x14ac:dyDescent="0.2">
      <c r="N665" s="132"/>
      <c r="O665" s="132"/>
      <c r="P665" s="132"/>
      <c r="Q665" s="132"/>
    </row>
    <row r="666" spans="14:17" ht="15.75" customHeight="1" x14ac:dyDescent="0.2">
      <c r="N666" s="132"/>
      <c r="O666" s="132"/>
      <c r="P666" s="132"/>
      <c r="Q666" s="132"/>
    </row>
    <row r="667" spans="14:17" ht="15.75" customHeight="1" x14ac:dyDescent="0.2">
      <c r="N667" s="132"/>
      <c r="O667" s="132"/>
      <c r="P667" s="132"/>
      <c r="Q667" s="132"/>
    </row>
    <row r="668" spans="14:17" ht="15.75" customHeight="1" x14ac:dyDescent="0.2">
      <c r="N668" s="132"/>
      <c r="O668" s="132"/>
      <c r="P668" s="132"/>
      <c r="Q668" s="132"/>
    </row>
    <row r="669" spans="14:17" ht="15.75" customHeight="1" x14ac:dyDescent="0.2">
      <c r="N669" s="132"/>
      <c r="O669" s="132"/>
      <c r="P669" s="132"/>
      <c r="Q669" s="132"/>
    </row>
    <row r="670" spans="14:17" ht="15.75" customHeight="1" x14ac:dyDescent="0.2">
      <c r="N670" s="132"/>
      <c r="O670" s="132"/>
      <c r="P670" s="132"/>
      <c r="Q670" s="132"/>
    </row>
    <row r="671" spans="14:17" ht="15.75" customHeight="1" x14ac:dyDescent="0.2">
      <c r="N671" s="132"/>
      <c r="O671" s="132"/>
      <c r="P671" s="132"/>
      <c r="Q671" s="132"/>
    </row>
    <row r="672" spans="14:17" ht="15.75" customHeight="1" x14ac:dyDescent="0.2">
      <c r="N672" s="132"/>
      <c r="O672" s="132"/>
      <c r="P672" s="132"/>
      <c r="Q672" s="132"/>
    </row>
    <row r="673" spans="14:17" ht="15.75" customHeight="1" x14ac:dyDescent="0.2">
      <c r="N673" s="132"/>
      <c r="O673" s="132"/>
      <c r="P673" s="132"/>
      <c r="Q673" s="132"/>
    </row>
    <row r="674" spans="14:17" ht="15.75" customHeight="1" x14ac:dyDescent="0.2">
      <c r="N674" s="132"/>
      <c r="O674" s="132"/>
      <c r="P674" s="132"/>
      <c r="Q674" s="132"/>
    </row>
    <row r="675" spans="14:17" ht="15.75" customHeight="1" x14ac:dyDescent="0.2">
      <c r="N675" s="132"/>
      <c r="O675" s="132"/>
      <c r="P675" s="132"/>
      <c r="Q675" s="132"/>
    </row>
    <row r="676" spans="14:17" ht="15.75" customHeight="1" x14ac:dyDescent="0.2">
      <c r="N676" s="132"/>
      <c r="O676" s="132"/>
      <c r="P676" s="132"/>
      <c r="Q676" s="132"/>
    </row>
    <row r="677" spans="14:17" ht="15.75" customHeight="1" x14ac:dyDescent="0.2">
      <c r="N677" s="132"/>
      <c r="O677" s="132"/>
      <c r="P677" s="132"/>
      <c r="Q677" s="132"/>
    </row>
    <row r="678" spans="14:17" ht="15.75" customHeight="1" x14ac:dyDescent="0.2">
      <c r="N678" s="132"/>
      <c r="O678" s="132"/>
      <c r="P678" s="132"/>
      <c r="Q678" s="132"/>
    </row>
    <row r="679" spans="14:17" ht="15.75" customHeight="1" x14ac:dyDescent="0.2">
      <c r="N679" s="132"/>
      <c r="O679" s="132"/>
      <c r="P679" s="132"/>
      <c r="Q679" s="132"/>
    </row>
    <row r="680" spans="14:17" ht="15.75" customHeight="1" x14ac:dyDescent="0.2">
      <c r="N680" s="132"/>
      <c r="O680" s="132"/>
      <c r="P680" s="132"/>
      <c r="Q680" s="132"/>
    </row>
    <row r="681" spans="14:17" ht="15.75" customHeight="1" x14ac:dyDescent="0.2">
      <c r="N681" s="132"/>
      <c r="O681" s="132"/>
      <c r="P681" s="132"/>
      <c r="Q681" s="132"/>
    </row>
    <row r="682" spans="14:17" ht="15.75" customHeight="1" x14ac:dyDescent="0.2">
      <c r="N682" s="132"/>
      <c r="O682" s="132"/>
      <c r="P682" s="132"/>
      <c r="Q682" s="132"/>
    </row>
    <row r="683" spans="14:17" ht="15.75" customHeight="1" x14ac:dyDescent="0.2">
      <c r="N683" s="132"/>
      <c r="O683" s="132"/>
      <c r="P683" s="132"/>
      <c r="Q683" s="132"/>
    </row>
    <row r="684" spans="14:17" ht="15.75" customHeight="1" x14ac:dyDescent="0.2">
      <c r="N684" s="132"/>
      <c r="O684" s="132"/>
      <c r="P684" s="132"/>
      <c r="Q684" s="132"/>
    </row>
    <row r="685" spans="14:17" ht="15.75" customHeight="1" x14ac:dyDescent="0.2">
      <c r="N685" s="132"/>
      <c r="O685" s="132"/>
      <c r="P685" s="132"/>
      <c r="Q685" s="132"/>
    </row>
    <row r="686" spans="14:17" ht="15.75" customHeight="1" x14ac:dyDescent="0.2">
      <c r="N686" s="132"/>
      <c r="O686" s="132"/>
      <c r="P686" s="132"/>
      <c r="Q686" s="132"/>
    </row>
    <row r="687" spans="14:17" ht="15.75" customHeight="1" x14ac:dyDescent="0.2">
      <c r="N687" s="132"/>
      <c r="O687" s="132"/>
      <c r="P687" s="132"/>
      <c r="Q687" s="132"/>
    </row>
    <row r="688" spans="14:17" ht="15.75" customHeight="1" x14ac:dyDescent="0.2">
      <c r="N688" s="132"/>
      <c r="O688" s="132"/>
      <c r="P688" s="132"/>
      <c r="Q688" s="132"/>
    </row>
    <row r="689" spans="14:17" ht="15.75" customHeight="1" x14ac:dyDescent="0.2">
      <c r="N689" s="132"/>
      <c r="O689" s="132"/>
      <c r="P689" s="132"/>
      <c r="Q689" s="132"/>
    </row>
    <row r="690" spans="14:17" ht="15.75" customHeight="1" x14ac:dyDescent="0.2">
      <c r="N690" s="132"/>
      <c r="O690" s="132"/>
      <c r="P690" s="132"/>
      <c r="Q690" s="132"/>
    </row>
    <row r="691" spans="14:17" ht="15.75" customHeight="1" x14ac:dyDescent="0.2">
      <c r="N691" s="132"/>
      <c r="O691" s="132"/>
      <c r="P691" s="132"/>
      <c r="Q691" s="132"/>
    </row>
    <row r="692" spans="14:17" ht="15.75" customHeight="1" x14ac:dyDescent="0.2">
      <c r="N692" s="132"/>
      <c r="O692" s="132"/>
      <c r="P692" s="132"/>
      <c r="Q692" s="132"/>
    </row>
    <row r="693" spans="14:17" ht="15.75" customHeight="1" x14ac:dyDescent="0.2">
      <c r="N693" s="132"/>
      <c r="O693" s="132"/>
      <c r="P693" s="132"/>
      <c r="Q693" s="132"/>
    </row>
    <row r="694" spans="14:17" ht="15.75" customHeight="1" x14ac:dyDescent="0.2">
      <c r="N694" s="132"/>
      <c r="O694" s="132"/>
      <c r="P694" s="132"/>
      <c r="Q694" s="132"/>
    </row>
    <row r="695" spans="14:17" ht="15.75" customHeight="1" x14ac:dyDescent="0.2">
      <c r="N695" s="132"/>
      <c r="O695" s="132"/>
      <c r="P695" s="132"/>
      <c r="Q695" s="132"/>
    </row>
    <row r="696" spans="14:17" ht="15.75" customHeight="1" x14ac:dyDescent="0.2">
      <c r="N696" s="132"/>
      <c r="O696" s="132"/>
      <c r="P696" s="132"/>
      <c r="Q696" s="132"/>
    </row>
    <row r="697" spans="14:17" ht="15.75" customHeight="1" x14ac:dyDescent="0.2">
      <c r="N697" s="132"/>
      <c r="O697" s="132"/>
      <c r="P697" s="132"/>
      <c r="Q697" s="132"/>
    </row>
    <row r="698" spans="14:17" ht="15.75" customHeight="1" x14ac:dyDescent="0.2">
      <c r="N698" s="132"/>
      <c r="O698" s="132"/>
      <c r="P698" s="132"/>
      <c r="Q698" s="132"/>
    </row>
    <row r="699" spans="14:17" ht="15.75" customHeight="1" x14ac:dyDescent="0.2">
      <c r="N699" s="132"/>
      <c r="O699" s="132"/>
      <c r="P699" s="132"/>
      <c r="Q699" s="132"/>
    </row>
    <row r="700" spans="14:17" ht="15.75" customHeight="1" x14ac:dyDescent="0.2">
      <c r="N700" s="132"/>
      <c r="O700" s="132"/>
      <c r="P700" s="132"/>
      <c r="Q700" s="132"/>
    </row>
    <row r="701" spans="14:17" ht="15.75" customHeight="1" x14ac:dyDescent="0.2">
      <c r="N701" s="132"/>
      <c r="O701" s="132"/>
      <c r="P701" s="132"/>
      <c r="Q701" s="132"/>
    </row>
    <row r="702" spans="14:17" ht="15.75" customHeight="1" x14ac:dyDescent="0.2">
      <c r="N702" s="132"/>
      <c r="O702" s="132"/>
      <c r="P702" s="132"/>
      <c r="Q702" s="132"/>
    </row>
    <row r="703" spans="14:17" ht="15.75" customHeight="1" x14ac:dyDescent="0.2">
      <c r="N703" s="132"/>
      <c r="O703" s="132"/>
      <c r="P703" s="132"/>
      <c r="Q703" s="132"/>
    </row>
    <row r="704" spans="14:17" ht="15.75" customHeight="1" x14ac:dyDescent="0.2">
      <c r="N704" s="132"/>
      <c r="O704" s="132"/>
      <c r="P704" s="132"/>
      <c r="Q704" s="132"/>
    </row>
    <row r="705" spans="14:17" ht="15.75" customHeight="1" x14ac:dyDescent="0.2">
      <c r="N705" s="132"/>
      <c r="O705" s="132"/>
      <c r="P705" s="132"/>
      <c r="Q705" s="132"/>
    </row>
    <row r="706" spans="14:17" ht="15.75" customHeight="1" x14ac:dyDescent="0.2">
      <c r="N706" s="132"/>
      <c r="O706" s="132"/>
      <c r="P706" s="132"/>
      <c r="Q706" s="132"/>
    </row>
    <row r="707" spans="14:17" ht="15.75" customHeight="1" x14ac:dyDescent="0.2">
      <c r="N707" s="132"/>
      <c r="O707" s="132"/>
      <c r="P707" s="132"/>
      <c r="Q707" s="132"/>
    </row>
    <row r="708" spans="14:17" ht="15.75" customHeight="1" x14ac:dyDescent="0.2">
      <c r="N708" s="132"/>
      <c r="O708" s="132"/>
      <c r="P708" s="132"/>
      <c r="Q708" s="132"/>
    </row>
    <row r="709" spans="14:17" ht="15.75" customHeight="1" x14ac:dyDescent="0.2">
      <c r="N709" s="132"/>
      <c r="O709" s="132"/>
      <c r="P709" s="132"/>
      <c r="Q709" s="132"/>
    </row>
    <row r="710" spans="14:17" ht="15.75" customHeight="1" x14ac:dyDescent="0.2">
      <c r="N710" s="132"/>
      <c r="O710" s="132"/>
      <c r="P710" s="132"/>
      <c r="Q710" s="132"/>
    </row>
    <row r="711" spans="14:17" ht="15.75" customHeight="1" x14ac:dyDescent="0.2">
      <c r="N711" s="132"/>
      <c r="O711" s="132"/>
      <c r="P711" s="132"/>
      <c r="Q711" s="132"/>
    </row>
    <row r="712" spans="14:17" ht="15.75" customHeight="1" x14ac:dyDescent="0.2">
      <c r="N712" s="132"/>
      <c r="O712" s="132"/>
      <c r="P712" s="132"/>
      <c r="Q712" s="132"/>
    </row>
    <row r="713" spans="14:17" ht="15.75" customHeight="1" x14ac:dyDescent="0.2">
      <c r="N713" s="132"/>
      <c r="O713" s="132"/>
      <c r="P713" s="132"/>
      <c r="Q713" s="132"/>
    </row>
    <row r="714" spans="14:17" ht="15.75" customHeight="1" x14ac:dyDescent="0.2">
      <c r="N714" s="132"/>
      <c r="O714" s="132"/>
      <c r="P714" s="132"/>
      <c r="Q714" s="132"/>
    </row>
    <row r="715" spans="14:17" ht="15.75" customHeight="1" x14ac:dyDescent="0.2">
      <c r="N715" s="132"/>
      <c r="O715" s="132"/>
      <c r="P715" s="132"/>
      <c r="Q715" s="132"/>
    </row>
    <row r="716" spans="14:17" ht="15.75" customHeight="1" x14ac:dyDescent="0.2">
      <c r="N716" s="132"/>
      <c r="O716" s="132"/>
      <c r="P716" s="132"/>
      <c r="Q716" s="132"/>
    </row>
    <row r="717" spans="14:17" ht="15.75" customHeight="1" x14ac:dyDescent="0.2">
      <c r="N717" s="132"/>
      <c r="O717" s="132"/>
      <c r="P717" s="132"/>
      <c r="Q717" s="132"/>
    </row>
    <row r="718" spans="14:17" ht="15.75" customHeight="1" x14ac:dyDescent="0.2">
      <c r="N718" s="132"/>
      <c r="O718" s="132"/>
      <c r="P718" s="132"/>
      <c r="Q718" s="132"/>
    </row>
    <row r="719" spans="14:17" ht="15.75" customHeight="1" x14ac:dyDescent="0.2">
      <c r="N719" s="132"/>
      <c r="O719" s="132"/>
      <c r="P719" s="132"/>
      <c r="Q719" s="132"/>
    </row>
    <row r="720" spans="14:17" ht="15.75" customHeight="1" x14ac:dyDescent="0.2">
      <c r="N720" s="132"/>
      <c r="O720" s="132"/>
      <c r="P720" s="132"/>
      <c r="Q720" s="132"/>
    </row>
    <row r="721" spans="14:17" ht="15.75" customHeight="1" x14ac:dyDescent="0.2">
      <c r="N721" s="132"/>
      <c r="O721" s="132"/>
      <c r="P721" s="132"/>
      <c r="Q721" s="132"/>
    </row>
    <row r="722" spans="14:17" ht="15.75" customHeight="1" x14ac:dyDescent="0.2">
      <c r="N722" s="132"/>
      <c r="O722" s="132"/>
      <c r="P722" s="132"/>
      <c r="Q722" s="132"/>
    </row>
    <row r="723" spans="14:17" ht="15.75" customHeight="1" x14ac:dyDescent="0.2">
      <c r="N723" s="132"/>
      <c r="O723" s="132"/>
      <c r="P723" s="132"/>
      <c r="Q723" s="132"/>
    </row>
    <row r="724" spans="14:17" ht="15.75" customHeight="1" x14ac:dyDescent="0.2">
      <c r="N724" s="132"/>
      <c r="O724" s="132"/>
      <c r="P724" s="132"/>
      <c r="Q724" s="132"/>
    </row>
    <row r="725" spans="14:17" ht="15.75" customHeight="1" x14ac:dyDescent="0.2">
      <c r="N725" s="132"/>
      <c r="O725" s="132"/>
      <c r="P725" s="132"/>
      <c r="Q725" s="132"/>
    </row>
    <row r="726" spans="14:17" ht="15.75" customHeight="1" x14ac:dyDescent="0.2">
      <c r="N726" s="132"/>
      <c r="O726" s="132"/>
      <c r="P726" s="132"/>
      <c r="Q726" s="132"/>
    </row>
    <row r="727" spans="14:17" ht="15.75" customHeight="1" x14ac:dyDescent="0.2">
      <c r="N727" s="132"/>
      <c r="O727" s="132"/>
      <c r="P727" s="132"/>
      <c r="Q727" s="132"/>
    </row>
    <row r="728" spans="14:17" ht="15.75" customHeight="1" x14ac:dyDescent="0.2">
      <c r="N728" s="132"/>
      <c r="O728" s="132"/>
      <c r="P728" s="132"/>
      <c r="Q728" s="132"/>
    </row>
    <row r="729" spans="14:17" ht="15.75" customHeight="1" x14ac:dyDescent="0.2">
      <c r="N729" s="132"/>
      <c r="O729" s="132"/>
      <c r="P729" s="132"/>
      <c r="Q729" s="132"/>
    </row>
    <row r="730" spans="14:17" ht="15.75" customHeight="1" x14ac:dyDescent="0.2">
      <c r="N730" s="132"/>
      <c r="O730" s="132"/>
      <c r="P730" s="132"/>
      <c r="Q730" s="132"/>
    </row>
    <row r="731" spans="14:17" ht="15.75" customHeight="1" x14ac:dyDescent="0.2">
      <c r="N731" s="132"/>
      <c r="O731" s="132"/>
      <c r="P731" s="132"/>
      <c r="Q731" s="132"/>
    </row>
    <row r="732" spans="14:17" ht="15.75" customHeight="1" x14ac:dyDescent="0.2">
      <c r="N732" s="132"/>
      <c r="O732" s="132"/>
      <c r="P732" s="132"/>
      <c r="Q732" s="132"/>
    </row>
    <row r="733" spans="14:17" ht="15.75" customHeight="1" x14ac:dyDescent="0.2">
      <c r="N733" s="132"/>
      <c r="O733" s="132"/>
      <c r="P733" s="132"/>
      <c r="Q733" s="132"/>
    </row>
    <row r="734" spans="14:17" ht="15.75" customHeight="1" x14ac:dyDescent="0.2">
      <c r="N734" s="132"/>
      <c r="O734" s="132"/>
      <c r="P734" s="132"/>
      <c r="Q734" s="132"/>
    </row>
    <row r="735" spans="14:17" ht="15.75" customHeight="1" x14ac:dyDescent="0.2">
      <c r="N735" s="132"/>
      <c r="O735" s="132"/>
      <c r="P735" s="132"/>
      <c r="Q735" s="132"/>
    </row>
    <row r="736" spans="14:17" ht="15.75" customHeight="1" x14ac:dyDescent="0.2">
      <c r="N736" s="132"/>
      <c r="O736" s="132"/>
      <c r="P736" s="132"/>
      <c r="Q736" s="132"/>
    </row>
    <row r="737" spans="14:17" ht="15.75" customHeight="1" x14ac:dyDescent="0.2">
      <c r="N737" s="132"/>
      <c r="O737" s="132"/>
      <c r="P737" s="132"/>
      <c r="Q737" s="132"/>
    </row>
    <row r="738" spans="14:17" ht="15.75" customHeight="1" x14ac:dyDescent="0.2">
      <c r="N738" s="132"/>
      <c r="O738" s="132"/>
      <c r="P738" s="132"/>
      <c r="Q738" s="132"/>
    </row>
    <row r="739" spans="14:17" ht="15.75" customHeight="1" x14ac:dyDescent="0.2">
      <c r="N739" s="132"/>
      <c r="O739" s="132"/>
      <c r="P739" s="132"/>
      <c r="Q739" s="132"/>
    </row>
    <row r="740" spans="14:17" ht="15.75" customHeight="1" x14ac:dyDescent="0.2">
      <c r="N740" s="132"/>
      <c r="O740" s="132"/>
      <c r="P740" s="132"/>
      <c r="Q740" s="132"/>
    </row>
    <row r="741" spans="14:17" ht="15.75" customHeight="1" x14ac:dyDescent="0.2">
      <c r="N741" s="132"/>
      <c r="O741" s="132"/>
      <c r="P741" s="132"/>
      <c r="Q741" s="132"/>
    </row>
    <row r="742" spans="14:17" ht="15.75" customHeight="1" x14ac:dyDescent="0.2">
      <c r="N742" s="132"/>
      <c r="O742" s="132"/>
      <c r="P742" s="132"/>
      <c r="Q742" s="132"/>
    </row>
    <row r="743" spans="14:17" ht="15.75" customHeight="1" x14ac:dyDescent="0.2">
      <c r="N743" s="132"/>
      <c r="O743" s="132"/>
      <c r="P743" s="132"/>
      <c r="Q743" s="132"/>
    </row>
    <row r="744" spans="14:17" ht="15.75" customHeight="1" x14ac:dyDescent="0.2">
      <c r="N744" s="132"/>
      <c r="O744" s="132"/>
      <c r="P744" s="132"/>
      <c r="Q744" s="132"/>
    </row>
    <row r="745" spans="14:17" ht="15.75" customHeight="1" x14ac:dyDescent="0.2">
      <c r="N745" s="132"/>
      <c r="O745" s="132"/>
      <c r="P745" s="132"/>
      <c r="Q745" s="132"/>
    </row>
    <row r="746" spans="14:17" ht="15.75" customHeight="1" x14ac:dyDescent="0.2">
      <c r="N746" s="132"/>
      <c r="O746" s="132"/>
      <c r="P746" s="132"/>
      <c r="Q746" s="132"/>
    </row>
    <row r="747" spans="14:17" ht="15.75" customHeight="1" x14ac:dyDescent="0.2">
      <c r="N747" s="132"/>
      <c r="O747" s="132"/>
      <c r="P747" s="132"/>
      <c r="Q747" s="132"/>
    </row>
    <row r="748" spans="14:17" ht="15.75" customHeight="1" x14ac:dyDescent="0.2">
      <c r="N748" s="132"/>
      <c r="O748" s="132"/>
      <c r="P748" s="132"/>
      <c r="Q748" s="132"/>
    </row>
    <row r="749" spans="14:17" ht="15.75" customHeight="1" x14ac:dyDescent="0.2">
      <c r="N749" s="132"/>
      <c r="O749" s="132"/>
      <c r="P749" s="132"/>
      <c r="Q749" s="132"/>
    </row>
    <row r="750" spans="14:17" ht="15.75" customHeight="1" x14ac:dyDescent="0.2">
      <c r="N750" s="132"/>
      <c r="O750" s="132"/>
      <c r="P750" s="132"/>
      <c r="Q750" s="132"/>
    </row>
    <row r="751" spans="14:17" ht="15.75" customHeight="1" x14ac:dyDescent="0.2">
      <c r="N751" s="132"/>
      <c r="O751" s="132"/>
      <c r="P751" s="132"/>
      <c r="Q751" s="132"/>
    </row>
    <row r="752" spans="14:17" ht="15.75" customHeight="1" x14ac:dyDescent="0.2">
      <c r="N752" s="132"/>
      <c r="O752" s="132"/>
      <c r="P752" s="132"/>
      <c r="Q752" s="132"/>
    </row>
    <row r="753" spans="14:17" ht="15.75" customHeight="1" x14ac:dyDescent="0.2">
      <c r="N753" s="132"/>
      <c r="O753" s="132"/>
      <c r="P753" s="132"/>
      <c r="Q753" s="132"/>
    </row>
    <row r="754" spans="14:17" ht="15.75" customHeight="1" x14ac:dyDescent="0.2">
      <c r="N754" s="132"/>
      <c r="O754" s="132"/>
      <c r="P754" s="132"/>
      <c r="Q754" s="132"/>
    </row>
    <row r="755" spans="14:17" ht="15.75" customHeight="1" x14ac:dyDescent="0.2">
      <c r="N755" s="132"/>
      <c r="O755" s="132"/>
      <c r="P755" s="132"/>
      <c r="Q755" s="132"/>
    </row>
    <row r="756" spans="14:17" ht="15.75" customHeight="1" x14ac:dyDescent="0.2">
      <c r="N756" s="132"/>
      <c r="O756" s="132"/>
      <c r="P756" s="132"/>
      <c r="Q756" s="132"/>
    </row>
    <row r="757" spans="14:17" ht="15.75" customHeight="1" x14ac:dyDescent="0.2">
      <c r="N757" s="132"/>
      <c r="O757" s="132"/>
      <c r="P757" s="132"/>
      <c r="Q757" s="132"/>
    </row>
    <row r="758" spans="14:17" ht="15.75" customHeight="1" x14ac:dyDescent="0.2">
      <c r="N758" s="132"/>
      <c r="O758" s="132"/>
      <c r="P758" s="132"/>
      <c r="Q758" s="132"/>
    </row>
    <row r="759" spans="14:17" ht="15.75" customHeight="1" x14ac:dyDescent="0.2">
      <c r="N759" s="132"/>
      <c r="O759" s="132"/>
      <c r="P759" s="132"/>
      <c r="Q759" s="132"/>
    </row>
    <row r="760" spans="14:17" ht="15.75" customHeight="1" x14ac:dyDescent="0.2">
      <c r="N760" s="132"/>
      <c r="O760" s="132"/>
      <c r="P760" s="132"/>
      <c r="Q760" s="132"/>
    </row>
    <row r="761" spans="14:17" ht="15.75" customHeight="1" x14ac:dyDescent="0.2">
      <c r="N761" s="132"/>
      <c r="O761" s="132"/>
      <c r="P761" s="132"/>
      <c r="Q761" s="132"/>
    </row>
    <row r="762" spans="14:17" ht="15.75" customHeight="1" x14ac:dyDescent="0.2">
      <c r="N762" s="132"/>
      <c r="O762" s="132"/>
      <c r="P762" s="132"/>
      <c r="Q762" s="132"/>
    </row>
    <row r="763" spans="14:17" ht="15.75" customHeight="1" x14ac:dyDescent="0.2">
      <c r="N763" s="132"/>
      <c r="O763" s="132"/>
      <c r="P763" s="132"/>
      <c r="Q763" s="132"/>
    </row>
    <row r="764" spans="14:17" ht="15.75" customHeight="1" x14ac:dyDescent="0.2">
      <c r="N764" s="132"/>
      <c r="O764" s="132"/>
      <c r="P764" s="132"/>
      <c r="Q764" s="132"/>
    </row>
    <row r="765" spans="14:17" ht="15.75" customHeight="1" x14ac:dyDescent="0.2">
      <c r="N765" s="132"/>
      <c r="O765" s="132"/>
      <c r="P765" s="132"/>
      <c r="Q765" s="132"/>
    </row>
    <row r="766" spans="14:17" ht="15.75" customHeight="1" x14ac:dyDescent="0.2">
      <c r="N766" s="132"/>
      <c r="O766" s="132"/>
      <c r="P766" s="132"/>
      <c r="Q766" s="132"/>
    </row>
    <row r="767" spans="14:17" ht="15.75" customHeight="1" x14ac:dyDescent="0.2">
      <c r="N767" s="132"/>
      <c r="O767" s="132"/>
      <c r="P767" s="132"/>
      <c r="Q767" s="132"/>
    </row>
    <row r="768" spans="14:17" ht="15.75" customHeight="1" x14ac:dyDescent="0.2">
      <c r="N768" s="132"/>
      <c r="O768" s="132"/>
      <c r="P768" s="132"/>
      <c r="Q768" s="132"/>
    </row>
    <row r="769" spans="14:17" ht="15.75" customHeight="1" x14ac:dyDescent="0.2">
      <c r="N769" s="132"/>
      <c r="O769" s="132"/>
      <c r="P769" s="132"/>
      <c r="Q769" s="132"/>
    </row>
    <row r="770" spans="14:17" ht="15.75" customHeight="1" x14ac:dyDescent="0.2">
      <c r="N770" s="132"/>
      <c r="O770" s="132"/>
      <c r="P770" s="132"/>
      <c r="Q770" s="132"/>
    </row>
    <row r="771" spans="14:17" ht="15.75" customHeight="1" x14ac:dyDescent="0.2">
      <c r="N771" s="132"/>
      <c r="O771" s="132"/>
      <c r="P771" s="132"/>
      <c r="Q771" s="132"/>
    </row>
    <row r="772" spans="14:17" ht="15.75" customHeight="1" x14ac:dyDescent="0.2">
      <c r="N772" s="132"/>
      <c r="O772" s="132"/>
      <c r="P772" s="132"/>
      <c r="Q772" s="132"/>
    </row>
    <row r="773" spans="14:17" ht="15.75" customHeight="1" x14ac:dyDescent="0.2">
      <c r="N773" s="132"/>
      <c r="O773" s="132"/>
      <c r="P773" s="132"/>
      <c r="Q773" s="132"/>
    </row>
    <row r="774" spans="14:17" ht="15.75" customHeight="1" x14ac:dyDescent="0.2">
      <c r="N774" s="132"/>
      <c r="O774" s="132"/>
      <c r="P774" s="132"/>
      <c r="Q774" s="132"/>
    </row>
    <row r="775" spans="14:17" ht="15.75" customHeight="1" x14ac:dyDescent="0.2">
      <c r="N775" s="132"/>
      <c r="O775" s="132"/>
      <c r="P775" s="132"/>
      <c r="Q775" s="132"/>
    </row>
    <row r="776" spans="14:17" ht="15.75" customHeight="1" x14ac:dyDescent="0.2">
      <c r="N776" s="132"/>
      <c r="O776" s="132"/>
      <c r="P776" s="132"/>
      <c r="Q776" s="132"/>
    </row>
    <row r="777" spans="14:17" ht="15.75" customHeight="1" x14ac:dyDescent="0.2">
      <c r="N777" s="132"/>
      <c r="O777" s="132"/>
      <c r="P777" s="132"/>
      <c r="Q777" s="132"/>
    </row>
    <row r="778" spans="14:17" ht="15.75" customHeight="1" x14ac:dyDescent="0.2">
      <c r="N778" s="132"/>
      <c r="O778" s="132"/>
      <c r="P778" s="132"/>
      <c r="Q778" s="132"/>
    </row>
    <row r="779" spans="14:17" ht="15.75" customHeight="1" x14ac:dyDescent="0.2">
      <c r="N779" s="132"/>
      <c r="O779" s="132"/>
      <c r="P779" s="132"/>
      <c r="Q779" s="132"/>
    </row>
    <row r="780" spans="14:17" ht="15.75" customHeight="1" x14ac:dyDescent="0.2">
      <c r="N780" s="132"/>
      <c r="O780" s="132"/>
      <c r="P780" s="132"/>
      <c r="Q780" s="132"/>
    </row>
    <row r="781" spans="14:17" ht="15.75" customHeight="1" x14ac:dyDescent="0.2">
      <c r="N781" s="132"/>
      <c r="O781" s="132"/>
      <c r="P781" s="132"/>
      <c r="Q781" s="132"/>
    </row>
    <row r="782" spans="14:17" ht="15.75" customHeight="1" x14ac:dyDescent="0.2">
      <c r="N782" s="132"/>
      <c r="O782" s="132"/>
      <c r="P782" s="132"/>
      <c r="Q782" s="132"/>
    </row>
    <row r="783" spans="14:17" ht="15.75" customHeight="1" x14ac:dyDescent="0.2">
      <c r="N783" s="132"/>
      <c r="O783" s="132"/>
      <c r="P783" s="132"/>
      <c r="Q783" s="132"/>
    </row>
    <row r="784" spans="14:17" ht="15.75" customHeight="1" x14ac:dyDescent="0.2">
      <c r="N784" s="132"/>
      <c r="O784" s="132"/>
      <c r="P784" s="132"/>
      <c r="Q784" s="132"/>
    </row>
    <row r="785" spans="14:17" ht="15.75" customHeight="1" x14ac:dyDescent="0.2">
      <c r="N785" s="132"/>
      <c r="O785" s="132"/>
      <c r="P785" s="132"/>
      <c r="Q785" s="132"/>
    </row>
    <row r="786" spans="14:17" ht="15.75" customHeight="1" x14ac:dyDescent="0.2">
      <c r="N786" s="132"/>
      <c r="O786" s="132"/>
      <c r="P786" s="132"/>
      <c r="Q786" s="132"/>
    </row>
    <row r="787" spans="14:17" ht="15.75" customHeight="1" x14ac:dyDescent="0.2">
      <c r="N787" s="132"/>
      <c r="O787" s="132"/>
      <c r="P787" s="132"/>
      <c r="Q787" s="132"/>
    </row>
    <row r="788" spans="14:17" ht="15.75" customHeight="1" x14ac:dyDescent="0.2">
      <c r="N788" s="132"/>
      <c r="O788" s="132"/>
      <c r="P788" s="132"/>
      <c r="Q788" s="132"/>
    </row>
    <row r="789" spans="14:17" ht="15.75" customHeight="1" x14ac:dyDescent="0.2">
      <c r="N789" s="132"/>
      <c r="O789" s="132"/>
      <c r="P789" s="132"/>
      <c r="Q789" s="132"/>
    </row>
    <row r="790" spans="14:17" ht="15.75" customHeight="1" x14ac:dyDescent="0.2">
      <c r="N790" s="132"/>
      <c r="O790" s="132"/>
      <c r="P790" s="132"/>
      <c r="Q790" s="132"/>
    </row>
    <row r="791" spans="14:17" ht="15.75" customHeight="1" x14ac:dyDescent="0.2">
      <c r="N791" s="132"/>
      <c r="O791" s="132"/>
      <c r="P791" s="132"/>
      <c r="Q791" s="132"/>
    </row>
    <row r="792" spans="14:17" ht="15.75" customHeight="1" x14ac:dyDescent="0.2">
      <c r="N792" s="132"/>
      <c r="O792" s="132"/>
      <c r="P792" s="132"/>
      <c r="Q792" s="132"/>
    </row>
    <row r="793" spans="14:17" ht="15.75" customHeight="1" x14ac:dyDescent="0.2">
      <c r="N793" s="132"/>
      <c r="O793" s="132"/>
      <c r="P793" s="132"/>
      <c r="Q793" s="132"/>
    </row>
    <row r="794" spans="14:17" ht="15.75" customHeight="1" x14ac:dyDescent="0.2">
      <c r="N794" s="132"/>
      <c r="O794" s="132"/>
      <c r="P794" s="132"/>
      <c r="Q794" s="132"/>
    </row>
    <row r="795" spans="14:17" ht="15.75" customHeight="1" x14ac:dyDescent="0.2">
      <c r="N795" s="132"/>
      <c r="O795" s="132"/>
      <c r="P795" s="132"/>
      <c r="Q795" s="132"/>
    </row>
    <row r="796" spans="14:17" ht="15.75" customHeight="1" x14ac:dyDescent="0.2">
      <c r="N796" s="132"/>
      <c r="O796" s="132"/>
      <c r="P796" s="132"/>
      <c r="Q796" s="132"/>
    </row>
    <row r="797" spans="14:17" ht="15.75" customHeight="1" x14ac:dyDescent="0.2">
      <c r="N797" s="132"/>
      <c r="O797" s="132"/>
      <c r="P797" s="132"/>
      <c r="Q797" s="132"/>
    </row>
    <row r="798" spans="14:17" ht="15.75" customHeight="1" x14ac:dyDescent="0.2">
      <c r="N798" s="132"/>
      <c r="O798" s="132"/>
      <c r="P798" s="132"/>
      <c r="Q798" s="132"/>
    </row>
    <row r="799" spans="14:17" ht="15.75" customHeight="1" x14ac:dyDescent="0.2">
      <c r="N799" s="132"/>
      <c r="O799" s="132"/>
      <c r="P799" s="132"/>
      <c r="Q799" s="132"/>
    </row>
    <row r="800" spans="14:17" ht="15.75" customHeight="1" x14ac:dyDescent="0.2">
      <c r="N800" s="132"/>
      <c r="O800" s="132"/>
      <c r="P800" s="132"/>
      <c r="Q800" s="132"/>
    </row>
    <row r="801" spans="14:17" ht="15.75" customHeight="1" x14ac:dyDescent="0.2">
      <c r="N801" s="132"/>
      <c r="O801" s="132"/>
      <c r="P801" s="132"/>
      <c r="Q801" s="132"/>
    </row>
    <row r="802" spans="14:17" ht="15.75" customHeight="1" x14ac:dyDescent="0.2">
      <c r="N802" s="132"/>
      <c r="O802" s="132"/>
      <c r="P802" s="132"/>
      <c r="Q802" s="132"/>
    </row>
    <row r="803" spans="14:17" ht="15.75" customHeight="1" x14ac:dyDescent="0.2">
      <c r="N803" s="132"/>
      <c r="O803" s="132"/>
      <c r="P803" s="132"/>
      <c r="Q803" s="132"/>
    </row>
    <row r="804" spans="14:17" ht="15.75" customHeight="1" x14ac:dyDescent="0.2">
      <c r="N804" s="132"/>
      <c r="O804" s="132"/>
      <c r="P804" s="132"/>
      <c r="Q804" s="132"/>
    </row>
    <row r="805" spans="14:17" ht="15.75" customHeight="1" x14ac:dyDescent="0.2">
      <c r="N805" s="132"/>
      <c r="O805" s="132"/>
      <c r="P805" s="132"/>
      <c r="Q805" s="132"/>
    </row>
    <row r="806" spans="14:17" ht="15.75" customHeight="1" x14ac:dyDescent="0.2">
      <c r="N806" s="132"/>
      <c r="O806" s="132"/>
      <c r="P806" s="132"/>
      <c r="Q806" s="132"/>
    </row>
    <row r="807" spans="14:17" ht="15.75" customHeight="1" x14ac:dyDescent="0.2">
      <c r="N807" s="132"/>
      <c r="O807" s="132"/>
      <c r="P807" s="132"/>
      <c r="Q807" s="132"/>
    </row>
    <row r="808" spans="14:17" ht="15.75" customHeight="1" x14ac:dyDescent="0.2">
      <c r="N808" s="132"/>
      <c r="O808" s="132"/>
      <c r="P808" s="132"/>
      <c r="Q808" s="132"/>
    </row>
    <row r="809" spans="14:17" ht="15.75" customHeight="1" x14ac:dyDescent="0.2">
      <c r="N809" s="132"/>
      <c r="O809" s="132"/>
      <c r="P809" s="132"/>
      <c r="Q809" s="132"/>
    </row>
    <row r="810" spans="14:17" ht="15.75" customHeight="1" x14ac:dyDescent="0.2">
      <c r="N810" s="132"/>
      <c r="O810" s="132"/>
      <c r="P810" s="132"/>
      <c r="Q810" s="132"/>
    </row>
    <row r="811" spans="14:17" ht="15.75" customHeight="1" x14ac:dyDescent="0.2">
      <c r="N811" s="132"/>
      <c r="O811" s="132"/>
      <c r="P811" s="132"/>
      <c r="Q811" s="132"/>
    </row>
    <row r="812" spans="14:17" ht="15.75" customHeight="1" x14ac:dyDescent="0.2">
      <c r="N812" s="132"/>
      <c r="O812" s="132"/>
      <c r="P812" s="132"/>
      <c r="Q812" s="132"/>
    </row>
    <row r="813" spans="14:17" ht="15.75" customHeight="1" x14ac:dyDescent="0.2">
      <c r="N813" s="132"/>
      <c r="O813" s="132"/>
      <c r="P813" s="132"/>
      <c r="Q813" s="132"/>
    </row>
    <row r="814" spans="14:17" ht="15.75" customHeight="1" x14ac:dyDescent="0.2">
      <c r="N814" s="132"/>
      <c r="O814" s="132"/>
      <c r="P814" s="132"/>
      <c r="Q814" s="132"/>
    </row>
    <row r="815" spans="14:17" ht="15.75" customHeight="1" x14ac:dyDescent="0.2">
      <c r="N815" s="132"/>
      <c r="O815" s="132"/>
      <c r="P815" s="132"/>
      <c r="Q815" s="132"/>
    </row>
    <row r="816" spans="14:17" ht="15.75" customHeight="1" x14ac:dyDescent="0.2">
      <c r="N816" s="132"/>
      <c r="O816" s="132"/>
      <c r="P816" s="132"/>
      <c r="Q816" s="132"/>
    </row>
    <row r="817" spans="14:17" ht="15.75" customHeight="1" x14ac:dyDescent="0.2">
      <c r="N817" s="132"/>
      <c r="O817" s="132"/>
      <c r="P817" s="132"/>
      <c r="Q817" s="132"/>
    </row>
    <row r="818" spans="14:17" ht="15.75" customHeight="1" x14ac:dyDescent="0.2">
      <c r="N818" s="132"/>
      <c r="O818" s="132"/>
      <c r="P818" s="132"/>
      <c r="Q818" s="132"/>
    </row>
    <row r="819" spans="14:17" ht="15.75" customHeight="1" x14ac:dyDescent="0.2">
      <c r="N819" s="132"/>
      <c r="O819" s="132"/>
      <c r="P819" s="132"/>
      <c r="Q819" s="132"/>
    </row>
    <row r="820" spans="14:17" ht="15.75" customHeight="1" x14ac:dyDescent="0.2">
      <c r="N820" s="132"/>
      <c r="O820" s="132"/>
      <c r="P820" s="132"/>
      <c r="Q820" s="132"/>
    </row>
    <row r="821" spans="14:17" ht="15.75" customHeight="1" x14ac:dyDescent="0.2">
      <c r="N821" s="132"/>
      <c r="O821" s="132"/>
      <c r="P821" s="132"/>
      <c r="Q821" s="132"/>
    </row>
    <row r="822" spans="14:17" ht="15.75" customHeight="1" x14ac:dyDescent="0.2">
      <c r="N822" s="132"/>
      <c r="O822" s="132"/>
      <c r="P822" s="132"/>
      <c r="Q822" s="132"/>
    </row>
    <row r="823" spans="14:17" ht="15.75" customHeight="1" x14ac:dyDescent="0.2">
      <c r="N823" s="132"/>
      <c r="O823" s="132"/>
      <c r="P823" s="132"/>
      <c r="Q823" s="132"/>
    </row>
    <row r="824" spans="14:17" ht="15.75" customHeight="1" x14ac:dyDescent="0.2">
      <c r="N824" s="132"/>
      <c r="O824" s="132"/>
      <c r="P824" s="132"/>
      <c r="Q824" s="132"/>
    </row>
    <row r="825" spans="14:17" ht="15.75" customHeight="1" x14ac:dyDescent="0.2">
      <c r="N825" s="132"/>
      <c r="O825" s="132"/>
      <c r="P825" s="132"/>
      <c r="Q825" s="132"/>
    </row>
    <row r="826" spans="14:17" ht="15.75" customHeight="1" x14ac:dyDescent="0.2">
      <c r="N826" s="132"/>
      <c r="O826" s="132"/>
      <c r="P826" s="132"/>
      <c r="Q826" s="132"/>
    </row>
    <row r="827" spans="14:17" ht="15.75" customHeight="1" x14ac:dyDescent="0.2">
      <c r="N827" s="132"/>
      <c r="O827" s="132"/>
      <c r="P827" s="132"/>
      <c r="Q827" s="132"/>
    </row>
    <row r="828" spans="14:17" ht="15.75" customHeight="1" x14ac:dyDescent="0.2">
      <c r="N828" s="132"/>
      <c r="O828" s="132"/>
      <c r="P828" s="132"/>
      <c r="Q828" s="132"/>
    </row>
    <row r="829" spans="14:17" ht="15.75" customHeight="1" x14ac:dyDescent="0.2">
      <c r="N829" s="132"/>
      <c r="O829" s="132"/>
      <c r="P829" s="132"/>
      <c r="Q829" s="132"/>
    </row>
    <row r="830" spans="14:17" ht="15.75" customHeight="1" x14ac:dyDescent="0.2">
      <c r="N830" s="132"/>
      <c r="O830" s="132"/>
      <c r="P830" s="132"/>
      <c r="Q830" s="132"/>
    </row>
    <row r="831" spans="14:17" ht="15.75" customHeight="1" x14ac:dyDescent="0.2">
      <c r="N831" s="132"/>
      <c r="O831" s="132"/>
      <c r="P831" s="132"/>
      <c r="Q831" s="132"/>
    </row>
    <row r="832" spans="14:17" ht="15.75" customHeight="1" x14ac:dyDescent="0.2">
      <c r="N832" s="132"/>
      <c r="O832" s="132"/>
      <c r="P832" s="132"/>
      <c r="Q832" s="132"/>
    </row>
    <row r="833" spans="14:17" ht="15.75" customHeight="1" x14ac:dyDescent="0.2">
      <c r="N833" s="132"/>
      <c r="O833" s="132"/>
      <c r="P833" s="132"/>
      <c r="Q833" s="132"/>
    </row>
    <row r="834" spans="14:17" ht="15.75" customHeight="1" x14ac:dyDescent="0.2">
      <c r="N834" s="132"/>
      <c r="O834" s="132"/>
      <c r="P834" s="132"/>
      <c r="Q834" s="132"/>
    </row>
    <row r="835" spans="14:17" ht="15.75" customHeight="1" x14ac:dyDescent="0.2">
      <c r="N835" s="132"/>
      <c r="O835" s="132"/>
      <c r="P835" s="132"/>
      <c r="Q835" s="132"/>
    </row>
    <row r="836" spans="14:17" ht="15.75" customHeight="1" x14ac:dyDescent="0.2">
      <c r="N836" s="132"/>
      <c r="O836" s="132"/>
      <c r="P836" s="132"/>
      <c r="Q836" s="132"/>
    </row>
    <row r="837" spans="14:17" ht="15.75" customHeight="1" x14ac:dyDescent="0.2">
      <c r="N837" s="132"/>
      <c r="O837" s="132"/>
      <c r="P837" s="132"/>
      <c r="Q837" s="132"/>
    </row>
    <row r="838" spans="14:17" ht="15.75" customHeight="1" x14ac:dyDescent="0.2">
      <c r="N838" s="132"/>
      <c r="O838" s="132"/>
      <c r="P838" s="132"/>
      <c r="Q838" s="132"/>
    </row>
    <row r="839" spans="14:17" ht="15.75" customHeight="1" x14ac:dyDescent="0.2">
      <c r="N839" s="132"/>
      <c r="O839" s="132"/>
      <c r="P839" s="132"/>
      <c r="Q839" s="132"/>
    </row>
    <row r="840" spans="14:17" ht="15.75" customHeight="1" x14ac:dyDescent="0.2">
      <c r="N840" s="132"/>
      <c r="O840" s="132"/>
      <c r="P840" s="132"/>
      <c r="Q840" s="132"/>
    </row>
    <row r="841" spans="14:17" ht="15.75" customHeight="1" x14ac:dyDescent="0.2">
      <c r="N841" s="132"/>
      <c r="O841" s="132"/>
      <c r="P841" s="132"/>
      <c r="Q841" s="132"/>
    </row>
    <row r="842" spans="14:17" ht="15.75" customHeight="1" x14ac:dyDescent="0.2">
      <c r="N842" s="132"/>
      <c r="O842" s="132"/>
      <c r="P842" s="132"/>
      <c r="Q842" s="132"/>
    </row>
    <row r="843" spans="14:17" ht="15.75" customHeight="1" x14ac:dyDescent="0.2">
      <c r="N843" s="132"/>
      <c r="O843" s="132"/>
      <c r="P843" s="132"/>
      <c r="Q843" s="132"/>
    </row>
    <row r="844" spans="14:17" ht="15.75" customHeight="1" x14ac:dyDescent="0.2">
      <c r="N844" s="132"/>
      <c r="O844" s="132"/>
      <c r="P844" s="132"/>
      <c r="Q844" s="132"/>
    </row>
    <row r="845" spans="14:17" ht="15.75" customHeight="1" x14ac:dyDescent="0.2">
      <c r="N845" s="132"/>
      <c r="O845" s="132"/>
      <c r="P845" s="132"/>
      <c r="Q845" s="132"/>
    </row>
    <row r="846" spans="14:17" ht="15.75" customHeight="1" x14ac:dyDescent="0.2">
      <c r="N846" s="132"/>
      <c r="O846" s="132"/>
      <c r="P846" s="132"/>
      <c r="Q846" s="132"/>
    </row>
    <row r="847" spans="14:17" ht="15.75" customHeight="1" x14ac:dyDescent="0.2">
      <c r="N847" s="132"/>
      <c r="O847" s="132"/>
      <c r="P847" s="132"/>
      <c r="Q847" s="132"/>
    </row>
    <row r="848" spans="14:17" ht="15.75" customHeight="1" x14ac:dyDescent="0.2">
      <c r="N848" s="132"/>
      <c r="O848" s="132"/>
      <c r="P848" s="132"/>
      <c r="Q848" s="132"/>
    </row>
  </sheetData>
  <mergeCells count="1">
    <mergeCell ref="N60:Q61"/>
  </mergeCells>
  <printOptions horizontalCentered="1"/>
  <pageMargins left="0.39370078740157499" right="0.39370078740157499" top="0.78740157480314998" bottom="0.59055118110236204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F14-481E-44A7-A9F2-53129545AAD8}">
  <sheetPr>
    <tabColor rgb="FFA8D08D"/>
    <pageSetUpPr fitToPage="1"/>
  </sheetPr>
  <dimension ref="A1:T89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4" customWidth="1"/>
    <col min="2" max="13" width="12.28515625" style="4" customWidth="1"/>
    <col min="14" max="14" width="50.7109375" style="4" customWidth="1"/>
    <col min="15" max="17" width="11.7109375" style="4" customWidth="1"/>
    <col min="18" max="16384" width="14.42578125" style="4"/>
  </cols>
  <sheetData>
    <row r="1" spans="1:20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350"/>
      <c r="J1" s="5"/>
      <c r="K1" s="5"/>
      <c r="L1" s="5"/>
      <c r="M1" s="5"/>
      <c r="N1" s="229"/>
      <c r="O1" s="229"/>
      <c r="P1" s="229"/>
      <c r="Q1" s="229"/>
    </row>
    <row r="2" spans="1:20" ht="12.75" customHeight="1" x14ac:dyDescent="0.2">
      <c r="A2" s="5"/>
      <c r="B2" s="134" t="s">
        <v>1</v>
      </c>
      <c r="C2" s="134" t="s">
        <v>2</v>
      </c>
      <c r="D2" s="134" t="s">
        <v>3</v>
      </c>
      <c r="E2" s="230" t="s">
        <v>4</v>
      </c>
      <c r="F2" s="231" t="s">
        <v>1</v>
      </c>
      <c r="G2" s="136" t="s">
        <v>2</v>
      </c>
      <c r="H2" s="136" t="s">
        <v>3</v>
      </c>
      <c r="I2" s="343" t="s">
        <v>4</v>
      </c>
      <c r="J2" s="136" t="s">
        <v>1</v>
      </c>
      <c r="K2" s="136" t="s">
        <v>2</v>
      </c>
      <c r="L2" s="136" t="s">
        <v>3</v>
      </c>
      <c r="M2" s="136" t="s">
        <v>4</v>
      </c>
      <c r="N2" s="293"/>
      <c r="O2" s="294" t="s">
        <v>6</v>
      </c>
      <c r="P2" s="294" t="s">
        <v>6</v>
      </c>
      <c r="Q2" s="95" t="s">
        <v>6</v>
      </c>
    </row>
    <row r="3" spans="1:20" ht="12.75" customHeight="1" x14ac:dyDescent="0.2">
      <c r="A3" s="101"/>
      <c r="B3" s="99">
        <v>2020</v>
      </c>
      <c r="C3" s="99">
        <v>2020</v>
      </c>
      <c r="D3" s="99">
        <v>2020</v>
      </c>
      <c r="E3" s="137">
        <v>2020</v>
      </c>
      <c r="F3" s="99">
        <v>2021</v>
      </c>
      <c r="G3" s="138">
        <v>2021</v>
      </c>
      <c r="H3" s="138">
        <v>2021</v>
      </c>
      <c r="I3" s="344">
        <v>2021</v>
      </c>
      <c r="J3" s="138">
        <v>2022</v>
      </c>
      <c r="K3" s="138">
        <v>2022</v>
      </c>
      <c r="L3" s="138">
        <v>2022</v>
      </c>
      <c r="M3" s="138">
        <v>2022</v>
      </c>
      <c r="N3" s="295" t="s">
        <v>96</v>
      </c>
      <c r="O3" s="14">
        <v>2022</v>
      </c>
      <c r="P3" s="14">
        <v>2021</v>
      </c>
      <c r="Q3" s="99">
        <v>2020</v>
      </c>
    </row>
    <row r="4" spans="1:20" ht="12.75" customHeight="1" x14ac:dyDescent="0.2">
      <c r="A4" s="5"/>
      <c r="B4" s="139" t="s">
        <v>9</v>
      </c>
      <c r="C4" s="139" t="s">
        <v>9</v>
      </c>
      <c r="D4" s="139" t="s">
        <v>9</v>
      </c>
      <c r="E4" s="140" t="s">
        <v>9</v>
      </c>
      <c r="F4" s="139" t="s">
        <v>9</v>
      </c>
      <c r="G4" s="139" t="s">
        <v>9</v>
      </c>
      <c r="H4" s="139" t="s">
        <v>9</v>
      </c>
      <c r="I4" s="140" t="s">
        <v>9</v>
      </c>
      <c r="J4" s="139"/>
      <c r="K4" s="139"/>
      <c r="L4" s="139"/>
      <c r="M4" s="139"/>
      <c r="N4" s="229"/>
      <c r="O4" s="139"/>
      <c r="P4" s="139" t="s">
        <v>9</v>
      </c>
      <c r="Q4" s="139" t="s">
        <v>9</v>
      </c>
    </row>
    <row r="5" spans="1:20" ht="12.75" customHeight="1" x14ac:dyDescent="0.2">
      <c r="A5" s="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29"/>
      <c r="O5" s="229"/>
      <c r="P5" s="229"/>
      <c r="Q5" s="229"/>
    </row>
    <row r="6" spans="1:20" ht="12.75" customHeight="1" x14ac:dyDescent="0.2">
      <c r="A6" s="5"/>
      <c r="B6" s="142"/>
      <c r="C6" s="142"/>
      <c r="D6" s="142"/>
      <c r="E6" s="144"/>
      <c r="F6" s="142"/>
      <c r="G6" s="142"/>
      <c r="H6" s="142"/>
      <c r="I6" s="144"/>
      <c r="J6" s="142"/>
      <c r="K6" s="142"/>
      <c r="L6" s="142"/>
      <c r="M6" s="142"/>
      <c r="N6" s="232" t="s">
        <v>121</v>
      </c>
      <c r="O6" s="232"/>
      <c r="P6" s="232"/>
      <c r="Q6" s="232"/>
    </row>
    <row r="7" spans="1:20" ht="12.75" customHeight="1" x14ac:dyDescent="0.2">
      <c r="A7" s="5"/>
      <c r="B7" s="148">
        <v>553.89754846945493</v>
      </c>
      <c r="C7" s="148">
        <v>551.50137948086604</v>
      </c>
      <c r="D7" s="148">
        <v>525.414481006919</v>
      </c>
      <c r="E7" s="149">
        <v>746.33548332990301</v>
      </c>
      <c r="F7" s="150">
        <v>606.75539887976299</v>
      </c>
      <c r="G7" s="150">
        <v>711.22221118759205</v>
      </c>
      <c r="H7" s="150">
        <v>637.78431057370301</v>
      </c>
      <c r="I7" s="149">
        <v>841.56829691534199</v>
      </c>
      <c r="J7" s="150">
        <v>644.92999999999995</v>
      </c>
      <c r="K7" s="150">
        <v>749.04399999999998</v>
      </c>
      <c r="L7" s="150">
        <v>628.20000000000005</v>
      </c>
      <c r="M7" s="151">
        <v>788.68299999999999</v>
      </c>
      <c r="N7" s="17" t="s">
        <v>11</v>
      </c>
      <c r="O7" s="150">
        <v>2810.857</v>
      </c>
      <c r="P7" s="148">
        <v>2797.3302175564004</v>
      </c>
      <c r="Q7" s="148">
        <v>2377.1488922871431</v>
      </c>
    </row>
    <row r="8" spans="1:20" s="237" customFormat="1" ht="12.75" customHeight="1" x14ac:dyDescent="0.2">
      <c r="A8" s="348"/>
      <c r="B8" s="233">
        <v>372.381053256347</v>
      </c>
      <c r="C8" s="233">
        <v>392.01963929970299</v>
      </c>
      <c r="D8" s="233">
        <v>384.27458043544198</v>
      </c>
      <c r="E8" s="234">
        <v>545.01890895747101</v>
      </c>
      <c r="F8" s="235">
        <v>450.30773073178699</v>
      </c>
      <c r="G8" s="235">
        <v>536.34648665443103</v>
      </c>
      <c r="H8" s="235">
        <v>485.99889351802301</v>
      </c>
      <c r="I8" s="234">
        <v>640.00646062637702</v>
      </c>
      <c r="J8" s="235">
        <v>493.47899999999998</v>
      </c>
      <c r="K8" s="235">
        <v>570.26300000000003</v>
      </c>
      <c r="L8" s="235">
        <v>497.25299999999999</v>
      </c>
      <c r="M8" s="236">
        <v>625.08699999999999</v>
      </c>
      <c r="N8" s="18" t="s">
        <v>12</v>
      </c>
      <c r="O8" s="235">
        <v>2186.0819999999999</v>
      </c>
      <c r="P8" s="233">
        <v>2112.6595715306185</v>
      </c>
      <c r="Q8" s="233">
        <v>1693.694181948963</v>
      </c>
      <c r="S8" s="4"/>
      <c r="T8" s="4"/>
    </row>
    <row r="9" spans="1:20" ht="12.75" customHeight="1" x14ac:dyDescent="0.2">
      <c r="A9" s="5"/>
      <c r="B9" s="148">
        <v>631.64599455468601</v>
      </c>
      <c r="C9" s="148">
        <v>657.17819560281305</v>
      </c>
      <c r="D9" s="148">
        <v>673.99766042534293</v>
      </c>
      <c r="E9" s="149">
        <v>695.58853200456804</v>
      </c>
      <c r="F9" s="150">
        <v>699.35798462130197</v>
      </c>
      <c r="G9" s="150">
        <v>689.729259956595</v>
      </c>
      <c r="H9" s="150">
        <v>727.52225326133498</v>
      </c>
      <c r="I9" s="149">
        <v>734.45342696578302</v>
      </c>
      <c r="J9" s="150">
        <v>724.07399999999996</v>
      </c>
      <c r="K9" s="150">
        <v>750.26300000000003</v>
      </c>
      <c r="L9" s="150">
        <v>772.21400000000006</v>
      </c>
      <c r="M9" s="151">
        <v>782.83799999999997</v>
      </c>
      <c r="N9" s="17" t="s">
        <v>13</v>
      </c>
      <c r="O9" s="150">
        <v>3029.3890000000001</v>
      </c>
      <c r="P9" s="148">
        <v>2851.062924805015</v>
      </c>
      <c r="Q9" s="148">
        <v>2658.4103825874099</v>
      </c>
    </row>
    <row r="10" spans="1:20" s="237" customFormat="1" ht="12.75" customHeight="1" x14ac:dyDescent="0.2">
      <c r="A10" s="348"/>
      <c r="B10" s="233">
        <v>241.99199999999999</v>
      </c>
      <c r="C10" s="233">
        <v>262.51900000000001</v>
      </c>
      <c r="D10" s="233">
        <v>284.74400000000003</v>
      </c>
      <c r="E10" s="234">
        <v>296.55200000000002</v>
      </c>
      <c r="F10" s="235">
        <v>309.85612875681204</v>
      </c>
      <c r="G10" s="235">
        <v>310.88838428983695</v>
      </c>
      <c r="H10" s="235">
        <v>342.28627487731899</v>
      </c>
      <c r="I10" s="234">
        <v>349.96586607445698</v>
      </c>
      <c r="J10" s="235">
        <v>350.48900000000003</v>
      </c>
      <c r="K10" s="235">
        <v>380.39800000000002</v>
      </c>
      <c r="L10" s="235">
        <v>403.35500000000002</v>
      </c>
      <c r="M10" s="236">
        <v>413.36400000000003</v>
      </c>
      <c r="N10" s="18" t="s">
        <v>12</v>
      </c>
      <c r="O10" s="235">
        <v>1547.6060000000002</v>
      </c>
      <c r="P10" s="233">
        <v>1312.996653998425</v>
      </c>
      <c r="Q10" s="233">
        <v>1085.807</v>
      </c>
    </row>
    <row r="11" spans="1:20" ht="12.75" customHeight="1" x14ac:dyDescent="0.2">
      <c r="A11" s="5"/>
      <c r="B11" s="148">
        <v>306.43444841468397</v>
      </c>
      <c r="C11" s="148">
        <v>314.58211162639998</v>
      </c>
      <c r="D11" s="148">
        <v>331.30937353021403</v>
      </c>
      <c r="E11" s="149">
        <v>303.45283013640403</v>
      </c>
      <c r="F11" s="150">
        <v>272.88864169829702</v>
      </c>
      <c r="G11" s="150">
        <v>282.20997259547698</v>
      </c>
      <c r="H11" s="150">
        <v>288.28646765230496</v>
      </c>
      <c r="I11" s="149">
        <v>263.61732811022398</v>
      </c>
      <c r="J11" s="150">
        <v>238.315</v>
      </c>
      <c r="K11" s="150">
        <v>248.33</v>
      </c>
      <c r="L11" s="150">
        <v>249.166</v>
      </c>
      <c r="M11" s="151">
        <v>229.38800000000001</v>
      </c>
      <c r="N11" s="17" t="s">
        <v>14</v>
      </c>
      <c r="O11" s="150">
        <v>966</v>
      </c>
      <c r="P11" s="148">
        <v>1107.002410056303</v>
      </c>
      <c r="Q11" s="148">
        <v>1255.7787637077022</v>
      </c>
    </row>
    <row r="12" spans="1:20" ht="12.75" customHeight="1" x14ac:dyDescent="0.2">
      <c r="A12" s="5"/>
      <c r="B12" s="148">
        <v>177.67974000144</v>
      </c>
      <c r="C12" s="148">
        <v>173.305726981791</v>
      </c>
      <c r="D12" s="148">
        <v>190.00344048151499</v>
      </c>
      <c r="E12" s="149">
        <v>237.213606849233</v>
      </c>
      <c r="F12" s="150">
        <v>181.59492247421801</v>
      </c>
      <c r="G12" s="150">
        <v>184.66421360541</v>
      </c>
      <c r="H12" s="150">
        <v>187.955861966002</v>
      </c>
      <c r="I12" s="149">
        <v>215.487291528296</v>
      </c>
      <c r="J12" s="150">
        <v>190.32</v>
      </c>
      <c r="K12" s="150">
        <v>207.90100000000001</v>
      </c>
      <c r="L12" s="150">
        <v>185.19499999999999</v>
      </c>
      <c r="M12" s="151">
        <v>218.22900000000001</v>
      </c>
      <c r="N12" s="17" t="s">
        <v>15</v>
      </c>
      <c r="O12" s="150">
        <v>801.64499999999998</v>
      </c>
      <c r="P12" s="148">
        <v>769.70228957392601</v>
      </c>
      <c r="Q12" s="148">
        <v>778.20251431397901</v>
      </c>
    </row>
    <row r="13" spans="1:20" ht="12.75" customHeight="1" x14ac:dyDescent="0.2">
      <c r="A13" s="5"/>
      <c r="B13" s="154">
        <v>1669.657731440265</v>
      </c>
      <c r="C13" s="154">
        <v>1696.5674136918701</v>
      </c>
      <c r="D13" s="154">
        <v>1720.7249554439909</v>
      </c>
      <c r="E13" s="155">
        <v>1982.5904523201082</v>
      </c>
      <c r="F13" s="156">
        <v>1760.5969476735802</v>
      </c>
      <c r="G13" s="156">
        <v>1867.825657345074</v>
      </c>
      <c r="H13" s="156">
        <v>1841.548893453345</v>
      </c>
      <c r="I13" s="155">
        <v>2055.1263435196452</v>
      </c>
      <c r="J13" s="156">
        <v>1797.6389999999999</v>
      </c>
      <c r="K13" s="156">
        <v>1956.079</v>
      </c>
      <c r="L13" s="156">
        <v>1834.7750000000001</v>
      </c>
      <c r="M13" s="157">
        <v>2019.1379999999999</v>
      </c>
      <c r="N13" s="238" t="s">
        <v>16</v>
      </c>
      <c r="O13" s="156">
        <v>7607.6310000000003</v>
      </c>
      <c r="P13" s="154">
        <v>7525.0978419916446</v>
      </c>
      <c r="Q13" s="154">
        <v>7069.5405528962347</v>
      </c>
    </row>
    <row r="14" spans="1:20" ht="12.75" customHeight="1" x14ac:dyDescent="0.2">
      <c r="A14" s="5"/>
      <c r="B14" s="161"/>
      <c r="C14" s="161"/>
      <c r="D14" s="161"/>
      <c r="E14" s="162"/>
      <c r="F14" s="163">
        <v>5.446578332846097E-2</v>
      </c>
      <c r="G14" s="163">
        <v>0.10094396619379342</v>
      </c>
      <c r="H14" s="163">
        <v>7.0216880174309049E-2</v>
      </c>
      <c r="I14" s="162">
        <v>3.6586422130023166E-2</v>
      </c>
      <c r="J14" s="163">
        <v>2.1039484576731882E-2</v>
      </c>
      <c r="K14" s="163">
        <v>4.7249239942644961E-2</v>
      </c>
      <c r="L14" s="163">
        <v>-3.6783674207216954E-3</v>
      </c>
      <c r="M14" s="164">
        <v>-1.75114992969293E-2</v>
      </c>
      <c r="N14" s="239" t="s">
        <v>105</v>
      </c>
      <c r="O14" s="163">
        <v>1.096771892423809E-2</v>
      </c>
      <c r="P14" s="161">
        <v>5.5350343260073487E-2</v>
      </c>
      <c r="Q14" s="161"/>
    </row>
    <row r="15" spans="1:20" ht="12.75" customHeight="1" x14ac:dyDescent="0.2">
      <c r="A15" s="5"/>
      <c r="B15" s="148">
        <v>-606.96399612968992</v>
      </c>
      <c r="C15" s="148">
        <v>-591.19439831877401</v>
      </c>
      <c r="D15" s="148">
        <v>-526.576775941302</v>
      </c>
      <c r="E15" s="149">
        <v>-620.82782824352603</v>
      </c>
      <c r="F15" s="150">
        <v>-597.11097083747006</v>
      </c>
      <c r="G15" s="150">
        <v>-638.31514293048099</v>
      </c>
      <c r="H15" s="150">
        <v>-570.64630036078904</v>
      </c>
      <c r="I15" s="149">
        <v>-695.59170881321597</v>
      </c>
      <c r="J15" s="150">
        <v>-659.66800000000001</v>
      </c>
      <c r="K15" s="150">
        <v>-693.91499999999996</v>
      </c>
      <c r="L15" s="150">
        <v>-611.471</v>
      </c>
      <c r="M15" s="151">
        <v>-680.17899999999997</v>
      </c>
      <c r="N15" s="240" t="s">
        <v>18</v>
      </c>
      <c r="O15" s="150">
        <v>-2645.2330000000002</v>
      </c>
      <c r="P15" s="148">
        <v>-2501.6641229419561</v>
      </c>
      <c r="Q15" s="148">
        <v>-2345.562998633292</v>
      </c>
    </row>
    <row r="16" spans="1:20" ht="12.75" customHeight="1" x14ac:dyDescent="0.2">
      <c r="A16" s="5"/>
      <c r="B16" s="148">
        <v>-1028.3678102248814</v>
      </c>
      <c r="C16" s="148">
        <v>-975.41995679335912</v>
      </c>
      <c r="D16" s="148">
        <v>-936.50408416082792</v>
      </c>
      <c r="E16" s="149">
        <v>-1071.8853602578731</v>
      </c>
      <c r="F16" s="150">
        <v>-970.45698085212109</v>
      </c>
      <c r="G16" s="150">
        <v>-966.66900629219685</v>
      </c>
      <c r="H16" s="150">
        <v>-1025.3270579854839</v>
      </c>
      <c r="I16" s="149">
        <v>-1130.3223418324501</v>
      </c>
      <c r="J16" s="150">
        <v>-1056.9879999999998</v>
      </c>
      <c r="K16" s="150">
        <v>-1093.271</v>
      </c>
      <c r="L16" s="150">
        <v>-1122.6190000000001</v>
      </c>
      <c r="M16" s="151">
        <v>-1158.549</v>
      </c>
      <c r="N16" s="240" t="s">
        <v>25</v>
      </c>
      <c r="O16" s="150">
        <v>-4431.4269999999997</v>
      </c>
      <c r="P16" s="148">
        <v>-4092.775386962252</v>
      </c>
      <c r="Q16" s="148">
        <v>-4012.1772114369414</v>
      </c>
    </row>
    <row r="17" spans="1:19" ht="12.75" customHeight="1" x14ac:dyDescent="0.2">
      <c r="A17" s="5"/>
      <c r="B17" s="148">
        <v>-1635.3318063545714</v>
      </c>
      <c r="C17" s="148">
        <v>-1566.6143551121331</v>
      </c>
      <c r="D17" s="148">
        <v>-1463.0808601021299</v>
      </c>
      <c r="E17" s="149">
        <v>-1692.7131885013991</v>
      </c>
      <c r="F17" s="150">
        <v>-1567.5679516895912</v>
      </c>
      <c r="G17" s="150">
        <v>-1604.9841492226778</v>
      </c>
      <c r="H17" s="150">
        <v>-1595.973358346273</v>
      </c>
      <c r="I17" s="149">
        <v>-1825.9140506456661</v>
      </c>
      <c r="J17" s="150">
        <v>-1716.6559999999999</v>
      </c>
      <c r="K17" s="150">
        <v>-1787.1859999999999</v>
      </c>
      <c r="L17" s="150">
        <v>-1734.0900000000001</v>
      </c>
      <c r="M17" s="151">
        <v>-1838.7279999999998</v>
      </c>
      <c r="N17" s="239" t="s">
        <v>106</v>
      </c>
      <c r="O17" s="150">
        <v>-7076.66</v>
      </c>
      <c r="P17" s="148">
        <v>-6594.4395099042085</v>
      </c>
      <c r="Q17" s="148">
        <v>-6357.7402100702329</v>
      </c>
    </row>
    <row r="18" spans="1:19" ht="12.75" customHeight="1" x14ac:dyDescent="0.2">
      <c r="A18" s="5"/>
      <c r="B18" s="154">
        <v>34.325925085693697</v>
      </c>
      <c r="C18" s="154">
        <v>129.95305857973699</v>
      </c>
      <c r="D18" s="154">
        <v>257.64409534186098</v>
      </c>
      <c r="E18" s="155">
        <v>289.87726381870903</v>
      </c>
      <c r="F18" s="156">
        <v>193.02899598398901</v>
      </c>
      <c r="G18" s="156">
        <v>262.84150812239602</v>
      </c>
      <c r="H18" s="156">
        <v>245.575535107072</v>
      </c>
      <c r="I18" s="155">
        <v>229.21229287397898</v>
      </c>
      <c r="J18" s="156">
        <v>80.983000000000004</v>
      </c>
      <c r="K18" s="156">
        <v>168.893</v>
      </c>
      <c r="L18" s="156">
        <v>100.685</v>
      </c>
      <c r="M18" s="157">
        <v>180.41</v>
      </c>
      <c r="N18" s="241" t="s">
        <v>102</v>
      </c>
      <c r="O18" s="156">
        <v>530.971</v>
      </c>
      <c r="P18" s="154">
        <v>930.65833208743607</v>
      </c>
      <c r="Q18" s="154">
        <v>711.8003428260007</v>
      </c>
    </row>
    <row r="19" spans="1:19" ht="12.75" customHeight="1" x14ac:dyDescent="0.2">
      <c r="A19" s="5"/>
      <c r="B19" s="168">
        <v>2.0558659681756318E-2</v>
      </c>
      <c r="C19" s="168">
        <v>7.6597639168931378E-2</v>
      </c>
      <c r="D19" s="168">
        <v>0.1497299696425814</v>
      </c>
      <c r="E19" s="169">
        <v>0.14621136880765406</v>
      </c>
      <c r="F19" s="170">
        <v>0.10963837932302103</v>
      </c>
      <c r="G19" s="170">
        <v>0.14072057908016894</v>
      </c>
      <c r="H19" s="170">
        <v>0.13335270976517982</v>
      </c>
      <c r="I19" s="169">
        <v>0.1115319715484869</v>
      </c>
      <c r="J19" s="170">
        <v>4.5049645674131465E-2</v>
      </c>
      <c r="K19" s="170">
        <v>8.634262726607668E-2</v>
      </c>
      <c r="L19" s="170">
        <v>5.487593846656947E-2</v>
      </c>
      <c r="M19" s="171">
        <v>8.9350009756638732E-2</v>
      </c>
      <c r="N19" s="242" t="s">
        <v>107</v>
      </c>
      <c r="O19" s="170">
        <v>6.9794526048910621E-2</v>
      </c>
      <c r="P19" s="168">
        <v>0.12367391781860494</v>
      </c>
      <c r="Q19" s="168">
        <v>0.10068551661881221</v>
      </c>
    </row>
    <row r="20" spans="1:19" ht="12.75" customHeight="1" x14ac:dyDescent="0.2">
      <c r="A20" s="5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243"/>
      <c r="O20" s="110"/>
      <c r="P20" s="110"/>
      <c r="Q20" s="110"/>
    </row>
    <row r="21" spans="1:19" ht="12.75" customHeight="1" x14ac:dyDescent="0.2">
      <c r="A21" s="5"/>
      <c r="B21" s="176"/>
      <c r="C21" s="176"/>
      <c r="D21" s="176"/>
      <c r="E21" s="177"/>
      <c r="F21" s="176"/>
      <c r="G21" s="176"/>
      <c r="H21" s="176"/>
      <c r="I21" s="177"/>
      <c r="J21" s="176"/>
      <c r="K21" s="176"/>
      <c r="L21" s="176"/>
      <c r="M21" s="176"/>
      <c r="N21" s="181" t="s">
        <v>122</v>
      </c>
      <c r="O21" s="176"/>
      <c r="P21" s="176"/>
      <c r="Q21" s="176">
        <v>0</v>
      </c>
    </row>
    <row r="22" spans="1:19" ht="12.75" customHeight="1" x14ac:dyDescent="0.2">
      <c r="A22" s="5"/>
      <c r="B22" s="148">
        <v>403.85599999999999</v>
      </c>
      <c r="C22" s="148">
        <v>421.39699999999999</v>
      </c>
      <c r="D22" s="148">
        <v>439.23200000000003</v>
      </c>
      <c r="E22" s="149">
        <v>504.005</v>
      </c>
      <c r="F22" s="150">
        <v>455.75833</v>
      </c>
      <c r="G22" s="150">
        <v>503.15504999999996</v>
      </c>
      <c r="H22" s="150">
        <v>494.74619999999999</v>
      </c>
      <c r="I22" s="149">
        <v>598.68108999999993</v>
      </c>
      <c r="J22" s="150">
        <v>510.70699999999999</v>
      </c>
      <c r="K22" s="150">
        <v>568.69100000000003</v>
      </c>
      <c r="L22" s="150">
        <v>512.09</v>
      </c>
      <c r="M22" s="151">
        <v>616.53800000000001</v>
      </c>
      <c r="N22" s="244" t="s">
        <v>123</v>
      </c>
      <c r="O22" s="150">
        <v>2208.0260000000003</v>
      </c>
      <c r="P22" s="148">
        <v>2052.34067</v>
      </c>
      <c r="Q22" s="148">
        <v>1768.4899999999998</v>
      </c>
      <c r="R22" s="245"/>
      <c r="S22" s="245"/>
    </row>
    <row r="23" spans="1:19" ht="12.75" customHeight="1" x14ac:dyDescent="0.2">
      <c r="A23" s="5"/>
      <c r="B23" s="148">
        <v>339.69400000000002</v>
      </c>
      <c r="C23" s="148">
        <v>359.09899999999999</v>
      </c>
      <c r="D23" s="148">
        <v>367.33100000000002</v>
      </c>
      <c r="E23" s="149">
        <v>435.75900000000001</v>
      </c>
      <c r="F23" s="150">
        <v>376.22132112576901</v>
      </c>
      <c r="G23" s="150">
        <v>407.58769224022802</v>
      </c>
      <c r="H23" s="150">
        <v>392.70984360240402</v>
      </c>
      <c r="I23" s="149">
        <v>423.38986426888999</v>
      </c>
      <c r="J23" s="150">
        <v>355.10399999999998</v>
      </c>
      <c r="K23" s="150">
        <v>386.983</v>
      </c>
      <c r="L23" s="150">
        <v>372.98099999999999</v>
      </c>
      <c r="M23" s="151">
        <v>394.72300000000001</v>
      </c>
      <c r="N23" s="240" t="s">
        <v>124</v>
      </c>
      <c r="O23" s="150">
        <v>1509.7909999999999</v>
      </c>
      <c r="P23" s="148">
        <v>1599.908721237291</v>
      </c>
      <c r="Q23" s="148">
        <v>1501.883</v>
      </c>
      <c r="R23" s="245"/>
      <c r="S23" s="245"/>
    </row>
    <row r="24" spans="1:19" ht="12.75" customHeight="1" x14ac:dyDescent="0.2">
      <c r="A24" s="5"/>
      <c r="B24" s="148">
        <v>780.08299999999997</v>
      </c>
      <c r="C24" s="148">
        <v>769.654</v>
      </c>
      <c r="D24" s="148">
        <v>767.45600000000002</v>
      </c>
      <c r="E24" s="149">
        <v>861.30399999999997</v>
      </c>
      <c r="F24" s="150">
        <v>775.33395222810509</v>
      </c>
      <c r="G24" s="150">
        <v>792.86994331098697</v>
      </c>
      <c r="H24" s="150">
        <v>780.41732058792502</v>
      </c>
      <c r="I24" s="149">
        <v>850.0360090130099</v>
      </c>
      <c r="J24" s="150">
        <v>765.95600000000002</v>
      </c>
      <c r="K24" s="150">
        <v>800.88800000000003</v>
      </c>
      <c r="L24" s="150">
        <v>766.44799999999998</v>
      </c>
      <c r="M24" s="151">
        <v>825.33799999999997</v>
      </c>
      <c r="N24" s="240" t="s">
        <v>125</v>
      </c>
      <c r="O24" s="150">
        <v>3158.63</v>
      </c>
      <c r="P24" s="148">
        <v>3198.6572251400271</v>
      </c>
      <c r="Q24" s="148">
        <v>3178.4970000000003</v>
      </c>
      <c r="R24" s="245"/>
      <c r="S24" s="245"/>
    </row>
    <row r="25" spans="1:19" ht="12.75" customHeight="1" x14ac:dyDescent="0.2">
      <c r="A25" s="5"/>
      <c r="B25" s="148">
        <v>146.0247314402651</v>
      </c>
      <c r="C25" s="148">
        <v>146.41741369187025</v>
      </c>
      <c r="D25" s="148">
        <v>146.70595544399089</v>
      </c>
      <c r="E25" s="149">
        <v>181.5224523201083</v>
      </c>
      <c r="F25" s="150">
        <v>153.2833443197062</v>
      </c>
      <c r="G25" s="150">
        <v>164.21297179385908</v>
      </c>
      <c r="H25" s="150">
        <v>173.67552926301596</v>
      </c>
      <c r="I25" s="149">
        <v>183.01938023774517</v>
      </c>
      <c r="J25" s="150">
        <v>165.87199999999973</v>
      </c>
      <c r="K25" s="150">
        <v>199.51699999999994</v>
      </c>
      <c r="L25" s="150">
        <v>183.25599999999997</v>
      </c>
      <c r="M25" s="151">
        <v>182.53899999999999</v>
      </c>
      <c r="N25" s="240" t="s">
        <v>126</v>
      </c>
      <c r="O25" s="150">
        <v>731.18399999999963</v>
      </c>
      <c r="P25" s="148">
        <v>674.19122561432641</v>
      </c>
      <c r="Q25" s="148">
        <v>620.67055289623454</v>
      </c>
      <c r="R25" s="245"/>
      <c r="S25" s="245"/>
    </row>
    <row r="26" spans="1:19" ht="12.75" customHeight="1" x14ac:dyDescent="0.2">
      <c r="A26" s="5"/>
      <c r="B26" s="208">
        <v>1669.6577314402648</v>
      </c>
      <c r="C26" s="208">
        <v>1696.5674136918703</v>
      </c>
      <c r="D26" s="208">
        <v>1720.7249554439911</v>
      </c>
      <c r="E26" s="209">
        <v>1982.5904523201084</v>
      </c>
      <c r="F26" s="210">
        <v>1760.5969476735802</v>
      </c>
      <c r="G26" s="210">
        <v>1867.825657345074</v>
      </c>
      <c r="H26" s="210">
        <v>1841.548893453345</v>
      </c>
      <c r="I26" s="209">
        <v>2055.1263435196452</v>
      </c>
      <c r="J26" s="210">
        <v>1797.6389999999999</v>
      </c>
      <c r="K26" s="210">
        <v>1956.079</v>
      </c>
      <c r="L26" s="210">
        <v>1834.7750000000001</v>
      </c>
      <c r="M26" s="211">
        <v>2019.1379999999999</v>
      </c>
      <c r="N26" s="246" t="s">
        <v>16</v>
      </c>
      <c r="O26" s="210">
        <v>7607.6310000000003</v>
      </c>
      <c r="P26" s="208">
        <v>7525.0978419916446</v>
      </c>
      <c r="Q26" s="208">
        <v>7069.5405528962347</v>
      </c>
      <c r="R26" s="245"/>
      <c r="S26" s="245"/>
    </row>
    <row r="27" spans="1:19" ht="12.75" customHeight="1" x14ac:dyDescent="0.2">
      <c r="A27" s="5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247"/>
      <c r="O27" s="247"/>
      <c r="P27" s="247"/>
      <c r="Q27" s="247"/>
    </row>
    <row r="28" spans="1:19" ht="12.75" customHeight="1" x14ac:dyDescent="0.2">
      <c r="A28" s="11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1" t="s">
        <v>127</v>
      </c>
      <c r="O28" s="1"/>
      <c r="P28" s="1"/>
      <c r="Q28" s="1"/>
    </row>
    <row r="29" spans="1:19" ht="12.75" customHeight="1" x14ac:dyDescent="0.2">
      <c r="A29" s="110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1"/>
      <c r="O29" s="1"/>
      <c r="P29" s="1"/>
      <c r="Q29" s="1"/>
    </row>
    <row r="30" spans="1:19" ht="12.75" customHeight="1" x14ac:dyDescent="0.2">
      <c r="A30" s="110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243"/>
      <c r="O30" s="243"/>
      <c r="P30" s="243"/>
      <c r="Q30" s="243"/>
    </row>
    <row r="31" spans="1:19" ht="12.75" customHeight="1" x14ac:dyDescent="0.2">
      <c r="A31" s="349"/>
      <c r="B31" s="248">
        <v>0.97916681000000005</v>
      </c>
      <c r="C31" s="248">
        <v>1.0340139133595734</v>
      </c>
      <c r="D31" s="248">
        <v>1.0296326428437326</v>
      </c>
      <c r="E31" s="249">
        <v>1.0475707799999998</v>
      </c>
      <c r="F31" s="250">
        <v>1.0145060133333335</v>
      </c>
      <c r="G31" s="250">
        <v>0.9951075966666667</v>
      </c>
      <c r="H31" s="250">
        <v>1.0129818166666669</v>
      </c>
      <c r="I31" s="249">
        <v>0.98501941000000004</v>
      </c>
      <c r="J31" s="250">
        <v>0.94801388333333347</v>
      </c>
      <c r="K31" s="250">
        <v>0.95679172000000001</v>
      </c>
      <c r="L31" s="250">
        <v>0.94736260333333344</v>
      </c>
      <c r="M31" s="251">
        <v>0.95005382333333344</v>
      </c>
      <c r="N31" s="252" t="s">
        <v>115</v>
      </c>
      <c r="O31" s="351">
        <v>0.95055550750000017</v>
      </c>
      <c r="P31" s="253">
        <v>1.0019037091666667</v>
      </c>
      <c r="Q31" s="253">
        <v>1.02259603655083</v>
      </c>
    </row>
    <row r="32" spans="1:19" ht="12.75" customHeight="1" x14ac:dyDescent="0.2">
      <c r="A32" s="11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243"/>
      <c r="O32" s="66"/>
      <c r="P32" s="66"/>
      <c r="Q32" s="66"/>
    </row>
    <row r="33" spans="1:19" ht="12.75" customHeight="1" x14ac:dyDescent="0.2">
      <c r="A33" s="110"/>
      <c r="B33" s="254"/>
      <c r="C33" s="254"/>
      <c r="D33" s="254"/>
      <c r="E33" s="255"/>
      <c r="F33" s="254"/>
      <c r="G33" s="254"/>
      <c r="H33" s="254"/>
      <c r="I33" s="255"/>
      <c r="J33" s="254"/>
      <c r="K33" s="254"/>
      <c r="L33" s="254"/>
      <c r="M33" s="254"/>
      <c r="N33" s="256" t="s">
        <v>128</v>
      </c>
      <c r="O33" s="254"/>
      <c r="P33" s="254"/>
      <c r="Q33" s="254"/>
    </row>
    <row r="34" spans="1:19" ht="12.75" customHeight="1" x14ac:dyDescent="0.2">
      <c r="A34" s="110"/>
      <c r="B34" s="148">
        <v>347</v>
      </c>
      <c r="C34" s="148">
        <v>347.2914115165363</v>
      </c>
      <c r="D34" s="148">
        <v>356.77465401849537</v>
      </c>
      <c r="E34" s="149">
        <v>415.97093802100903</v>
      </c>
      <c r="F34" s="150">
        <v>370.84156728047515</v>
      </c>
      <c r="G34" s="150">
        <v>409.59188872168829</v>
      </c>
      <c r="H34" s="150">
        <v>387.67724507855172</v>
      </c>
      <c r="I34" s="149">
        <v>429.82909341857533</v>
      </c>
      <c r="J34" s="150">
        <v>374.57679285393016</v>
      </c>
      <c r="K34" s="150">
        <v>404.45897671438877</v>
      </c>
      <c r="L34" s="150">
        <v>393.70458437735596</v>
      </c>
      <c r="M34" s="151">
        <v>415.47435556344107</v>
      </c>
      <c r="N34" s="257" t="s">
        <v>16</v>
      </c>
      <c r="O34" s="150">
        <v>1588.2147095091161</v>
      </c>
      <c r="P34" s="148">
        <v>1597.9397944992907</v>
      </c>
      <c r="Q34" s="148">
        <v>1467</v>
      </c>
    </row>
    <row r="35" spans="1:19" ht="12.75" customHeight="1" x14ac:dyDescent="0.2">
      <c r="A35" s="110"/>
      <c r="B35" s="258">
        <v>-0.14445793581847044</v>
      </c>
      <c r="C35" s="258">
        <v>-0.13505400000000001</v>
      </c>
      <c r="D35" s="258">
        <v>-4.9785463448508205E-2</v>
      </c>
      <c r="E35" s="259">
        <v>2.98963422594416E-2</v>
      </c>
      <c r="F35" s="260">
        <v>6.8707686687248248E-2</v>
      </c>
      <c r="G35" s="260">
        <v>0.18038008277143591</v>
      </c>
      <c r="H35" s="260">
        <v>8.593065848333814E-2</v>
      </c>
      <c r="I35" s="259">
        <v>3.3243013025421542E-2</v>
      </c>
      <c r="J35" s="260">
        <v>1.0072294756078293E-2</v>
      </c>
      <c r="K35" s="260">
        <v>-1.2531771621061671E-2</v>
      </c>
      <c r="L35" s="260">
        <v>1.5547312552695702E-2</v>
      </c>
      <c r="M35" s="261">
        <v>-3.3396384923519706E-2</v>
      </c>
      <c r="N35" s="262" t="s">
        <v>105</v>
      </c>
      <c r="O35" s="260">
        <v>-6.0860146443889596E-3</v>
      </c>
      <c r="P35" s="258">
        <v>8.9256846966115022E-2</v>
      </c>
      <c r="Q35" s="258">
        <v>-7.4704722949098704E-2</v>
      </c>
    </row>
    <row r="36" spans="1:19" ht="12.75" customHeigh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243"/>
      <c r="O36" s="243"/>
      <c r="P36" s="243"/>
      <c r="Q36" s="243"/>
      <c r="S36" s="263"/>
    </row>
    <row r="37" spans="1:19" ht="12.75" customHeight="1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243"/>
      <c r="O37" s="243"/>
      <c r="P37" s="243"/>
      <c r="Q37" s="243"/>
    </row>
    <row r="38" spans="1:19" ht="12.75" customHeight="1" x14ac:dyDescent="0.2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243"/>
      <c r="O38" s="243"/>
      <c r="P38" s="243"/>
      <c r="Q38" s="243"/>
    </row>
    <row r="39" spans="1:19" ht="15.75" customHeight="1" x14ac:dyDescent="0.2"/>
    <row r="40" spans="1:19" ht="15.75" customHeight="1" x14ac:dyDescent="0.2"/>
    <row r="41" spans="1:19" ht="15.75" customHeight="1" x14ac:dyDescent="0.2"/>
    <row r="42" spans="1:19" ht="15.75" customHeight="1" x14ac:dyDescent="0.2"/>
    <row r="43" spans="1:19" ht="15.75" customHeight="1" x14ac:dyDescent="0.2"/>
    <row r="44" spans="1:19" ht="15.75" customHeight="1" x14ac:dyDescent="0.2"/>
    <row r="45" spans="1:19" ht="15.75" customHeight="1" x14ac:dyDescent="0.2"/>
    <row r="46" spans="1:19" ht="15.75" customHeight="1" x14ac:dyDescent="0.2"/>
    <row r="47" spans="1:19" ht="15.75" customHeight="1" x14ac:dyDescent="0.2"/>
    <row r="48" spans="1:1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</sheetData>
  <mergeCells count="1">
    <mergeCell ref="N28:Q29"/>
  </mergeCells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J914"/>
  <sheetViews>
    <sheetView showGridLines="0" zoomScale="86" zoomScaleNormal="86" workbookViewId="0"/>
  </sheetViews>
  <sheetFormatPr baseColWidth="10" defaultColWidth="14.42578125" defaultRowHeight="15" customHeight="1" x14ac:dyDescent="0.2"/>
  <cols>
    <col min="1" max="1" width="2.5703125" style="4" customWidth="1"/>
    <col min="2" max="13" width="12.28515625" style="4" customWidth="1"/>
    <col min="14" max="14" width="50.7109375" style="4" customWidth="1"/>
    <col min="15" max="17" width="11.7109375" style="4" customWidth="1"/>
    <col min="18" max="18" width="10.5703125" style="4" customWidth="1"/>
    <col min="19" max="36" width="11.42578125" style="4" customWidth="1"/>
    <col min="37" max="16384" width="14.42578125" style="4"/>
  </cols>
  <sheetData>
    <row r="1" spans="1:36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4"/>
      <c r="O1" s="264"/>
      <c r="P1" s="264"/>
      <c r="Q1" s="26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12.75" customHeight="1" x14ac:dyDescent="0.2">
      <c r="A2" s="5"/>
      <c r="B2" s="11" t="s">
        <v>1</v>
      </c>
      <c r="C2" s="11" t="s">
        <v>2</v>
      </c>
      <c r="D2" s="11" t="s">
        <v>3</v>
      </c>
      <c r="E2" s="265" t="s">
        <v>4</v>
      </c>
      <c r="F2" s="11" t="s">
        <v>1</v>
      </c>
      <c r="G2" s="266" t="s">
        <v>2</v>
      </c>
      <c r="H2" s="266" t="s">
        <v>3</v>
      </c>
      <c r="I2" s="352" t="s">
        <v>4</v>
      </c>
      <c r="J2" s="266" t="s">
        <v>1</v>
      </c>
      <c r="K2" s="266" t="s">
        <v>2</v>
      </c>
      <c r="L2" s="266" t="s">
        <v>3</v>
      </c>
      <c r="M2" s="266" t="s">
        <v>4</v>
      </c>
      <c r="N2" s="296"/>
      <c r="O2" s="294" t="s">
        <v>6</v>
      </c>
      <c r="P2" s="294" t="s">
        <v>6</v>
      </c>
      <c r="Q2" s="11" t="s">
        <v>6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12.75" customHeight="1" x14ac:dyDescent="0.2">
      <c r="A3" s="101"/>
      <c r="B3" s="12">
        <v>2020</v>
      </c>
      <c r="C3" s="12">
        <v>2020</v>
      </c>
      <c r="D3" s="12">
        <v>2020</v>
      </c>
      <c r="E3" s="267">
        <v>2020</v>
      </c>
      <c r="F3" s="12">
        <v>2021</v>
      </c>
      <c r="G3" s="13">
        <v>2021</v>
      </c>
      <c r="H3" s="13">
        <v>2021</v>
      </c>
      <c r="I3" s="353">
        <v>2021</v>
      </c>
      <c r="J3" s="13">
        <v>2022</v>
      </c>
      <c r="K3" s="13">
        <v>2022</v>
      </c>
      <c r="L3" s="13">
        <v>2022</v>
      </c>
      <c r="M3" s="13">
        <v>2022</v>
      </c>
      <c r="N3" s="297" t="s">
        <v>97</v>
      </c>
      <c r="O3" s="14">
        <v>2022</v>
      </c>
      <c r="P3" s="14">
        <v>2021</v>
      </c>
      <c r="Q3" s="12">
        <v>2020</v>
      </c>
      <c r="R3" s="101"/>
      <c r="S3" s="101"/>
      <c r="T3" s="5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</row>
    <row r="4" spans="1:36" ht="12.75" customHeight="1" x14ac:dyDescent="0.2">
      <c r="A4" s="5"/>
      <c r="B4" s="104" t="s">
        <v>9</v>
      </c>
      <c r="C4" s="104" t="s">
        <v>9</v>
      </c>
      <c r="D4" s="104" t="s">
        <v>9</v>
      </c>
      <c r="E4" s="269" t="s">
        <v>9</v>
      </c>
      <c r="F4" s="104" t="s">
        <v>9</v>
      </c>
      <c r="G4" s="104" t="s">
        <v>9</v>
      </c>
      <c r="H4" s="104"/>
      <c r="I4" s="269"/>
      <c r="J4" s="104"/>
      <c r="K4" s="104"/>
      <c r="L4" s="104"/>
      <c r="M4" s="104"/>
      <c r="N4" s="270"/>
      <c r="O4" s="104"/>
      <c r="P4" s="104" t="s">
        <v>9</v>
      </c>
      <c r="Q4" s="271" t="s">
        <v>9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12.75" customHeight="1" x14ac:dyDescent="0.2">
      <c r="A5" s="106"/>
      <c r="B5" s="106"/>
      <c r="C5" s="106"/>
      <c r="D5" s="106"/>
      <c r="E5" s="106"/>
      <c r="F5" s="106"/>
      <c r="G5" s="110"/>
      <c r="H5" s="110"/>
      <c r="I5" s="110"/>
      <c r="J5" s="110"/>
      <c r="K5" s="110"/>
      <c r="L5" s="110"/>
      <c r="M5" s="110"/>
      <c r="N5" s="272"/>
      <c r="O5" s="272"/>
      <c r="P5" s="272"/>
      <c r="Q5" s="272"/>
      <c r="R5" s="106"/>
      <c r="S5" s="106"/>
      <c r="T5" s="5"/>
      <c r="U5" s="5"/>
      <c r="V5" s="5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</row>
    <row r="6" spans="1:36" ht="12.75" customHeight="1" x14ac:dyDescent="0.2">
      <c r="A6" s="106"/>
      <c r="B6" s="142"/>
      <c r="C6" s="142"/>
      <c r="D6" s="142"/>
      <c r="E6" s="144"/>
      <c r="F6" s="142"/>
      <c r="G6" s="142"/>
      <c r="H6" s="142"/>
      <c r="I6" s="144"/>
      <c r="J6" s="142"/>
      <c r="K6" s="142"/>
      <c r="L6" s="142"/>
      <c r="M6" s="142"/>
      <c r="N6" s="232" t="s">
        <v>129</v>
      </c>
      <c r="O6" s="232"/>
      <c r="P6" s="232"/>
      <c r="Q6" s="232"/>
      <c r="R6" s="5"/>
      <c r="S6" s="106"/>
      <c r="T6" s="5"/>
      <c r="U6" s="5"/>
      <c r="V6" s="5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</row>
    <row r="7" spans="1:36" ht="12.75" customHeight="1" x14ac:dyDescent="0.2">
      <c r="A7" s="106"/>
      <c r="B7" s="150">
        <v>354.42399999999998</v>
      </c>
      <c r="C7" s="150">
        <v>381.56500000000005</v>
      </c>
      <c r="D7" s="150">
        <v>376.47800000000007</v>
      </c>
      <c r="E7" s="149">
        <v>491.16199999999981</v>
      </c>
      <c r="F7" s="150">
        <v>523.32600000000002</v>
      </c>
      <c r="G7" s="150">
        <v>474.83199999999999</v>
      </c>
      <c r="H7" s="150">
        <v>423.73099999999999</v>
      </c>
      <c r="I7" s="149">
        <v>490.88299999999998</v>
      </c>
      <c r="J7" s="150">
        <v>477.447</v>
      </c>
      <c r="K7" s="150">
        <v>413.48599999999999</v>
      </c>
      <c r="L7" s="150">
        <v>425.30399999999997</v>
      </c>
      <c r="M7" s="151">
        <v>506.20299999999997</v>
      </c>
      <c r="N7" s="257" t="s">
        <v>16</v>
      </c>
      <c r="O7" s="150">
        <v>1822.44</v>
      </c>
      <c r="P7" s="150">
        <v>1912.7720000000002</v>
      </c>
      <c r="Q7" s="150">
        <v>1603.6289999999999</v>
      </c>
      <c r="R7" s="106"/>
      <c r="S7" s="273"/>
      <c r="T7" s="106"/>
      <c r="U7" s="5"/>
      <c r="V7" s="5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</row>
    <row r="8" spans="1:36" ht="12.75" customHeight="1" x14ac:dyDescent="0.2">
      <c r="A8" s="106"/>
      <c r="B8" s="163">
        <v>0.17988734569956191</v>
      </c>
      <c r="C8" s="163">
        <v>0.26632417022604093</v>
      </c>
      <c r="D8" s="163">
        <v>0.1890456127495882</v>
      </c>
      <c r="E8" s="162">
        <v>0.35515395651693998</v>
      </c>
      <c r="F8" s="163">
        <v>0.47655350653454637</v>
      </c>
      <c r="G8" s="163">
        <v>0.24443279650911359</v>
      </c>
      <c r="H8" s="163">
        <v>0.1255133102067052</v>
      </c>
      <c r="I8" s="162">
        <v>-5.6804068718641076E-4</v>
      </c>
      <c r="J8" s="163">
        <v>-8.7668107451187249E-2</v>
      </c>
      <c r="K8" s="163">
        <v>-0.1291951679751997</v>
      </c>
      <c r="L8" s="163">
        <v>3.7122608447339722E-3</v>
      </c>
      <c r="M8" s="164">
        <v>3.1209066111476558E-2</v>
      </c>
      <c r="N8" s="239" t="s">
        <v>105</v>
      </c>
      <c r="O8" s="163">
        <v>-4.7225701756403837E-2</v>
      </c>
      <c r="P8" s="163">
        <v>0.19277713236665117</v>
      </c>
      <c r="Q8" s="163">
        <v>0.25208488351120839</v>
      </c>
      <c r="R8" s="5"/>
      <c r="S8" s="106"/>
      <c r="T8" s="106"/>
      <c r="U8" s="5"/>
      <c r="V8" s="5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</row>
    <row r="9" spans="1:36" ht="12.75" customHeight="1" x14ac:dyDescent="0.2">
      <c r="A9" s="106"/>
      <c r="B9" s="150">
        <v>-355.90800000000002</v>
      </c>
      <c r="C9" s="150">
        <v>-375.08799999999997</v>
      </c>
      <c r="D9" s="150">
        <v>-367.70400000000006</v>
      </c>
      <c r="E9" s="149">
        <v>-462.37599999999998</v>
      </c>
      <c r="F9" s="150">
        <v>-495.33199999999999</v>
      </c>
      <c r="G9" s="150">
        <v>-464.93200000000002</v>
      </c>
      <c r="H9" s="150">
        <v>-433.74799999999999</v>
      </c>
      <c r="I9" s="149">
        <v>-492.39099999999996</v>
      </c>
      <c r="J9" s="150">
        <v>-490.387</v>
      </c>
      <c r="K9" s="150">
        <v>-441.49700000000001</v>
      </c>
      <c r="L9" s="150">
        <v>-438.32299999999998</v>
      </c>
      <c r="M9" s="151">
        <v>-502.63199999999995</v>
      </c>
      <c r="N9" s="239" t="s">
        <v>106</v>
      </c>
      <c r="O9" s="150">
        <v>-1872.8389999999999</v>
      </c>
      <c r="P9" s="150">
        <v>-1886.4029999999998</v>
      </c>
      <c r="Q9" s="150">
        <v>-1561.076</v>
      </c>
      <c r="R9" s="106"/>
      <c r="S9" s="106"/>
      <c r="U9" s="5"/>
      <c r="V9" s="5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</row>
    <row r="10" spans="1:36" ht="12.75" customHeight="1" x14ac:dyDescent="0.2">
      <c r="A10" s="106"/>
      <c r="B10" s="150">
        <v>-1.4840000000000373</v>
      </c>
      <c r="C10" s="150">
        <v>6.4770000000000891</v>
      </c>
      <c r="D10" s="150">
        <v>8.7740000000000009</v>
      </c>
      <c r="E10" s="149">
        <v>28.785999999999831</v>
      </c>
      <c r="F10" s="150">
        <v>27.994000000000028</v>
      </c>
      <c r="G10" s="150">
        <v>9.8999999999999773</v>
      </c>
      <c r="H10" s="150">
        <v>-10.016999999999999</v>
      </c>
      <c r="I10" s="149">
        <v>-1.508</v>
      </c>
      <c r="J10" s="150">
        <v>-12.94</v>
      </c>
      <c r="K10" s="150">
        <v>-28.010999999999999</v>
      </c>
      <c r="L10" s="150">
        <v>-13.019</v>
      </c>
      <c r="M10" s="151">
        <v>3.5710000000000002</v>
      </c>
      <c r="N10" s="239" t="s">
        <v>102</v>
      </c>
      <c r="O10" s="150">
        <v>-50.399000000000001</v>
      </c>
      <c r="P10" s="150">
        <v>26.369000000000007</v>
      </c>
      <c r="Q10" s="150">
        <v>42.552999999999884</v>
      </c>
      <c r="R10" s="5"/>
      <c r="S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</row>
    <row r="11" spans="1:36" ht="12.75" customHeight="1" x14ac:dyDescent="0.2">
      <c r="A11" s="106"/>
      <c r="B11" s="170">
        <v>-4.1870753673567181E-3</v>
      </c>
      <c r="C11" s="170">
        <v>1.6974827355758754E-2</v>
      </c>
      <c r="D11" s="170">
        <v>2.3305478673388617E-2</v>
      </c>
      <c r="E11" s="169">
        <v>5.8607954198410792E-2</v>
      </c>
      <c r="F11" s="170">
        <v>5.3492469321226206E-2</v>
      </c>
      <c r="G11" s="170">
        <v>2.0849479394817488E-2</v>
      </c>
      <c r="H11" s="170">
        <v>-2.3639998017610228E-2</v>
      </c>
      <c r="I11" s="169">
        <v>-3.0720151237667633E-3</v>
      </c>
      <c r="J11" s="170">
        <v>-2.7102484673691529E-2</v>
      </c>
      <c r="K11" s="170">
        <v>-6.7743526987612643E-2</v>
      </c>
      <c r="L11" s="170">
        <v>-3.0611045275849746E-2</v>
      </c>
      <c r="M11" s="171">
        <v>7.0544820951278448E-3</v>
      </c>
      <c r="N11" s="242" t="s">
        <v>107</v>
      </c>
      <c r="O11" s="170">
        <v>-2.7654682733039223E-2</v>
      </c>
      <c r="P11" s="170">
        <v>1.3785751778047778E-2</v>
      </c>
      <c r="Q11" s="170">
        <v>2.6535439306722371E-2</v>
      </c>
      <c r="R11" s="106"/>
      <c r="S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</row>
    <row r="12" spans="1:36" ht="12.75" customHeight="1" x14ac:dyDescent="0.2">
      <c r="A12" s="106"/>
      <c r="B12" s="110">
        <v>-18.631999999999998</v>
      </c>
      <c r="C12" s="110">
        <v>33.54</v>
      </c>
      <c r="D12" s="110">
        <v>34.032000000000004</v>
      </c>
      <c r="E12" s="110">
        <v>61.646999999999998</v>
      </c>
      <c r="F12" s="110">
        <v>35.179000000000002</v>
      </c>
      <c r="G12" s="110">
        <v>13.178000000000001</v>
      </c>
      <c r="H12" s="110"/>
      <c r="I12" s="110"/>
      <c r="J12" s="110"/>
      <c r="K12" s="110"/>
      <c r="L12" s="110"/>
      <c r="M12" s="110"/>
      <c r="N12" s="243"/>
      <c r="O12" s="110"/>
      <c r="P12" s="110"/>
      <c r="Q12" s="110"/>
      <c r="R12" s="5"/>
      <c r="S12" s="274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</row>
    <row r="13" spans="1:36" ht="12.75" customHeight="1" x14ac:dyDescent="0.2">
      <c r="A13" s="106"/>
      <c r="B13" s="176"/>
      <c r="C13" s="176"/>
      <c r="D13" s="176"/>
      <c r="E13" s="177"/>
      <c r="F13" s="176"/>
      <c r="G13" s="176"/>
      <c r="H13" s="176"/>
      <c r="I13" s="177"/>
      <c r="J13" s="176"/>
      <c r="K13" s="176"/>
      <c r="L13" s="176"/>
      <c r="M13" s="176"/>
      <c r="N13" s="275" t="s">
        <v>130</v>
      </c>
      <c r="O13" s="176"/>
      <c r="P13" s="176"/>
      <c r="Q13" s="176"/>
      <c r="R13" s="106"/>
      <c r="S13" s="274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</row>
    <row r="14" spans="1:36" ht="12.75" customHeight="1" x14ac:dyDescent="0.2">
      <c r="A14" s="106"/>
      <c r="B14" s="150">
        <v>119.16200000000001</v>
      </c>
      <c r="C14" s="150">
        <v>164.08200000000002</v>
      </c>
      <c r="D14" s="150">
        <v>150.61899999999997</v>
      </c>
      <c r="E14" s="149">
        <v>249.25399999999996</v>
      </c>
      <c r="F14" s="150">
        <v>282.32299999999998</v>
      </c>
      <c r="G14" s="150">
        <v>249.62099999999998</v>
      </c>
      <c r="H14" s="150">
        <v>197.679</v>
      </c>
      <c r="I14" s="149">
        <v>252.43600000000001</v>
      </c>
      <c r="J14" s="150">
        <v>240.595</v>
      </c>
      <c r="K14" s="150">
        <v>188.02699999999999</v>
      </c>
      <c r="L14" s="150">
        <v>189.62700000000001</v>
      </c>
      <c r="M14" s="151">
        <v>260.34500000000003</v>
      </c>
      <c r="N14" s="239" t="s">
        <v>131</v>
      </c>
      <c r="O14" s="150">
        <v>878.59400000000005</v>
      </c>
      <c r="P14" s="150">
        <v>982.05899999999997</v>
      </c>
      <c r="Q14" s="150">
        <v>683.11699999999996</v>
      </c>
      <c r="R14" s="106"/>
      <c r="S14" s="274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</row>
    <row r="15" spans="1:36" ht="12.75" customHeight="1" x14ac:dyDescent="0.2">
      <c r="A15" s="106"/>
      <c r="B15" s="150">
        <v>259.24599999999998</v>
      </c>
      <c r="C15" s="150">
        <v>247.32400000000001</v>
      </c>
      <c r="D15" s="150">
        <v>254.90500000000003</v>
      </c>
      <c r="E15" s="149">
        <v>290.99099999999987</v>
      </c>
      <c r="F15" s="150">
        <v>295.60500000000002</v>
      </c>
      <c r="G15" s="150">
        <v>276.67499999999995</v>
      </c>
      <c r="H15" s="150">
        <v>278.39499999999998</v>
      </c>
      <c r="I15" s="149">
        <v>300.238</v>
      </c>
      <c r="J15" s="150">
        <v>293.00599999999997</v>
      </c>
      <c r="K15" s="150">
        <v>275.32400000000001</v>
      </c>
      <c r="L15" s="150">
        <v>286.86399999999998</v>
      </c>
      <c r="M15" s="151">
        <v>312.779</v>
      </c>
      <c r="N15" s="257" t="s">
        <v>132</v>
      </c>
      <c r="O15" s="150">
        <v>1167.973</v>
      </c>
      <c r="P15" s="150">
        <v>1150.913</v>
      </c>
      <c r="Q15" s="150">
        <v>1052.4659999999999</v>
      </c>
      <c r="R15" s="5"/>
      <c r="S15" s="274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</row>
    <row r="16" spans="1:36" ht="12.75" customHeight="1" x14ac:dyDescent="0.2">
      <c r="A16" s="106"/>
      <c r="B16" s="276">
        <v>-23.984000000000002</v>
      </c>
      <c r="C16" s="276">
        <v>-29.841999999999999</v>
      </c>
      <c r="D16" s="276">
        <v>-29.044999999999995</v>
      </c>
      <c r="E16" s="277">
        <v>-49.084000000000017</v>
      </c>
      <c r="F16" s="276">
        <v>-54.601999999999997</v>
      </c>
      <c r="G16" s="276">
        <v>-51.464000000000006</v>
      </c>
      <c r="H16" s="276">
        <v>-52.344000000000001</v>
      </c>
      <c r="I16" s="277">
        <v>-61.790999999999997</v>
      </c>
      <c r="J16" s="276">
        <v>-56.152999999999999</v>
      </c>
      <c r="K16" s="276">
        <v>-49.865000000000002</v>
      </c>
      <c r="L16" s="276">
        <v>-51.186999999999998</v>
      </c>
      <c r="M16" s="278">
        <v>-66.92</v>
      </c>
      <c r="N16" s="279" t="s">
        <v>100</v>
      </c>
      <c r="O16" s="276">
        <v>-224.125</v>
      </c>
      <c r="P16" s="276">
        <v>-220.20099999999999</v>
      </c>
      <c r="Q16" s="276">
        <v>-131.95500000000001</v>
      </c>
      <c r="R16" s="106"/>
      <c r="S16" s="274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</row>
    <row r="17" spans="1:36" ht="12.75" customHeight="1" x14ac:dyDescent="0.2">
      <c r="A17" s="106"/>
      <c r="B17" s="280">
        <v>354.42400000000004</v>
      </c>
      <c r="C17" s="280">
        <v>381.56400000000008</v>
      </c>
      <c r="D17" s="280">
        <v>376.47899999999998</v>
      </c>
      <c r="E17" s="281">
        <v>491.16099999999989</v>
      </c>
      <c r="F17" s="280">
        <v>523.32600000000002</v>
      </c>
      <c r="G17" s="280">
        <v>474.83199999999994</v>
      </c>
      <c r="H17" s="280">
        <v>423.72999999999996</v>
      </c>
      <c r="I17" s="281">
        <v>490.88299999999998</v>
      </c>
      <c r="J17" s="280">
        <v>477.44799999999998</v>
      </c>
      <c r="K17" s="280">
        <v>413.48599999999999</v>
      </c>
      <c r="L17" s="280">
        <v>425.30399999999997</v>
      </c>
      <c r="M17" s="282">
        <v>506.20400000000001</v>
      </c>
      <c r="N17" s="283" t="s">
        <v>16</v>
      </c>
      <c r="O17" s="280">
        <v>1822.4419999999998</v>
      </c>
      <c r="P17" s="280">
        <v>1912.7709999999997</v>
      </c>
      <c r="Q17" s="280">
        <v>1603.6279999999999</v>
      </c>
      <c r="R17" s="5"/>
      <c r="S17" s="284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</row>
    <row r="18" spans="1:36" ht="12.75" customHeight="1" x14ac:dyDescent="0.2">
      <c r="A18" s="106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243"/>
      <c r="O18" s="110"/>
      <c r="P18" s="110"/>
      <c r="Q18" s="110"/>
      <c r="R18" s="106"/>
      <c r="S18" s="274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</row>
    <row r="19" spans="1:36" ht="12.75" customHeight="1" x14ac:dyDescent="0.2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66" t="s">
        <v>133</v>
      </c>
      <c r="O19" s="66"/>
      <c r="P19" s="66"/>
      <c r="Q19" s="66"/>
      <c r="R19" s="285"/>
      <c r="S19" s="285"/>
      <c r="T19" s="285"/>
      <c r="U19" s="285"/>
      <c r="V19" s="285"/>
      <c r="W19" s="285"/>
      <c r="X19" s="285"/>
      <c r="Y19" s="285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</row>
    <row r="20" spans="1:36" ht="12.75" customHeight="1" x14ac:dyDescent="0.2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66" t="s">
        <v>134</v>
      </c>
      <c r="O20" s="286"/>
      <c r="P20" s="286"/>
      <c r="Q20" s="286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</row>
    <row r="21" spans="1:36" ht="15.75" customHeight="1" x14ac:dyDescent="0.2"/>
    <row r="22" spans="1:36" ht="15.75" customHeight="1" x14ac:dyDescent="0.2"/>
    <row r="23" spans="1:36" ht="15.75" customHeight="1" x14ac:dyDescent="0.2"/>
    <row r="24" spans="1:36" ht="15.75" customHeight="1" x14ac:dyDescent="0.2"/>
    <row r="25" spans="1:36" ht="15.75" customHeight="1" x14ac:dyDescent="0.2"/>
    <row r="26" spans="1:36" ht="15.75" customHeight="1" x14ac:dyDescent="0.2"/>
    <row r="27" spans="1:36" ht="15.75" customHeight="1" x14ac:dyDescent="0.2"/>
    <row r="28" spans="1:36" ht="15.75" customHeight="1" x14ac:dyDescent="0.2"/>
    <row r="29" spans="1:36" ht="15.75" customHeight="1" x14ac:dyDescent="0.2"/>
    <row r="30" spans="1:36" ht="15.75" customHeight="1" x14ac:dyDescent="0.2"/>
    <row r="31" spans="1:36" ht="15.75" customHeight="1" x14ac:dyDescent="0.2"/>
    <row r="32" spans="1:3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T953"/>
  <sheetViews>
    <sheetView showGridLines="0" zoomScale="85" zoomScaleNormal="85" workbookViewId="0">
      <selection activeCell="N34" sqref="N34:Q35"/>
    </sheetView>
  </sheetViews>
  <sheetFormatPr baseColWidth="10" defaultColWidth="14.42578125" defaultRowHeight="15" customHeight="1" x14ac:dyDescent="0.2"/>
  <cols>
    <col min="1" max="1" width="2.5703125" style="4" customWidth="1"/>
    <col min="2" max="13" width="12.28515625" style="4" customWidth="1"/>
    <col min="14" max="14" width="50.7109375" style="4" customWidth="1"/>
    <col min="15" max="17" width="11.7109375" style="4" customWidth="1"/>
    <col min="18" max="18" width="11.42578125" style="4" customWidth="1"/>
    <col min="19" max="16384" width="14.42578125" style="4"/>
  </cols>
  <sheetData>
    <row r="1" spans="1:20" ht="12.75" customHeight="1" x14ac:dyDescent="0.2">
      <c r="A1" s="5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9"/>
      <c r="O1" s="229"/>
      <c r="P1" s="229"/>
      <c r="Q1" s="229"/>
      <c r="R1" s="5"/>
    </row>
    <row r="2" spans="1:20" ht="12.75" customHeight="1" x14ac:dyDescent="0.2">
      <c r="A2" s="5"/>
      <c r="B2" s="11" t="s">
        <v>1</v>
      </c>
      <c r="C2" s="11" t="s">
        <v>2</v>
      </c>
      <c r="D2" s="11" t="s">
        <v>3</v>
      </c>
      <c r="E2" s="265" t="s">
        <v>4</v>
      </c>
      <c r="F2" s="11" t="s">
        <v>1</v>
      </c>
      <c r="G2" s="266" t="s">
        <v>2</v>
      </c>
      <c r="H2" s="266" t="s">
        <v>3</v>
      </c>
      <c r="I2" s="352" t="s">
        <v>4</v>
      </c>
      <c r="J2" s="266" t="s">
        <v>1</v>
      </c>
      <c r="K2" s="266" t="s">
        <v>2</v>
      </c>
      <c r="L2" s="266" t="s">
        <v>3</v>
      </c>
      <c r="M2" s="266" t="s">
        <v>4</v>
      </c>
      <c r="N2" s="293"/>
      <c r="O2" s="294" t="s">
        <v>6</v>
      </c>
      <c r="P2" s="294" t="s">
        <v>6</v>
      </c>
      <c r="Q2" s="11" t="s">
        <v>6</v>
      </c>
      <c r="R2" s="7"/>
    </row>
    <row r="3" spans="1:20" ht="12.75" customHeight="1" x14ac:dyDescent="0.2">
      <c r="A3" s="101"/>
      <c r="B3" s="12">
        <v>2020</v>
      </c>
      <c r="C3" s="12">
        <v>2020</v>
      </c>
      <c r="D3" s="12">
        <v>2020</v>
      </c>
      <c r="E3" s="267">
        <v>2020</v>
      </c>
      <c r="F3" s="12">
        <v>2021</v>
      </c>
      <c r="G3" s="13">
        <v>2021</v>
      </c>
      <c r="H3" s="13">
        <v>2021</v>
      </c>
      <c r="I3" s="353">
        <v>2021</v>
      </c>
      <c r="J3" s="13">
        <v>2022</v>
      </c>
      <c r="K3" s="13">
        <v>2022</v>
      </c>
      <c r="L3" s="13">
        <v>2022</v>
      </c>
      <c r="M3" s="13">
        <v>2022</v>
      </c>
      <c r="N3" s="295" t="s">
        <v>98</v>
      </c>
      <c r="O3" s="14">
        <v>2022</v>
      </c>
      <c r="P3" s="14">
        <v>2021</v>
      </c>
      <c r="Q3" s="12">
        <v>2020</v>
      </c>
      <c r="R3" s="101"/>
    </row>
    <row r="4" spans="1:20" ht="12.75" customHeight="1" x14ac:dyDescent="0.2">
      <c r="A4" s="5"/>
      <c r="B4" s="104" t="s">
        <v>9</v>
      </c>
      <c r="C4" s="104" t="s">
        <v>9</v>
      </c>
      <c r="D4" s="104" t="s">
        <v>9</v>
      </c>
      <c r="E4" s="268" t="s">
        <v>9</v>
      </c>
      <c r="F4" s="104" t="s">
        <v>9</v>
      </c>
      <c r="G4" s="104" t="s">
        <v>9</v>
      </c>
      <c r="H4" s="104"/>
      <c r="I4" s="269"/>
      <c r="J4" s="104"/>
      <c r="K4" s="104"/>
      <c r="L4" s="104"/>
      <c r="M4" s="104"/>
      <c r="N4" s="229"/>
      <c r="O4" s="104"/>
      <c r="P4" s="104" t="s">
        <v>9</v>
      </c>
      <c r="Q4" s="104" t="s">
        <v>9</v>
      </c>
      <c r="R4" s="5"/>
    </row>
    <row r="5" spans="1:20" ht="12.75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229"/>
      <c r="O5" s="229"/>
      <c r="P5" s="229"/>
      <c r="Q5" s="229"/>
      <c r="R5" s="106"/>
    </row>
    <row r="6" spans="1:20" ht="12.75" customHeight="1" x14ac:dyDescent="0.2">
      <c r="A6" s="106"/>
      <c r="B6" s="142"/>
      <c r="C6" s="142"/>
      <c r="D6" s="142"/>
      <c r="E6" s="144"/>
      <c r="F6" s="143"/>
      <c r="G6" s="142"/>
      <c r="H6" s="142"/>
      <c r="I6" s="144"/>
      <c r="J6" s="142"/>
      <c r="K6" s="142"/>
      <c r="L6" s="142"/>
      <c r="M6" s="142"/>
      <c r="N6" s="232" t="s">
        <v>98</v>
      </c>
      <c r="O6" s="232"/>
      <c r="P6" s="232"/>
      <c r="Q6" s="232"/>
      <c r="R6" s="106"/>
      <c r="T6" s="5"/>
    </row>
    <row r="7" spans="1:20" ht="12.75" customHeight="1" x14ac:dyDescent="0.2">
      <c r="A7" s="106"/>
      <c r="B7" s="150">
        <v>473.17200000000003</v>
      </c>
      <c r="C7" s="150">
        <v>463.29399999999998</v>
      </c>
      <c r="D7" s="150">
        <v>496.476</v>
      </c>
      <c r="E7" s="149">
        <v>538.31500000000005</v>
      </c>
      <c r="F7" s="150">
        <v>490.13900000000001</v>
      </c>
      <c r="G7" s="150">
        <v>476.44200000000001</v>
      </c>
      <c r="H7" s="150">
        <v>533.30399999999997</v>
      </c>
      <c r="I7" s="149">
        <v>526.32399999999996</v>
      </c>
      <c r="J7" s="150">
        <v>449.904</v>
      </c>
      <c r="K7" s="150">
        <v>486.91500000000002</v>
      </c>
      <c r="L7" s="150">
        <v>536.62400000000002</v>
      </c>
      <c r="M7" s="151">
        <v>562.03899999999999</v>
      </c>
      <c r="N7" s="257" t="s">
        <v>16</v>
      </c>
      <c r="O7" s="150">
        <v>2035.482</v>
      </c>
      <c r="P7" s="150">
        <v>2026.2089999999998</v>
      </c>
      <c r="Q7" s="150">
        <v>1971.2570000000001</v>
      </c>
      <c r="R7" s="106"/>
    </row>
    <row r="8" spans="1:20" ht="12.75" customHeight="1" x14ac:dyDescent="0.2">
      <c r="A8" s="224"/>
      <c r="B8" s="163">
        <v>7.1288361615178292E-2</v>
      </c>
      <c r="C8" s="163">
        <v>0.10609638180277191</v>
      </c>
      <c r="D8" s="163">
        <v>0.10477512900792386</v>
      </c>
      <c r="E8" s="162">
        <v>8.3510290343682389E-2</v>
      </c>
      <c r="F8" s="163">
        <v>3.5857996669287247E-2</v>
      </c>
      <c r="G8" s="163">
        <v>2.8379387602688627E-2</v>
      </c>
      <c r="H8" s="163">
        <v>7.4178812268870908E-2</v>
      </c>
      <c r="I8" s="162">
        <v>-2.2275061999015633E-2</v>
      </c>
      <c r="J8" s="163">
        <v>-8.2088958438320536E-2</v>
      </c>
      <c r="K8" s="163">
        <v>2.1981689271726612E-2</v>
      </c>
      <c r="L8" s="163">
        <v>6.2253423938316566E-3</v>
      </c>
      <c r="M8" s="164">
        <v>6.7857441423913922E-2</v>
      </c>
      <c r="N8" s="239" t="s">
        <v>105</v>
      </c>
      <c r="O8" s="163">
        <v>4.5765269031972089E-3</v>
      </c>
      <c r="P8" s="163">
        <v>2.7876628973289463E-2</v>
      </c>
      <c r="Q8" s="163">
        <v>9.1047712031951167E-2</v>
      </c>
      <c r="R8" s="224"/>
    </row>
    <row r="9" spans="1:20" ht="12.75" customHeight="1" x14ac:dyDescent="0.2">
      <c r="A9" s="106"/>
      <c r="B9" s="150">
        <v>-452.97800000000001</v>
      </c>
      <c r="C9" s="150">
        <v>-405.69599999999997</v>
      </c>
      <c r="D9" s="150">
        <v>-386.04700000000003</v>
      </c>
      <c r="E9" s="149">
        <v>-456.88100000000009</v>
      </c>
      <c r="F9" s="150">
        <v>-433.66500000000002</v>
      </c>
      <c r="G9" s="150">
        <v>-434.55400000000003</v>
      </c>
      <c r="H9" s="150">
        <v>-435.97799999999995</v>
      </c>
      <c r="I9" s="149">
        <v>-473.43899999999996</v>
      </c>
      <c r="J9" s="150">
        <v>-421.34399999999999</v>
      </c>
      <c r="K9" s="150">
        <v>-449.803</v>
      </c>
      <c r="L9" s="150">
        <v>-430.09000000000003</v>
      </c>
      <c r="M9" s="151">
        <v>-453.39799999999997</v>
      </c>
      <c r="N9" s="239" t="s">
        <v>106</v>
      </c>
      <c r="O9" s="150">
        <v>-1754.635</v>
      </c>
      <c r="P9" s="150">
        <v>-1777.636</v>
      </c>
      <c r="Q9" s="150">
        <v>-1701.6020000000001</v>
      </c>
      <c r="R9" s="106"/>
    </row>
    <row r="10" spans="1:20" ht="12.75" customHeight="1" x14ac:dyDescent="0.2">
      <c r="A10" s="106"/>
      <c r="B10" s="150">
        <v>20.194000000000017</v>
      </c>
      <c r="C10" s="150">
        <v>57.598000000000013</v>
      </c>
      <c r="D10" s="150">
        <v>110.42899999999997</v>
      </c>
      <c r="E10" s="149">
        <v>81.433999999999969</v>
      </c>
      <c r="F10" s="150">
        <v>56.47399999999999</v>
      </c>
      <c r="G10" s="150">
        <v>41.887999999999977</v>
      </c>
      <c r="H10" s="150">
        <v>97.325999999999993</v>
      </c>
      <c r="I10" s="149">
        <v>52.884999999999998</v>
      </c>
      <c r="J10" s="150">
        <v>28.56</v>
      </c>
      <c r="K10" s="150">
        <v>37.112000000000002</v>
      </c>
      <c r="L10" s="150">
        <v>106.53400000000001</v>
      </c>
      <c r="M10" s="151">
        <v>108.64100000000001</v>
      </c>
      <c r="N10" s="239" t="s">
        <v>102</v>
      </c>
      <c r="O10" s="150">
        <v>280.84700000000004</v>
      </c>
      <c r="P10" s="150">
        <v>248.57299999999995</v>
      </c>
      <c r="Q10" s="150">
        <v>269.65499999999997</v>
      </c>
      <c r="R10" s="106"/>
      <c r="T10" s="287"/>
    </row>
    <row r="11" spans="1:20" ht="12.75" customHeight="1" x14ac:dyDescent="0.2">
      <c r="A11" s="224"/>
      <c r="B11" s="170">
        <v>4.2677926842670355E-2</v>
      </c>
      <c r="C11" s="170">
        <v>0.12432278423635966</v>
      </c>
      <c r="D11" s="170">
        <v>0.22242565602365466</v>
      </c>
      <c r="E11" s="169">
        <v>0.15127574004068242</v>
      </c>
      <c r="F11" s="170">
        <v>0.11522037626061177</v>
      </c>
      <c r="G11" s="170">
        <v>8.7918361521444319E-2</v>
      </c>
      <c r="H11" s="170">
        <v>0.18249628729580128</v>
      </c>
      <c r="I11" s="169">
        <v>0.1004799325130528</v>
      </c>
      <c r="J11" s="170">
        <v>6.3480209111277067E-2</v>
      </c>
      <c r="K11" s="170">
        <v>7.6218641857408384E-2</v>
      </c>
      <c r="L11" s="170">
        <v>0.19852634246697876</v>
      </c>
      <c r="M11" s="171">
        <v>0.1932979739840118</v>
      </c>
      <c r="N11" s="242" t="s">
        <v>107</v>
      </c>
      <c r="O11" s="170">
        <v>0.1379756735751041</v>
      </c>
      <c r="P11" s="170">
        <v>0.1226788549453684</v>
      </c>
      <c r="Q11" s="170">
        <v>0.13679342673228298</v>
      </c>
      <c r="R11" s="224"/>
      <c r="T11" s="288"/>
    </row>
    <row r="12" spans="1:20" ht="12.75" customHeight="1" x14ac:dyDescent="0.2">
      <c r="A12" s="10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243"/>
      <c r="O12" s="66"/>
      <c r="P12" s="66"/>
      <c r="Q12" s="66"/>
      <c r="R12" s="106"/>
      <c r="T12" s="289"/>
    </row>
    <row r="13" spans="1:20" ht="12.75" customHeight="1" x14ac:dyDescent="0.2">
      <c r="A13" s="106"/>
      <c r="B13" s="290"/>
      <c r="C13" s="290"/>
      <c r="D13" s="290"/>
      <c r="E13" s="291"/>
      <c r="F13" s="290"/>
      <c r="G13" s="290"/>
      <c r="H13" s="290"/>
      <c r="I13" s="291"/>
      <c r="J13" s="290"/>
      <c r="K13" s="290"/>
      <c r="L13" s="290"/>
      <c r="M13" s="290"/>
      <c r="N13" s="275" t="s">
        <v>135</v>
      </c>
      <c r="O13" s="290"/>
      <c r="P13" s="290"/>
      <c r="Q13" s="290"/>
      <c r="R13" s="106"/>
      <c r="T13" s="289"/>
    </row>
    <row r="14" spans="1:20" ht="12.75" customHeight="1" x14ac:dyDescent="0.2">
      <c r="A14" s="106"/>
      <c r="B14" s="150">
        <v>250.19800000000001</v>
      </c>
      <c r="C14" s="150">
        <v>207.57</v>
      </c>
      <c r="D14" s="150">
        <v>251.405</v>
      </c>
      <c r="E14" s="149">
        <v>228.893</v>
      </c>
      <c r="F14" s="150">
        <v>242.21</v>
      </c>
      <c r="G14" s="150">
        <v>237.55199999999999</v>
      </c>
      <c r="H14" s="150">
        <v>299.82499999999999</v>
      </c>
      <c r="I14" s="149">
        <v>262.02600000000001</v>
      </c>
      <c r="J14" s="150">
        <v>272.82</v>
      </c>
      <c r="K14" s="150">
        <v>289.08699999999999</v>
      </c>
      <c r="L14" s="150">
        <v>329.66399999999999</v>
      </c>
      <c r="M14" s="151">
        <v>295.10199999999998</v>
      </c>
      <c r="N14" s="257" t="s">
        <v>16</v>
      </c>
      <c r="O14" s="150">
        <v>1186.6729999999998</v>
      </c>
      <c r="P14" s="150">
        <v>1041.6130000000001</v>
      </c>
      <c r="Q14" s="150">
        <v>938.06600000000003</v>
      </c>
      <c r="R14" s="106"/>
      <c r="T14" s="289"/>
    </row>
    <row r="15" spans="1:20" ht="12.75" customHeight="1" x14ac:dyDescent="0.2">
      <c r="A15" s="224"/>
      <c r="B15" s="163">
        <v>9.2086023195010025E-2</v>
      </c>
      <c r="C15" s="163">
        <v>1.2699605302316952E-2</v>
      </c>
      <c r="D15" s="163">
        <v>9.2632914803273403E-2</v>
      </c>
      <c r="E15" s="162">
        <v>5.0126854065064785E-2</v>
      </c>
      <c r="F15" s="163">
        <v>-3.1926714042478377E-2</v>
      </c>
      <c r="G15" s="163">
        <v>0.14444283856048568</v>
      </c>
      <c r="H15" s="163">
        <v>0.19259760147968419</v>
      </c>
      <c r="I15" s="162">
        <v>0.14475322530614743</v>
      </c>
      <c r="J15" s="163">
        <v>0.12637793650138307</v>
      </c>
      <c r="K15" s="163">
        <v>0.21694197480972588</v>
      </c>
      <c r="L15" s="163">
        <v>9.9521387476027678E-2</v>
      </c>
      <c r="M15" s="164">
        <v>0.12623174799447368</v>
      </c>
      <c r="N15" s="239" t="s">
        <v>105</v>
      </c>
      <c r="O15" s="163">
        <v>0.1392647749212037</v>
      </c>
      <c r="P15" s="163">
        <v>0.11038349114028234</v>
      </c>
      <c r="Q15" s="163">
        <v>6.3414976998750872E-2</v>
      </c>
      <c r="R15" s="224"/>
      <c r="T15" s="289"/>
    </row>
    <row r="16" spans="1:20" ht="12.75" customHeight="1" x14ac:dyDescent="0.2">
      <c r="A16" s="106"/>
      <c r="B16" s="150">
        <v>-207.453</v>
      </c>
      <c r="C16" s="150">
        <v>-182.22800000000001</v>
      </c>
      <c r="D16" s="150">
        <v>-173.631</v>
      </c>
      <c r="E16" s="149">
        <v>-185.47</v>
      </c>
      <c r="F16" s="150">
        <v>-192.56300000000002</v>
      </c>
      <c r="G16" s="150">
        <v>-203.87299999999999</v>
      </c>
      <c r="H16" s="150">
        <v>-229.45299999999997</v>
      </c>
      <c r="I16" s="149">
        <v>-218.35900000000001</v>
      </c>
      <c r="J16" s="150">
        <v>-234.18599999999998</v>
      </c>
      <c r="K16" s="150">
        <v>-254.58999999999997</v>
      </c>
      <c r="L16" s="150">
        <v>-259.72399999999999</v>
      </c>
      <c r="M16" s="151">
        <v>-259.53699999999998</v>
      </c>
      <c r="N16" s="239" t="s">
        <v>106</v>
      </c>
      <c r="O16" s="150">
        <v>-1008.037</v>
      </c>
      <c r="P16" s="150">
        <v>-844.24800000000005</v>
      </c>
      <c r="Q16" s="150">
        <v>-748.78200000000004</v>
      </c>
      <c r="R16" s="106"/>
      <c r="T16" s="289"/>
    </row>
    <row r="17" spans="1:20" ht="12.75" customHeight="1" x14ac:dyDescent="0.2">
      <c r="A17" s="106"/>
      <c r="B17" s="150">
        <v>42.744999999999997</v>
      </c>
      <c r="C17" s="150">
        <v>25.341999999999999</v>
      </c>
      <c r="D17" s="150">
        <v>77.774000000000001</v>
      </c>
      <c r="E17" s="149">
        <v>43.423000000000002</v>
      </c>
      <c r="F17" s="150">
        <v>49.646999999999998</v>
      </c>
      <c r="G17" s="150">
        <v>33.679000000000002</v>
      </c>
      <c r="H17" s="150">
        <v>70.372</v>
      </c>
      <c r="I17" s="149">
        <v>43.667000000000002</v>
      </c>
      <c r="J17" s="150">
        <v>38.634</v>
      </c>
      <c r="K17" s="150">
        <v>34.497</v>
      </c>
      <c r="L17" s="150">
        <v>69.94</v>
      </c>
      <c r="M17" s="151">
        <v>35.564999999999998</v>
      </c>
      <c r="N17" s="239" t="s">
        <v>102</v>
      </c>
      <c r="O17" s="150">
        <v>178.636</v>
      </c>
      <c r="P17" s="150">
        <v>197.36499999999998</v>
      </c>
      <c r="Q17" s="150">
        <v>189.28399999999999</v>
      </c>
      <c r="R17" s="106"/>
      <c r="T17" s="289"/>
    </row>
    <row r="18" spans="1:20" ht="12.75" customHeight="1" x14ac:dyDescent="0.2">
      <c r="A18" s="224"/>
      <c r="B18" s="170">
        <v>0.17084469100472424</v>
      </c>
      <c r="C18" s="170">
        <v>0.12208893385363974</v>
      </c>
      <c r="D18" s="170">
        <v>0.30935741134822298</v>
      </c>
      <c r="E18" s="169">
        <v>0.18970872853254578</v>
      </c>
      <c r="F18" s="170">
        <v>0.20497502167540563</v>
      </c>
      <c r="G18" s="170">
        <v>0.14177527446622215</v>
      </c>
      <c r="H18" s="170">
        <v>0.23471024764445927</v>
      </c>
      <c r="I18" s="169">
        <v>0.16665140100600703</v>
      </c>
      <c r="J18" s="170">
        <v>0.14160985265009898</v>
      </c>
      <c r="K18" s="170">
        <v>0.11933085887639362</v>
      </c>
      <c r="L18" s="170">
        <v>0.21215540671714231</v>
      </c>
      <c r="M18" s="171">
        <v>0.12051765152387989</v>
      </c>
      <c r="N18" s="242" t="s">
        <v>107</v>
      </c>
      <c r="O18" s="170">
        <v>0.15053515163823566</v>
      </c>
      <c r="P18" s="170">
        <v>0.18948016201794712</v>
      </c>
      <c r="Q18" s="170">
        <v>0.20178111135037405</v>
      </c>
      <c r="R18" s="224"/>
      <c r="T18" s="289"/>
    </row>
    <row r="19" spans="1:20" ht="12.75" customHeight="1" x14ac:dyDescent="0.2">
      <c r="A19" s="10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243"/>
      <c r="O19" s="66"/>
      <c r="P19" s="66"/>
      <c r="Q19" s="66"/>
      <c r="R19" s="106"/>
      <c r="T19" s="289"/>
    </row>
    <row r="20" spans="1:20" ht="12.75" customHeight="1" x14ac:dyDescent="0.2">
      <c r="A20" s="106"/>
      <c r="B20" s="176"/>
      <c r="C20" s="176"/>
      <c r="D20" s="176"/>
      <c r="E20" s="177"/>
      <c r="F20" s="176"/>
      <c r="G20" s="176"/>
      <c r="H20" s="176"/>
      <c r="I20" s="177"/>
      <c r="J20" s="176"/>
      <c r="K20" s="176"/>
      <c r="L20" s="176"/>
      <c r="M20" s="176"/>
      <c r="N20" s="275" t="s">
        <v>136</v>
      </c>
      <c r="O20" s="176"/>
      <c r="P20" s="176"/>
      <c r="Q20" s="176"/>
      <c r="R20" s="106"/>
      <c r="T20" s="289"/>
    </row>
    <row r="21" spans="1:20" ht="12.75" customHeight="1" x14ac:dyDescent="0.2">
      <c r="A21" s="106"/>
      <c r="B21" s="150">
        <v>74.616</v>
      </c>
      <c r="C21" s="150">
        <v>93.513000000000005</v>
      </c>
      <c r="D21" s="150">
        <v>86.006</v>
      </c>
      <c r="E21" s="149">
        <v>144.249</v>
      </c>
      <c r="F21" s="150">
        <v>89.241</v>
      </c>
      <c r="G21" s="150">
        <v>87.242999999999995</v>
      </c>
      <c r="H21" s="150">
        <v>82.836999999999989</v>
      </c>
      <c r="I21" s="149">
        <v>123.53</v>
      </c>
      <c r="J21" s="150">
        <v>76.028000000000006</v>
      </c>
      <c r="K21" s="150">
        <v>77.658000000000001</v>
      </c>
      <c r="L21" s="150">
        <v>87.448999999999998</v>
      </c>
      <c r="M21" s="151">
        <v>140.928</v>
      </c>
      <c r="N21" s="257" t="s">
        <v>16</v>
      </c>
      <c r="O21" s="150">
        <v>382.06299999999999</v>
      </c>
      <c r="P21" s="150">
        <v>382.851</v>
      </c>
      <c r="Q21" s="150">
        <v>398.38400000000001</v>
      </c>
      <c r="R21" s="106"/>
      <c r="T21" s="289"/>
    </row>
    <row r="22" spans="1:20" ht="12.75" customHeight="1" x14ac:dyDescent="0.2">
      <c r="A22" s="224"/>
      <c r="B22" s="163">
        <v>3.362008062170152E-2</v>
      </c>
      <c r="C22" s="163">
        <v>0.29051088846567863</v>
      </c>
      <c r="D22" s="163">
        <v>0.33692931867995202</v>
      </c>
      <c r="E22" s="162">
        <v>0.2399876215282255</v>
      </c>
      <c r="F22" s="163">
        <v>0.19600353811514948</v>
      </c>
      <c r="G22" s="163">
        <v>-6.7049501138879197E-2</v>
      </c>
      <c r="H22" s="163">
        <v>-3.6846266539543926E-2</v>
      </c>
      <c r="I22" s="162">
        <v>-0.14363357804906784</v>
      </c>
      <c r="J22" s="163">
        <v>-0.14805974832195956</v>
      </c>
      <c r="K22" s="163">
        <v>-0.10986554795227121</v>
      </c>
      <c r="L22" s="163">
        <v>5.5675603896809589E-2</v>
      </c>
      <c r="M22" s="164">
        <v>0.14084028171294416</v>
      </c>
      <c r="N22" s="239" t="s">
        <v>105</v>
      </c>
      <c r="O22" s="163">
        <v>-2.0582419792556372E-3</v>
      </c>
      <c r="P22" s="163">
        <v>-3.8990019679505217E-2</v>
      </c>
      <c r="Q22" s="163">
        <v>0.22461752220169484</v>
      </c>
      <c r="R22" s="224"/>
      <c r="T22" s="289"/>
    </row>
    <row r="23" spans="1:20" ht="12.75" customHeight="1" x14ac:dyDescent="0.2">
      <c r="A23" s="106"/>
      <c r="B23" s="150">
        <v>-62.478000000000002</v>
      </c>
      <c r="C23" s="150">
        <v>-57.839000000000006</v>
      </c>
      <c r="D23" s="150">
        <v>-59.585000000000001</v>
      </c>
      <c r="E23" s="149">
        <v>-96.248999999999995</v>
      </c>
      <c r="F23" s="150">
        <v>-64.143000000000001</v>
      </c>
      <c r="G23" s="150">
        <v>-65.102999999999994</v>
      </c>
      <c r="H23" s="150">
        <v>-56.679999999999993</v>
      </c>
      <c r="I23" s="149">
        <v>-87.73</v>
      </c>
      <c r="J23" s="150">
        <v>-63.678000000000004</v>
      </c>
      <c r="K23" s="150">
        <v>-68.138999999999996</v>
      </c>
      <c r="L23" s="150">
        <v>-58.674999999999997</v>
      </c>
      <c r="M23" s="151">
        <v>-81.852000000000004</v>
      </c>
      <c r="N23" s="239" t="s">
        <v>106</v>
      </c>
      <c r="O23" s="150">
        <v>-272.34400000000005</v>
      </c>
      <c r="P23" s="150">
        <v>-273.65600000000001</v>
      </c>
      <c r="Q23" s="150">
        <v>-276.15100000000001</v>
      </c>
      <c r="R23" s="106"/>
      <c r="T23" s="289"/>
    </row>
    <row r="24" spans="1:20" ht="12.75" customHeight="1" x14ac:dyDescent="0.2">
      <c r="A24" s="106"/>
      <c r="B24" s="150">
        <v>12.138</v>
      </c>
      <c r="C24" s="150">
        <v>35.673999999999999</v>
      </c>
      <c r="D24" s="150">
        <v>26.420999999999999</v>
      </c>
      <c r="E24" s="149">
        <v>48</v>
      </c>
      <c r="F24" s="150">
        <v>25.097999999999999</v>
      </c>
      <c r="G24" s="150">
        <v>22.14</v>
      </c>
      <c r="H24" s="150">
        <v>26.157</v>
      </c>
      <c r="I24" s="149">
        <v>35.799999999999997</v>
      </c>
      <c r="J24" s="150">
        <v>12.35</v>
      </c>
      <c r="K24" s="150">
        <v>9.5190000000000001</v>
      </c>
      <c r="L24" s="150">
        <v>28.774000000000001</v>
      </c>
      <c r="M24" s="151">
        <v>59.076000000000001</v>
      </c>
      <c r="N24" s="239" t="s">
        <v>102</v>
      </c>
      <c r="O24" s="150">
        <v>109.71899999999999</v>
      </c>
      <c r="P24" s="150">
        <v>109.19499999999999</v>
      </c>
      <c r="Q24" s="150">
        <v>122.233</v>
      </c>
      <c r="R24" s="106"/>
      <c r="T24" s="289"/>
    </row>
    <row r="25" spans="1:20" ht="12.75" customHeight="1" x14ac:dyDescent="0.2">
      <c r="A25" s="224"/>
      <c r="B25" s="170">
        <v>0.16267288517208106</v>
      </c>
      <c r="C25" s="170">
        <v>0.38148706596943738</v>
      </c>
      <c r="D25" s="170">
        <v>0.30719949770946214</v>
      </c>
      <c r="E25" s="169">
        <v>0.33275793939646031</v>
      </c>
      <c r="F25" s="170">
        <v>0.28123844421286182</v>
      </c>
      <c r="G25" s="170">
        <v>0.25377394174890822</v>
      </c>
      <c r="H25" s="170">
        <v>0.31576469452056455</v>
      </c>
      <c r="I25" s="169">
        <v>0.28980814377074393</v>
      </c>
      <c r="J25" s="170">
        <v>0.16244015362761086</v>
      </c>
      <c r="K25" s="170">
        <v>0.12257590975817044</v>
      </c>
      <c r="L25" s="170">
        <v>0.32903749614060768</v>
      </c>
      <c r="M25" s="171">
        <v>0.41919277929155313</v>
      </c>
      <c r="N25" s="242" t="s">
        <v>107</v>
      </c>
      <c r="O25" s="170">
        <v>0.28717515174199021</v>
      </c>
      <c r="P25" s="170">
        <v>0.28521539711271487</v>
      </c>
      <c r="Q25" s="170">
        <v>0.30682206112695287</v>
      </c>
      <c r="R25" s="224"/>
    </row>
    <row r="26" spans="1:20" ht="12.75" customHeight="1" x14ac:dyDescent="0.2">
      <c r="A26" s="10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243"/>
      <c r="O26" s="66"/>
      <c r="P26" s="66"/>
      <c r="Q26" s="66"/>
      <c r="R26" s="106"/>
      <c r="S26" s="106"/>
    </row>
    <row r="27" spans="1:20" ht="12.75" customHeight="1" x14ac:dyDescent="0.2">
      <c r="A27" s="106"/>
      <c r="B27" s="290"/>
      <c r="C27" s="290"/>
      <c r="D27" s="290"/>
      <c r="E27" s="291"/>
      <c r="F27" s="290"/>
      <c r="G27" s="290"/>
      <c r="H27" s="290"/>
      <c r="I27" s="291"/>
      <c r="J27" s="290"/>
      <c r="K27" s="290"/>
      <c r="L27" s="290"/>
      <c r="M27" s="290"/>
      <c r="N27" s="275" t="s">
        <v>137</v>
      </c>
      <c r="O27" s="290"/>
      <c r="P27" s="290"/>
      <c r="Q27" s="290"/>
      <c r="R27" s="106"/>
    </row>
    <row r="28" spans="1:20" ht="12.75" customHeight="1" x14ac:dyDescent="0.2">
      <c r="A28" s="106"/>
      <c r="B28" s="150">
        <v>148.358</v>
      </c>
      <c r="C28" s="150">
        <v>162.21100000000001</v>
      </c>
      <c r="D28" s="150">
        <v>159.065</v>
      </c>
      <c r="E28" s="149">
        <v>165.17399999999998</v>
      </c>
      <c r="F28" s="150">
        <v>158.68799999999999</v>
      </c>
      <c r="G28" s="150">
        <v>151.64600000000002</v>
      </c>
      <c r="H28" s="150">
        <v>150.642</v>
      </c>
      <c r="I28" s="149">
        <v>140.76799999999994</v>
      </c>
      <c r="J28" s="150">
        <v>101.056</v>
      </c>
      <c r="K28" s="150">
        <v>120.17000000000003</v>
      </c>
      <c r="L28" s="150">
        <v>119.51100000000004</v>
      </c>
      <c r="M28" s="151">
        <v>126.00900000000001</v>
      </c>
      <c r="N28" s="257" t="s">
        <v>113</v>
      </c>
      <c r="O28" s="150">
        <v>466.74600000000009</v>
      </c>
      <c r="P28" s="150">
        <v>601.74399999999991</v>
      </c>
      <c r="Q28" s="150">
        <v>634.80799999999999</v>
      </c>
      <c r="R28" s="106"/>
    </row>
    <row r="29" spans="1:20" ht="12.75" customHeight="1" x14ac:dyDescent="0.2">
      <c r="A29" s="224"/>
      <c r="B29" s="163">
        <v>5.6726070914711442E-2</v>
      </c>
      <c r="C29" s="163">
        <v>0.14695920863767212</v>
      </c>
      <c r="D29" s="163">
        <v>2.6444339762659235E-2</v>
      </c>
      <c r="E29" s="162">
        <v>1.6280271707029038E-2</v>
      </c>
      <c r="F29" s="163">
        <v>6.9628870704646753E-2</v>
      </c>
      <c r="G29" s="163">
        <v>-6.5131217981517886E-2</v>
      </c>
      <c r="H29" s="163">
        <v>-5.2953195234652473E-2</v>
      </c>
      <c r="I29" s="162">
        <v>-0.14775933258261009</v>
      </c>
      <c r="J29" s="163">
        <v>-0.36317806009276066</v>
      </c>
      <c r="K29" s="163">
        <v>-0.20756234915526939</v>
      </c>
      <c r="L29" s="163">
        <v>-0.20665551439837471</v>
      </c>
      <c r="M29" s="164">
        <v>-0.10484627187997231</v>
      </c>
      <c r="N29" s="239" t="s">
        <v>105</v>
      </c>
      <c r="O29" s="163">
        <v>-0.22434457177803158</v>
      </c>
      <c r="P29" s="163">
        <v>-5.2085039886075934E-2</v>
      </c>
      <c r="Q29" s="163">
        <v>5.9220845096743753E-2</v>
      </c>
      <c r="R29" s="224"/>
    </row>
    <row r="30" spans="1:20" ht="12.75" customHeight="1" x14ac:dyDescent="0.2">
      <c r="A30" s="106"/>
      <c r="B30" s="150">
        <v>-183.047</v>
      </c>
      <c r="C30" s="150">
        <v>-165.63000000000002</v>
      </c>
      <c r="D30" s="150">
        <v>-152.83100000000002</v>
      </c>
      <c r="E30" s="149">
        <v>-175.15999999999997</v>
      </c>
      <c r="F30" s="150">
        <v>-176.959</v>
      </c>
      <c r="G30" s="150">
        <v>-165.57799999999997</v>
      </c>
      <c r="H30" s="150">
        <v>-149.845</v>
      </c>
      <c r="I30" s="149">
        <v>-167.34999999999994</v>
      </c>
      <c r="J30" s="150">
        <v>-123.47999999999999</v>
      </c>
      <c r="K30" s="150">
        <v>-127.07400000000003</v>
      </c>
      <c r="L30" s="150">
        <v>-111.69100000000003</v>
      </c>
      <c r="M30" s="151">
        <v>-112.00900000000001</v>
      </c>
      <c r="N30" s="239" t="s">
        <v>106</v>
      </c>
      <c r="O30" s="150">
        <v>-474.25400000000008</v>
      </c>
      <c r="P30" s="150">
        <v>-659.73199999999986</v>
      </c>
      <c r="Q30" s="150">
        <v>-676.66800000000001</v>
      </c>
      <c r="R30" s="106"/>
    </row>
    <row r="31" spans="1:20" ht="12.75" customHeight="1" x14ac:dyDescent="0.2">
      <c r="A31" s="106"/>
      <c r="B31" s="150">
        <v>-34.688999999999993</v>
      </c>
      <c r="C31" s="150">
        <v>-3.4190000000000111</v>
      </c>
      <c r="D31" s="150">
        <v>6.2339999999999804</v>
      </c>
      <c r="E31" s="149">
        <v>-9.98599999999999</v>
      </c>
      <c r="F31" s="150">
        <v>-18.271000000000015</v>
      </c>
      <c r="G31" s="150">
        <v>-13.93199999999996</v>
      </c>
      <c r="H31" s="150">
        <v>0.79699999999999349</v>
      </c>
      <c r="I31" s="149">
        <v>-26.582000000000001</v>
      </c>
      <c r="J31" s="150">
        <v>-22.423999999999999</v>
      </c>
      <c r="K31" s="150">
        <v>-6.9039999999999981</v>
      </c>
      <c r="L31" s="150">
        <v>7.8200000000000074</v>
      </c>
      <c r="M31" s="151">
        <v>14.000000000000007</v>
      </c>
      <c r="N31" s="239" t="s">
        <v>102</v>
      </c>
      <c r="O31" s="150">
        <v>-7.5079999999999814</v>
      </c>
      <c r="P31" s="150">
        <v>-57.987999999999985</v>
      </c>
      <c r="Q31" s="150">
        <v>-41.860000000000014</v>
      </c>
      <c r="R31" s="106"/>
      <c r="T31" s="106"/>
    </row>
    <row r="32" spans="1:20" ht="12.75" customHeight="1" x14ac:dyDescent="0.2">
      <c r="A32" s="224"/>
      <c r="B32" s="170">
        <v>-0.23381954461505272</v>
      </c>
      <c r="C32" s="170">
        <v>-2.1077485497284467E-2</v>
      </c>
      <c r="D32" s="170">
        <v>3.9191525477006134E-2</v>
      </c>
      <c r="E32" s="169">
        <v>-6.0457456984755416E-2</v>
      </c>
      <c r="F32" s="170">
        <v>-0.11513788062109306</v>
      </c>
      <c r="G32" s="170">
        <v>-9.1871859462168193E-2</v>
      </c>
      <c r="H32" s="170">
        <v>5.2906891836273654E-3</v>
      </c>
      <c r="I32" s="169">
        <v>-0.18883553080245519</v>
      </c>
      <c r="J32" s="170">
        <v>-0.22189677010766307</v>
      </c>
      <c r="K32" s="170">
        <v>-5.745194308063574E-2</v>
      </c>
      <c r="L32" s="170">
        <v>6.5433307394298479E-2</v>
      </c>
      <c r="M32" s="171">
        <v>0.11110317517002759</v>
      </c>
      <c r="N32" s="242" t="s">
        <v>107</v>
      </c>
      <c r="O32" s="170">
        <v>-1.6085836836309212E-2</v>
      </c>
      <c r="P32" s="170">
        <v>-9.6366561195458528E-2</v>
      </c>
      <c r="Q32" s="170">
        <v>-6.5941197968519633E-2</v>
      </c>
      <c r="R32" s="224"/>
      <c r="T32" s="288"/>
    </row>
    <row r="33" spans="1:18" ht="12.75" customHeight="1" x14ac:dyDescent="0.2">
      <c r="A33" s="292"/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43"/>
      <c r="O33" s="243"/>
      <c r="P33" s="243"/>
      <c r="Q33" s="243"/>
      <c r="R33" s="292"/>
    </row>
    <row r="34" spans="1:18" ht="12.75" customHeight="1" x14ac:dyDescent="0.2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" t="s">
        <v>150</v>
      </c>
      <c r="O34" s="1"/>
      <c r="P34" s="1"/>
      <c r="Q34" s="1"/>
      <c r="R34" s="110"/>
    </row>
    <row r="35" spans="1:18" ht="26.25" customHeight="1" x14ac:dyDescent="0.2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"/>
      <c r="O35" s="1"/>
      <c r="P35" s="1"/>
      <c r="Q35" s="1"/>
      <c r="R35" s="110"/>
    </row>
    <row r="36" spans="1:18" ht="12.75" customHeight="1" x14ac:dyDescent="0.2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243"/>
      <c r="O36" s="243"/>
      <c r="P36" s="243"/>
      <c r="Q36" s="243"/>
      <c r="R36" s="110"/>
    </row>
    <row r="37" spans="1:18" ht="12.75" customHeight="1" x14ac:dyDescent="0.2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243"/>
      <c r="O37" s="243"/>
      <c r="P37" s="243"/>
      <c r="Q37" s="243"/>
      <c r="R37" s="110"/>
    </row>
    <row r="38" spans="1:18" ht="12.75" customHeight="1" x14ac:dyDescent="0.2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243"/>
      <c r="O38" s="243"/>
      <c r="P38" s="243"/>
      <c r="Q38" s="243"/>
      <c r="R38" s="110"/>
    </row>
    <row r="39" spans="1:18" ht="12.75" customHeight="1" x14ac:dyDescent="0.2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243"/>
      <c r="O39" s="243"/>
      <c r="P39" s="243"/>
      <c r="Q39" s="243"/>
      <c r="R39" s="110"/>
    </row>
    <row r="40" spans="1:18" ht="12.75" customHeight="1" x14ac:dyDescent="0.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243"/>
      <c r="O40" s="243"/>
      <c r="P40" s="243"/>
      <c r="Q40" s="243"/>
      <c r="R40" s="110"/>
    </row>
    <row r="41" spans="1:18" ht="12.75" customHeight="1" x14ac:dyDescent="0.2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243"/>
      <c r="O41" s="243"/>
      <c r="P41" s="243"/>
      <c r="Q41" s="243"/>
      <c r="R41" s="110"/>
    </row>
    <row r="42" spans="1:18" ht="12.75" customHeight="1" x14ac:dyDescent="0.2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243"/>
      <c r="O42" s="243"/>
      <c r="P42" s="243"/>
      <c r="Q42" s="243"/>
      <c r="R42" s="110"/>
    </row>
    <row r="43" spans="1:18" ht="12.75" customHeight="1" x14ac:dyDescent="0.2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243"/>
      <c r="O43" s="243"/>
      <c r="P43" s="243"/>
      <c r="Q43" s="243"/>
      <c r="R43" s="110"/>
    </row>
    <row r="44" spans="1:18" ht="12.75" customHeight="1" x14ac:dyDescent="0.2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243"/>
      <c r="O44" s="243"/>
      <c r="P44" s="243"/>
      <c r="Q44" s="243"/>
      <c r="R44" s="110"/>
    </row>
    <row r="45" spans="1:18" ht="12.75" customHeight="1" x14ac:dyDescent="0.2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243"/>
      <c r="O45" s="243"/>
      <c r="P45" s="243"/>
      <c r="Q45" s="243"/>
      <c r="R45" s="110"/>
    </row>
    <row r="46" spans="1:18" ht="12.75" customHeight="1" x14ac:dyDescent="0.2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243"/>
      <c r="O46" s="243"/>
      <c r="P46" s="243"/>
      <c r="Q46" s="243"/>
      <c r="R46" s="110"/>
    </row>
    <row r="47" spans="1:18" ht="12.75" customHeight="1" x14ac:dyDescent="0.2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243"/>
      <c r="O47" s="243"/>
      <c r="P47" s="243"/>
      <c r="Q47" s="243"/>
      <c r="R47" s="110"/>
    </row>
    <row r="48" spans="1:18" ht="12.75" customHeight="1" x14ac:dyDescent="0.2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243"/>
      <c r="O48" s="243"/>
      <c r="P48" s="243"/>
      <c r="Q48" s="243"/>
      <c r="R48" s="110"/>
    </row>
    <row r="49" spans="1:18" ht="12.75" customHeight="1" x14ac:dyDescent="0.2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43"/>
      <c r="O49" s="243"/>
      <c r="P49" s="243"/>
      <c r="Q49" s="243"/>
      <c r="R49" s="110"/>
    </row>
    <row r="50" spans="1:18" ht="12.75" customHeight="1" x14ac:dyDescent="0.2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243"/>
      <c r="O50" s="243"/>
      <c r="P50" s="243"/>
      <c r="Q50" s="243"/>
      <c r="R50" s="110"/>
    </row>
    <row r="51" spans="1:18" ht="12.75" customHeight="1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243"/>
      <c r="O51" s="243"/>
      <c r="P51" s="243"/>
      <c r="Q51" s="243"/>
      <c r="R51" s="110"/>
    </row>
    <row r="52" spans="1:18" ht="12.75" customHeight="1" x14ac:dyDescent="0.2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243"/>
      <c r="O52" s="243"/>
      <c r="P52" s="243"/>
      <c r="Q52" s="243"/>
      <c r="R52" s="110"/>
    </row>
    <row r="53" spans="1:18" ht="12.75" customHeight="1" x14ac:dyDescent="0.2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43"/>
      <c r="O53" s="243"/>
      <c r="P53" s="243"/>
      <c r="Q53" s="243"/>
      <c r="R53" s="110"/>
    </row>
    <row r="54" spans="1:18" ht="15.75" customHeight="1" x14ac:dyDescent="0.2"/>
    <row r="55" spans="1:18" ht="15.75" customHeight="1" x14ac:dyDescent="0.2"/>
    <row r="56" spans="1:18" ht="15.75" customHeight="1" x14ac:dyDescent="0.2"/>
    <row r="57" spans="1:18" ht="15.75" customHeight="1" x14ac:dyDescent="0.2"/>
    <row r="58" spans="1:18" ht="15.75" customHeight="1" x14ac:dyDescent="0.2"/>
    <row r="59" spans="1:18" ht="15.75" customHeight="1" x14ac:dyDescent="0.2"/>
    <row r="60" spans="1:18" ht="15.75" customHeight="1" x14ac:dyDescent="0.2"/>
    <row r="61" spans="1:18" ht="15.75" customHeight="1" x14ac:dyDescent="0.2"/>
    <row r="62" spans="1:18" ht="15.75" customHeight="1" x14ac:dyDescent="0.2"/>
    <row r="63" spans="1:18" ht="15.75" customHeight="1" x14ac:dyDescent="0.2"/>
    <row r="64" spans="1:1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N34:Q35"/>
  </mergeCells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9</vt:i4>
      </vt:variant>
    </vt:vector>
  </HeadingPairs>
  <TitlesOfParts>
    <vt:vector size="18" baseType="lpstr">
      <vt:lpstr>Cover</vt:lpstr>
      <vt:lpstr>1. Profit loss statement </vt:lpstr>
      <vt:lpstr>2. Balance sheet</vt:lpstr>
      <vt:lpstr>3. Cash flow</vt:lpstr>
      <vt:lpstr>4. Segments</vt:lpstr>
      <vt:lpstr>5. Nordic Marketplaces</vt:lpstr>
      <vt:lpstr>6. News Media</vt:lpstr>
      <vt:lpstr>7. eCommerce &amp; Distribution</vt:lpstr>
      <vt:lpstr>8. FS &amp; Ventures 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 Nordic Marketplaces'!Utskriftsområde</vt:lpstr>
      <vt:lpstr>'6. News Media'!Utskriftsområde</vt:lpstr>
      <vt:lpstr>'7. eCommerce &amp; Distribution'!Utskriftsområde</vt:lpstr>
      <vt:lpstr>'8. FS &amp; Ventures '!Utskriftsområde</vt:lpstr>
      <vt:lpstr>Cover!Utskriftsområde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Rambøl, Sigrid</dc:creator>
  <cp:keywords/>
  <dc:description/>
  <cp:lastModifiedBy>Rambøl, Sigrid</cp:lastModifiedBy>
  <dcterms:created xsi:type="dcterms:W3CDTF">2021-11-17T10:59:11Z</dcterms:created>
  <dcterms:modified xsi:type="dcterms:W3CDTF">2023-02-09T10:59:16Z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25</vt:i4>
  </property>
  <property fmtid="{D5CDD505-2E9C-101B-9397-08002B2CF9AE}" pid="3" name="PeriodName">
    <vt:lpwstr>2022 Q4</vt:lpwstr>
  </property>
  <property fmtid="{D5CDD505-2E9C-101B-9397-08002B2CF9AE}" pid="4" name="ChapterId">
    <vt:i4>936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60</vt:i4>
  </property>
  <property fmtid="{D5CDD505-2E9C-101B-9397-08002B2CF9AE}" pid="7" name="ReportName">
    <vt:lpwstr>Q4 2022 - Excel</vt:lpwstr>
  </property>
  <property fmtid="{D5CDD505-2E9C-101B-9397-08002B2CF9AE}" pid="8" name="isLinkedAndViewmode">
    <vt:bool>false</vt:bool>
  </property>
  <property fmtid="{D5CDD505-2E9C-101B-9397-08002B2CF9AE}" pid="9" name="connMeta00">
    <vt:lpwstr>2AMAAB+LCAAAAAAABAA1k4ERxSAIQ1cSFNR52H+H/4L9d+1pFZIQqM1ZZ9TetaPsRuUqH+W8Z5VNnqzL7hwO+eLET81RucsGwZ4VpAKSyVK2Z2ljZYsvDp3Te1my5qlFnm1ICBggcrGIcY4cHmS4gRdWV3z+XcOEAnjtTpJhEGsgB2jRThYCl5KMSH/wMxrb6niHs0ea4JwEXh+U43WtJVH3QkXCMwS4GuWeB3J5Q2qg3qQCbhI9n1sbCkVxqGp</vt:lpwstr>
  </property>
  <property fmtid="{D5CDD505-2E9C-101B-9397-08002B2CF9AE}" pid="10" name="connMeta01">
    <vt:lpwstr>IWldWQa0CQubszpYlig4vHMGeF4Q9CrI//BMjZnx3VYjEM1u3ctWmqwKBwoSvIDpiOln2CkG108mMOuwmpYcU3GdBxlMkw610S8GbEbClou4LabC9WpeKsPTCzRs9DkY/pDLtNVGrzN+n50eFuD1RGhIWhJupkYKzil03a683FiYeKtutQybHbhXyX40CQcxYtr7LNdsXrESYBniM1z2GaMrh9TUk3/AM8sw6bza3hxz7lElvT3uWjmL0HCFGvV</vt:lpwstr>
  </property>
  <property fmtid="{D5CDD505-2E9C-101B-9397-08002B2CF9AE}" pid="11" name="connMeta02">
    <vt:lpwstr>ALeaInvXsummxnzbPHV9n8IPoaul39b5mBG+ylWt2CXbSMlKaYAvXHnNR/R6uIUCvVldTQ9o3sdW9YTbReoe2nnAHCTVJ+5zMKQtgDAAA=</vt:lpwstr>
  </property>
</Properties>
</file>