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mouna.ferjani\Desktop\WORK\8-Demandes spécifiques\16-CMRT6.5-EMRT2.0\"/>
    </mc:Choice>
  </mc:AlternateContent>
  <xr:revisionPtr revIDLastSave="0" documentId="13_ncr:1_{5FA8C123-7648-4020-956B-80395FBB6E5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45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List'!$A$4:$AI$2436</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List'!$B$2442:$B$2451</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List'!$B$5:$B$2436</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71"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6" i="3"/>
  <c r="B15"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432" i="5"/>
  <c r="AB2432" i="5" s="1"/>
  <c r="C2433" i="5"/>
  <c r="AB2433" i="5" s="1"/>
  <c r="C2434" i="5"/>
  <c r="C2435" i="5"/>
  <c r="AB2435" i="5" s="1"/>
  <c r="V2433" i="5"/>
  <c r="R2433" i="5" s="1"/>
  <c r="V2435" i="5"/>
  <c r="E2435" i="5" s="1"/>
  <c r="X2435" i="5" s="1"/>
  <c r="B2432" i="5"/>
  <c r="B2433" i="5"/>
  <c r="T2433" i="5" s="1"/>
  <c r="B2434" i="5"/>
  <c r="S2434" i="5" s="1"/>
  <c r="B2435" i="5"/>
  <c r="T2435" i="5" s="1"/>
  <c r="C2431" i="5"/>
  <c r="V2431" i="5" s="1"/>
  <c r="I2431" i="5" s="1"/>
  <c r="J154" i="8"/>
  <c r="K154" i="8"/>
  <c r="J155" i="8"/>
  <c r="K155" i="8"/>
  <c r="P19" i="4"/>
  <c r="P18" i="4"/>
  <c r="P17" i="4"/>
  <c r="P14" i="4"/>
  <c r="P13" i="4"/>
  <c r="Q13" i="4" s="1"/>
  <c r="P12" i="4"/>
  <c r="P21" i="4"/>
  <c r="P20" i="4"/>
  <c r="Q20" i="4" s="1"/>
  <c r="P16" i="4"/>
  <c r="P15" i="4"/>
  <c r="Q15" i="4" s="1"/>
  <c r="Q21" i="4"/>
  <c r="R21" i="4" s="1"/>
  <c r="B3"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G77" i="6" s="1"/>
  <c r="B76" i="6"/>
  <c r="G76" i="6" s="1"/>
  <c r="B75" i="6"/>
  <c r="B74" i="6"/>
  <c r="B73" i="6"/>
  <c r="G73" i="6" s="1"/>
  <c r="B72" i="6"/>
  <c r="B70" i="6"/>
  <c r="B69" i="6"/>
  <c r="B68" i="6"/>
  <c r="B67" i="6"/>
  <c r="B66" i="6"/>
  <c r="B65" i="6"/>
  <c r="G65" i="6" s="1"/>
  <c r="B64" i="6"/>
  <c r="B63" i="6"/>
  <c r="B62" i="6"/>
  <c r="G62" i="6" s="1"/>
  <c r="B61" i="6"/>
  <c r="B59" i="6"/>
  <c r="B58" i="6"/>
  <c r="B57" i="6"/>
  <c r="B56" i="6"/>
  <c r="B55" i="6"/>
  <c r="G55" i="6" s="1"/>
  <c r="B54" i="6"/>
  <c r="B53" i="6"/>
  <c r="B52" i="6"/>
  <c r="B51" i="6"/>
  <c r="B50" i="6"/>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G4" i="6" s="1"/>
  <c r="H4" i="6" s="1"/>
  <c r="D4" i="6" s="1"/>
  <c r="P53" i="4"/>
  <c r="P41" i="4"/>
  <c r="B29" i="4"/>
  <c r="A16" i="6" s="1"/>
  <c r="B19" i="4"/>
  <c r="A9" i="6" s="1"/>
  <c r="A8" i="6"/>
  <c r="A139" i="4"/>
  <c r="B138" i="4"/>
  <c r="H101" i="4"/>
  <c r="S51" i="4"/>
  <c r="T51" i="4" s="1"/>
  <c r="U51" i="4" s="1"/>
  <c r="V51" i="4" s="1"/>
  <c r="W51" i="4" s="1"/>
  <c r="S50" i="4"/>
  <c r="S49" i="4"/>
  <c r="T49" i="4"/>
  <c r="S48" i="4"/>
  <c r="T48" i="4"/>
  <c r="U48" i="4"/>
  <c r="S45" i="4"/>
  <c r="S44" i="4"/>
  <c r="Q39" i="4"/>
  <c r="P39" i="4"/>
  <c r="Q38" i="4"/>
  <c r="P38" i="4"/>
  <c r="Q37" i="4"/>
  <c r="P37" i="4"/>
  <c r="Q36" i="4"/>
  <c r="P36" i="4"/>
  <c r="Q35" i="4"/>
  <c r="P35" i="4"/>
  <c r="Q34" i="4"/>
  <c r="P34" i="4"/>
  <c r="Q33" i="4"/>
  <c r="P33" i="4"/>
  <c r="Q32" i="4"/>
  <c r="P32" i="4"/>
  <c r="Q31" i="4"/>
  <c r="P31" i="4"/>
  <c r="Q30" i="4"/>
  <c r="P30" i="4"/>
  <c r="B28" i="4"/>
  <c r="B13" i="4"/>
  <c r="E4" i="8"/>
  <c r="V6" i="5"/>
  <c r="V7" i="5"/>
  <c r="X7" i="5" s="1"/>
  <c r="V8" i="5"/>
  <c r="V12" i="5"/>
  <c r="X12" i="5" s="1"/>
  <c r="V13" i="5"/>
  <c r="X13" i="5" s="1"/>
  <c r="V14" i="5"/>
  <c r="X14" i="5" s="1"/>
  <c r="V15" i="5"/>
  <c r="X15" i="5" s="1"/>
  <c r="V20" i="5"/>
  <c r="X20" i="5" s="1"/>
  <c r="V22" i="5"/>
  <c r="V23" i="5"/>
  <c r="X23" i="5" s="1"/>
  <c r="V24" i="5"/>
  <c r="V26" i="5"/>
  <c r="X26" i="5" s="1"/>
  <c r="V27" i="5"/>
  <c r="R27" i="5" s="1"/>
  <c r="V28" i="5"/>
  <c r="X28" i="5" s="1"/>
  <c r="V29" i="5"/>
  <c r="X29" i="5" s="1"/>
  <c r="V30" i="5"/>
  <c r="V31" i="5"/>
  <c r="X31" i="5" s="1"/>
  <c r="V32" i="5"/>
  <c r="V35" i="5"/>
  <c r="X35" i="5" s="1"/>
  <c r="V36" i="5"/>
  <c r="X36" i="5" s="1"/>
  <c r="V38" i="5"/>
  <c r="V39" i="5"/>
  <c r="X39" i="5" s="1"/>
  <c r="V40" i="5"/>
  <c r="V41" i="5"/>
  <c r="X41" i="5" s="1"/>
  <c r="V43" i="5"/>
  <c r="X43" i="5" s="1"/>
  <c r="V44" i="5"/>
  <c r="X44" i="5" s="1"/>
  <c r="V45" i="5"/>
  <c r="V46" i="5"/>
  <c r="X46" i="5" s="1"/>
  <c r="V47" i="5"/>
  <c r="X47" i="5" s="1"/>
  <c r="V48" i="5"/>
  <c r="V50" i="5"/>
  <c r="X50" i="5" s="1"/>
  <c r="V51" i="5"/>
  <c r="X51" i="5" s="1"/>
  <c r="V52" i="5"/>
  <c r="X52" i="5" s="1"/>
  <c r="V53" i="5"/>
  <c r="X53" i="5" s="1"/>
  <c r="V54" i="5"/>
  <c r="V55" i="5"/>
  <c r="X55" i="5" s="1"/>
  <c r="V56" i="5"/>
  <c r="R56" i="5" s="1"/>
  <c r="V57" i="5"/>
  <c r="X57" i="5" s="1"/>
  <c r="V59" i="5"/>
  <c r="X59" i="5" s="1"/>
  <c r="V60" i="5"/>
  <c r="X60" i="5" s="1"/>
  <c r="V62" i="5"/>
  <c r="X62" i="5" s="1"/>
  <c r="V63" i="5"/>
  <c r="X63" i="5" s="1"/>
  <c r="V64" i="5"/>
  <c r="V66" i="5"/>
  <c r="R66" i="5" s="1"/>
  <c r="V67" i="5"/>
  <c r="X67" i="5" s="1"/>
  <c r="V68" i="5"/>
  <c r="X68" i="5" s="1"/>
  <c r="V69" i="5"/>
  <c r="X69" i="5" s="1"/>
  <c r="V70" i="5"/>
  <c r="X70" i="5" s="1"/>
  <c r="V71" i="5"/>
  <c r="X71" i="5" s="1"/>
  <c r="V75" i="5"/>
  <c r="X75" i="5" s="1"/>
  <c r="V76" i="5"/>
  <c r="X76" i="5" s="1"/>
  <c r="V77" i="5"/>
  <c r="V78" i="5"/>
  <c r="V81" i="5"/>
  <c r="X81" i="5" s="1"/>
  <c r="V82" i="5"/>
  <c r="X82" i="5" s="1"/>
  <c r="V83" i="5"/>
  <c r="X83" i="5" s="1"/>
  <c r="V84" i="5"/>
  <c r="X84" i="5" s="1"/>
  <c r="V85" i="5"/>
  <c r="X85" i="5" s="1"/>
  <c r="V86" i="5"/>
  <c r="V88" i="5"/>
  <c r="X88" i="5" s="1"/>
  <c r="V89" i="5"/>
  <c r="V90" i="5"/>
  <c r="V91" i="5"/>
  <c r="X91" i="5" s="1"/>
  <c r="V92" i="5"/>
  <c r="X92" i="5" s="1"/>
  <c r="V93" i="5"/>
  <c r="X93" i="5" s="1"/>
  <c r="V94" i="5"/>
  <c r="V98" i="5"/>
  <c r="X98" i="5" s="1"/>
  <c r="V100" i="5"/>
  <c r="V101" i="5"/>
  <c r="X101" i="5" s="1"/>
  <c r="V102" i="5"/>
  <c r="V106" i="5"/>
  <c r="V108" i="5"/>
  <c r="X108" i="5" s="1"/>
  <c r="V109" i="5"/>
  <c r="X109" i="5" s="1"/>
  <c r="V110" i="5"/>
  <c r="V112" i="5"/>
  <c r="X112" i="5" s="1"/>
  <c r="V114" i="5"/>
  <c r="R114" i="5" s="1"/>
  <c r="V116" i="5"/>
  <c r="X116" i="5" s="1"/>
  <c r="V117" i="5"/>
  <c r="X117" i="5" s="1"/>
  <c r="V118" i="5"/>
  <c r="V120" i="5"/>
  <c r="V121" i="5"/>
  <c r="V122" i="5"/>
  <c r="V123" i="5"/>
  <c r="X123" i="5" s="1"/>
  <c r="V124" i="5"/>
  <c r="V125" i="5"/>
  <c r="X125" i="5" s="1"/>
  <c r="V126" i="5"/>
  <c r="X126" i="5" s="1"/>
  <c r="V127" i="5"/>
  <c r="X127" i="5" s="1"/>
  <c r="V129" i="5"/>
  <c r="X129" i="5" s="1"/>
  <c r="V130" i="5"/>
  <c r="V131" i="5"/>
  <c r="X131" i="5" s="1"/>
  <c r="V132" i="5"/>
  <c r="X132" i="5" s="1"/>
  <c r="V133" i="5"/>
  <c r="R133" i="5" s="1"/>
  <c r="V134" i="5"/>
  <c r="R134" i="5" s="1"/>
  <c r="V136" i="5"/>
  <c r="X136" i="5" s="1"/>
  <c r="V137" i="5"/>
  <c r="X137" i="5" s="1"/>
  <c r="V138" i="5"/>
  <c r="X138" i="5" s="1"/>
  <c r="V140" i="5"/>
  <c r="X140" i="5" s="1"/>
  <c r="V141" i="5"/>
  <c r="X141" i="5" s="1"/>
  <c r="V142" i="5"/>
  <c r="R142" i="5" s="1"/>
  <c r="V143" i="5"/>
  <c r="X143" i="5" s="1"/>
  <c r="V145" i="5"/>
  <c r="V146" i="5"/>
  <c r="X146" i="5" s="1"/>
  <c r="V147" i="5"/>
  <c r="X147" i="5" s="1"/>
  <c r="V148" i="5"/>
  <c r="X148" i="5" s="1"/>
  <c r="V149" i="5"/>
  <c r="V150" i="5"/>
  <c r="V151" i="5"/>
  <c r="X151" i="5" s="1"/>
  <c r="V154" i="5"/>
  <c r="V155" i="5"/>
  <c r="V156" i="5"/>
  <c r="X156" i="5" s="1"/>
  <c r="V157" i="5"/>
  <c r="X157" i="5" s="1"/>
  <c r="V158" i="5"/>
  <c r="X158" i="5" s="1"/>
  <c r="V159" i="5"/>
  <c r="X159" i="5" s="1"/>
  <c r="V161" i="5"/>
  <c r="X161" i="5" s="1"/>
  <c r="V162" i="5"/>
  <c r="X162" i="5" s="1"/>
  <c r="V163" i="5"/>
  <c r="X163" i="5" s="1"/>
  <c r="V164" i="5"/>
  <c r="X164" i="5" s="1"/>
  <c r="V165" i="5"/>
  <c r="X165" i="5" s="1"/>
  <c r="V166" i="5"/>
  <c r="V169" i="5"/>
  <c r="X169" i="5" s="1"/>
  <c r="V170" i="5"/>
  <c r="X170" i="5" s="1"/>
  <c r="V172" i="5"/>
  <c r="X172" i="5" s="1"/>
  <c r="V173" i="5"/>
  <c r="V174" i="5"/>
  <c r="R174" i="5" s="1"/>
  <c r="V176" i="5"/>
  <c r="X176" i="5" s="1"/>
  <c r="V177" i="5"/>
  <c r="X177" i="5" s="1"/>
  <c r="V178" i="5"/>
  <c r="X178" i="5" s="1"/>
  <c r="V180" i="5"/>
  <c r="X180" i="5" s="1"/>
  <c r="V181" i="5"/>
  <c r="V182" i="5"/>
  <c r="X182" i="5" s="1"/>
  <c r="V185" i="5"/>
  <c r="X185" i="5" s="1"/>
  <c r="V186" i="5"/>
  <c r="R186" i="5" s="1"/>
  <c r="V187" i="5"/>
  <c r="X187" i="5" s="1"/>
  <c r="V188" i="5"/>
  <c r="X188" i="5" s="1"/>
  <c r="V189" i="5"/>
  <c r="X189" i="5" s="1"/>
  <c r="V190" i="5"/>
  <c r="V193" i="5"/>
  <c r="X193" i="5" s="1"/>
  <c r="V194" i="5"/>
  <c r="X194" i="5" s="1"/>
  <c r="V196" i="5"/>
  <c r="X196" i="5" s="1"/>
  <c r="V197" i="5"/>
  <c r="R197" i="5" s="1"/>
  <c r="V198" i="5"/>
  <c r="V199" i="5"/>
  <c r="X199" i="5" s="1"/>
  <c r="V202" i="5"/>
  <c r="X202" i="5" s="1"/>
  <c r="V203" i="5"/>
  <c r="X203" i="5" s="1"/>
  <c r="V204" i="5"/>
  <c r="V205" i="5"/>
  <c r="X205" i="5" s="1"/>
  <c r="V206" i="5"/>
  <c r="X206" i="5" s="1"/>
  <c r="V207" i="5"/>
  <c r="X207" i="5" s="1"/>
  <c r="V208" i="5"/>
  <c r="X208" i="5" s="1"/>
  <c r="V209" i="5"/>
  <c r="X209" i="5" s="1"/>
  <c r="V210" i="5"/>
  <c r="X210" i="5" s="1"/>
  <c r="V211" i="5"/>
  <c r="X211" i="5" s="1"/>
  <c r="V212" i="5"/>
  <c r="X212" i="5" s="1"/>
  <c r="V213" i="5"/>
  <c r="V214" i="5"/>
  <c r="X214" i="5" s="1"/>
  <c r="V217" i="5"/>
  <c r="V218" i="5"/>
  <c r="V221" i="5"/>
  <c r="X221" i="5" s="1"/>
  <c r="V222" i="5"/>
  <c r="V224" i="5"/>
  <c r="X224" i="5" s="1"/>
  <c r="V226" i="5"/>
  <c r="X226" i="5" s="1"/>
  <c r="V228" i="5"/>
  <c r="V229" i="5"/>
  <c r="X229" i="5" s="1"/>
  <c r="V230" i="5"/>
  <c r="R230" i="5" s="1"/>
  <c r="V232" i="5"/>
  <c r="X232" i="5" s="1"/>
  <c r="V233" i="5"/>
  <c r="X233" i="5" s="1"/>
  <c r="V234" i="5"/>
  <c r="X234" i="5" s="1"/>
  <c r="V235" i="5"/>
  <c r="X235" i="5" s="1"/>
  <c r="V236" i="5"/>
  <c r="X236" i="5" s="1"/>
  <c r="V237" i="5"/>
  <c r="V238" i="5"/>
  <c r="R238" i="5" s="1"/>
  <c r="V239" i="5"/>
  <c r="X239" i="5" s="1"/>
  <c r="V242" i="5"/>
  <c r="X242" i="5" s="1"/>
  <c r="V244" i="5"/>
  <c r="X244" i="5" s="1"/>
  <c r="V245" i="5"/>
  <c r="X245" i="5" s="1"/>
  <c r="V246" i="5"/>
  <c r="V247" i="5"/>
  <c r="X247" i="5" s="1"/>
  <c r="V249" i="5"/>
  <c r="V250" i="5"/>
  <c r="V251" i="5"/>
  <c r="X251" i="5" s="1"/>
  <c r="V252" i="5"/>
  <c r="V253" i="5"/>
  <c r="X253" i="5" s="1"/>
  <c r="V254" i="5"/>
  <c r="V256" i="5"/>
  <c r="V258" i="5"/>
  <c r="X258" i="5" s="1"/>
  <c r="V259" i="5"/>
  <c r="X259" i="5" s="1"/>
  <c r="V260" i="5"/>
  <c r="X260" i="5" s="1"/>
  <c r="V261" i="5"/>
  <c r="V262" i="5"/>
  <c r="R262" i="5" s="1"/>
  <c r="V264" i="5"/>
  <c r="X264" i="5" s="1"/>
  <c r="V265" i="5"/>
  <c r="X265" i="5" s="1"/>
  <c r="V266" i="5"/>
  <c r="X266" i="5" s="1"/>
  <c r="V268" i="5"/>
  <c r="X268" i="5" s="1"/>
  <c r="V269" i="5"/>
  <c r="R269" i="5" s="1"/>
  <c r="V270" i="5"/>
  <c r="R270" i="5" s="1"/>
  <c r="V273" i="5"/>
  <c r="V274" i="5"/>
  <c r="R274" i="5" s="1"/>
  <c r="V276" i="5"/>
  <c r="X276" i="5" s="1"/>
  <c r="V277" i="5"/>
  <c r="X277" i="5" s="1"/>
  <c r="V278" i="5"/>
  <c r="V282" i="5"/>
  <c r="X282" i="5" s="1"/>
  <c r="V283" i="5"/>
  <c r="V284" i="5"/>
  <c r="X284" i="5" s="1"/>
  <c r="V285" i="5"/>
  <c r="V286" i="5"/>
  <c r="V287" i="5"/>
  <c r="X287" i="5" s="1"/>
  <c r="V289" i="5"/>
  <c r="X289" i="5" s="1"/>
  <c r="V290" i="5"/>
  <c r="X290" i="5" s="1"/>
  <c r="V291" i="5"/>
  <c r="X291" i="5" s="1"/>
  <c r="V292" i="5"/>
  <c r="X292" i="5" s="1"/>
  <c r="V293" i="5"/>
  <c r="V294" i="5"/>
  <c r="V297" i="5"/>
  <c r="V298" i="5"/>
  <c r="V299" i="5"/>
  <c r="X299" i="5" s="1"/>
  <c r="AB300" i="5"/>
  <c r="V301" i="5"/>
  <c r="V302" i="5"/>
  <c r="X302" i="5" s="1"/>
  <c r="V305" i="5"/>
  <c r="X305" i="5" s="1"/>
  <c r="V306" i="5"/>
  <c r="X306" i="5" s="1"/>
  <c r="V307" i="5"/>
  <c r="V308" i="5"/>
  <c r="X308" i="5" s="1"/>
  <c r="V309" i="5"/>
  <c r="X309" i="5" s="1"/>
  <c r="V310" i="5"/>
  <c r="X310" i="5" s="1"/>
  <c r="V311" i="5"/>
  <c r="X311" i="5" s="1"/>
  <c r="V313" i="5"/>
  <c r="V314" i="5"/>
  <c r="X314" i="5" s="1"/>
  <c r="V315" i="5"/>
  <c r="V316" i="5"/>
  <c r="V317" i="5"/>
  <c r="X317" i="5" s="1"/>
  <c r="V318" i="5"/>
  <c r="X318" i="5" s="1"/>
  <c r="V320" i="5"/>
  <c r="V321" i="5"/>
  <c r="V322" i="5"/>
  <c r="X322" i="5" s="1"/>
  <c r="V324" i="5"/>
  <c r="X324" i="5" s="1"/>
  <c r="V325" i="5"/>
  <c r="V326" i="5"/>
  <c r="X326" i="5" s="1"/>
  <c r="V329" i="5"/>
  <c r="X329" i="5" s="1"/>
  <c r="V330" i="5"/>
  <c r="V332" i="5"/>
  <c r="X332" i="5" s="1"/>
  <c r="V336" i="5"/>
  <c r="X336" i="5" s="1"/>
  <c r="V337" i="5"/>
  <c r="X337" i="5" s="1"/>
  <c r="V338" i="5"/>
  <c r="X338" i="5" s="1"/>
  <c r="V339" i="5"/>
  <c r="X339" i="5" s="1"/>
  <c r="V340" i="5"/>
  <c r="V341" i="5"/>
  <c r="X341" i="5" s="1"/>
  <c r="V345" i="5"/>
  <c r="X345" i="5" s="1"/>
  <c r="V346" i="5"/>
  <c r="X346" i="5" s="1"/>
  <c r="V348" i="5"/>
  <c r="X348" i="5" s="1"/>
  <c r="V349" i="5"/>
  <c r="V351" i="5"/>
  <c r="X351" i="5" s="1"/>
  <c r="V353" i="5"/>
  <c r="R353" i="5" s="1"/>
  <c r="V354" i="5"/>
  <c r="X354" i="5" s="1"/>
  <c r="V356" i="5"/>
  <c r="X356" i="5" s="1"/>
  <c r="C357" i="5"/>
  <c r="C358" i="5"/>
  <c r="C359" i="5"/>
  <c r="C360" i="5"/>
  <c r="C361" i="5"/>
  <c r="C362" i="5"/>
  <c r="C363" i="5"/>
  <c r="C364" i="5"/>
  <c r="V364" i="5" s="1"/>
  <c r="E364" i="5" s="1"/>
  <c r="X364" i="5" s="1"/>
  <c r="C365" i="5"/>
  <c r="V365" i="5" s="1"/>
  <c r="E365" i="5" s="1"/>
  <c r="X365" i="5" s="1"/>
  <c r="C366" i="5"/>
  <c r="C367" i="5"/>
  <c r="C368" i="5"/>
  <c r="C369" i="5"/>
  <c r="C370" i="5"/>
  <c r="C371" i="5"/>
  <c r="C372" i="5"/>
  <c r="C373" i="5"/>
  <c r="C374" i="5"/>
  <c r="C375" i="5"/>
  <c r="C376" i="5"/>
  <c r="C377" i="5"/>
  <c r="C378" i="5"/>
  <c r="C379" i="5"/>
  <c r="C380" i="5"/>
  <c r="V380" i="5" s="1"/>
  <c r="E380" i="5" s="1"/>
  <c r="X380" i="5" s="1"/>
  <c r="C381" i="5"/>
  <c r="V381" i="5" s="1"/>
  <c r="E381" i="5" s="1"/>
  <c r="X381" i="5" s="1"/>
  <c r="C382" i="5"/>
  <c r="C383" i="5"/>
  <c r="C384" i="5"/>
  <c r="C385" i="5"/>
  <c r="V385" i="5" s="1"/>
  <c r="C386" i="5"/>
  <c r="C387" i="5"/>
  <c r="C388" i="5"/>
  <c r="AB388" i="5" s="1"/>
  <c r="C389" i="5"/>
  <c r="C390" i="5"/>
  <c r="C391" i="5"/>
  <c r="C392" i="5"/>
  <c r="C393" i="5"/>
  <c r="C394" i="5"/>
  <c r="C395" i="5"/>
  <c r="C396" i="5"/>
  <c r="C397" i="5"/>
  <c r="V397" i="5" s="1"/>
  <c r="E397" i="5" s="1"/>
  <c r="X397" i="5" s="1"/>
  <c r="C398" i="5"/>
  <c r="C399" i="5"/>
  <c r="C400" i="5"/>
  <c r="C401" i="5"/>
  <c r="C402" i="5"/>
  <c r="V402" i="5" s="1"/>
  <c r="C403" i="5"/>
  <c r="C404" i="5"/>
  <c r="V404" i="5" s="1"/>
  <c r="E404" i="5" s="1"/>
  <c r="X404" i="5" s="1"/>
  <c r="C405" i="5"/>
  <c r="C406" i="5"/>
  <c r="C407" i="5"/>
  <c r="C408" i="5"/>
  <c r="C409" i="5"/>
  <c r="V409" i="5" s="1"/>
  <c r="R409" i="5" s="1"/>
  <c r="C410" i="5"/>
  <c r="C411" i="5"/>
  <c r="C412" i="5"/>
  <c r="V412" i="5" s="1"/>
  <c r="E412" i="5" s="1"/>
  <c r="X412" i="5" s="1"/>
  <c r="C413" i="5"/>
  <c r="V413" i="5" s="1"/>
  <c r="E413" i="5" s="1"/>
  <c r="X413" i="5" s="1"/>
  <c r="C414" i="5"/>
  <c r="C415" i="5"/>
  <c r="C416" i="5"/>
  <c r="C417" i="5"/>
  <c r="C418" i="5"/>
  <c r="C419" i="5"/>
  <c r="C420" i="5"/>
  <c r="V420" i="5" s="1"/>
  <c r="E420" i="5" s="1"/>
  <c r="X420" i="5" s="1"/>
  <c r="C421" i="5"/>
  <c r="V421" i="5" s="1"/>
  <c r="E421" i="5" s="1"/>
  <c r="X421" i="5" s="1"/>
  <c r="C422" i="5"/>
  <c r="C423" i="5"/>
  <c r="C424" i="5"/>
  <c r="C425" i="5"/>
  <c r="C426" i="5"/>
  <c r="C427" i="5"/>
  <c r="C428" i="5"/>
  <c r="V428" i="5" s="1"/>
  <c r="E428" i="5" s="1"/>
  <c r="X428" i="5" s="1"/>
  <c r="C429" i="5"/>
  <c r="C430" i="5"/>
  <c r="C431" i="5"/>
  <c r="C432" i="5"/>
  <c r="C433" i="5"/>
  <c r="C434" i="5"/>
  <c r="C435" i="5"/>
  <c r="C436" i="5"/>
  <c r="C437" i="5"/>
  <c r="V437" i="5" s="1"/>
  <c r="E437" i="5" s="1"/>
  <c r="X437" i="5" s="1"/>
  <c r="C438" i="5"/>
  <c r="C439" i="5"/>
  <c r="C440" i="5"/>
  <c r="C441" i="5"/>
  <c r="C442" i="5"/>
  <c r="C443" i="5"/>
  <c r="C444" i="5"/>
  <c r="V444" i="5" s="1"/>
  <c r="E444" i="5" s="1"/>
  <c r="X444" i="5" s="1"/>
  <c r="C445" i="5"/>
  <c r="V445" i="5" s="1"/>
  <c r="E445" i="5" s="1"/>
  <c r="X445" i="5" s="1"/>
  <c r="C446" i="5"/>
  <c r="C447" i="5"/>
  <c r="C448" i="5"/>
  <c r="C449" i="5"/>
  <c r="C450" i="5"/>
  <c r="C451" i="5"/>
  <c r="C452" i="5"/>
  <c r="V452" i="5" s="1"/>
  <c r="E452" i="5" s="1"/>
  <c r="X452" i="5" s="1"/>
  <c r="C453" i="5"/>
  <c r="V453" i="5" s="1"/>
  <c r="E453" i="5" s="1"/>
  <c r="X453" i="5" s="1"/>
  <c r="C454" i="5"/>
  <c r="C455" i="5"/>
  <c r="C456" i="5"/>
  <c r="C457" i="5"/>
  <c r="C458" i="5"/>
  <c r="C459" i="5"/>
  <c r="C460" i="5"/>
  <c r="V460" i="5" s="1"/>
  <c r="E460" i="5" s="1"/>
  <c r="X460" i="5" s="1"/>
  <c r="C461" i="5"/>
  <c r="V461" i="5" s="1"/>
  <c r="E461" i="5" s="1"/>
  <c r="X461" i="5" s="1"/>
  <c r="C462" i="5"/>
  <c r="C463" i="5"/>
  <c r="C464" i="5"/>
  <c r="C465" i="5"/>
  <c r="C466" i="5"/>
  <c r="C467" i="5"/>
  <c r="C468" i="5"/>
  <c r="C469" i="5"/>
  <c r="C470" i="5"/>
  <c r="C471" i="5"/>
  <c r="C472" i="5"/>
  <c r="C473" i="5"/>
  <c r="C474" i="5"/>
  <c r="C475" i="5"/>
  <c r="C476" i="5"/>
  <c r="V476" i="5" s="1"/>
  <c r="E476" i="5" s="1"/>
  <c r="X476" i="5" s="1"/>
  <c r="C477" i="5"/>
  <c r="V477" i="5" s="1"/>
  <c r="E477" i="5" s="1"/>
  <c r="X477" i="5" s="1"/>
  <c r="C478" i="5"/>
  <c r="C479" i="5"/>
  <c r="C480" i="5"/>
  <c r="C481" i="5"/>
  <c r="C482" i="5"/>
  <c r="C483" i="5"/>
  <c r="C484" i="5"/>
  <c r="C485" i="5"/>
  <c r="V485" i="5" s="1"/>
  <c r="E485" i="5" s="1"/>
  <c r="X485" i="5" s="1"/>
  <c r="C486" i="5"/>
  <c r="C487" i="5"/>
  <c r="C488" i="5"/>
  <c r="C489" i="5"/>
  <c r="C490" i="5"/>
  <c r="C491" i="5"/>
  <c r="C492" i="5"/>
  <c r="V492" i="5" s="1"/>
  <c r="E492" i="5" s="1"/>
  <c r="X492" i="5" s="1"/>
  <c r="C493" i="5"/>
  <c r="V493" i="5" s="1"/>
  <c r="E493" i="5" s="1"/>
  <c r="X493" i="5" s="1"/>
  <c r="C494" i="5"/>
  <c r="C495" i="5"/>
  <c r="C496" i="5"/>
  <c r="C497" i="5"/>
  <c r="C498" i="5"/>
  <c r="V498" i="5" s="1"/>
  <c r="F498" i="5" s="1"/>
  <c r="C499" i="5"/>
  <c r="C500" i="5"/>
  <c r="V500" i="5" s="1"/>
  <c r="E500" i="5" s="1"/>
  <c r="X500" i="5" s="1"/>
  <c r="C501" i="5"/>
  <c r="C502" i="5"/>
  <c r="C503" i="5"/>
  <c r="C504" i="5"/>
  <c r="C505" i="5"/>
  <c r="C506" i="5"/>
  <c r="C507" i="5"/>
  <c r="C508" i="5"/>
  <c r="V508" i="5" s="1"/>
  <c r="C509" i="5"/>
  <c r="V509" i="5" s="1"/>
  <c r="E509" i="5" s="1"/>
  <c r="X509" i="5" s="1"/>
  <c r="C510" i="5"/>
  <c r="C511" i="5"/>
  <c r="C512" i="5"/>
  <c r="C513" i="5"/>
  <c r="C514" i="5"/>
  <c r="C515" i="5"/>
  <c r="C516" i="5"/>
  <c r="C517" i="5"/>
  <c r="V517" i="5" s="1"/>
  <c r="E517" i="5" s="1"/>
  <c r="X517" i="5" s="1"/>
  <c r="C518" i="5"/>
  <c r="C519" i="5"/>
  <c r="C520" i="5"/>
  <c r="C521" i="5"/>
  <c r="C522" i="5"/>
  <c r="C523" i="5"/>
  <c r="C524" i="5"/>
  <c r="V524" i="5" s="1"/>
  <c r="E524" i="5" s="1"/>
  <c r="X524" i="5" s="1"/>
  <c r="C525" i="5"/>
  <c r="V525" i="5" s="1"/>
  <c r="E525" i="5" s="1"/>
  <c r="X525" i="5" s="1"/>
  <c r="C526" i="5"/>
  <c r="C527" i="5"/>
  <c r="C528" i="5"/>
  <c r="C529" i="5"/>
  <c r="C530" i="5"/>
  <c r="V530" i="5" s="1"/>
  <c r="C531" i="5"/>
  <c r="C532" i="5"/>
  <c r="V532" i="5" s="1"/>
  <c r="E532" i="5" s="1"/>
  <c r="X532" i="5" s="1"/>
  <c r="C533" i="5"/>
  <c r="C534" i="5"/>
  <c r="C535" i="5"/>
  <c r="C536" i="5"/>
  <c r="C537" i="5"/>
  <c r="C538" i="5"/>
  <c r="C539" i="5"/>
  <c r="C540" i="5"/>
  <c r="V540" i="5" s="1"/>
  <c r="E540" i="5" s="1"/>
  <c r="X540" i="5" s="1"/>
  <c r="C541" i="5"/>
  <c r="V541" i="5" s="1"/>
  <c r="E541" i="5" s="1"/>
  <c r="X541" i="5" s="1"/>
  <c r="C542" i="5"/>
  <c r="C543" i="5"/>
  <c r="C544" i="5"/>
  <c r="C545" i="5"/>
  <c r="C546" i="5"/>
  <c r="C547" i="5"/>
  <c r="C548" i="5"/>
  <c r="C549" i="5"/>
  <c r="V549" i="5" s="1"/>
  <c r="E549" i="5" s="1"/>
  <c r="X549" i="5" s="1"/>
  <c r="C550" i="5"/>
  <c r="C551" i="5"/>
  <c r="C552" i="5"/>
  <c r="C553" i="5"/>
  <c r="C554" i="5"/>
  <c r="C555" i="5"/>
  <c r="C556" i="5"/>
  <c r="V556" i="5" s="1"/>
  <c r="E556" i="5" s="1"/>
  <c r="X556" i="5" s="1"/>
  <c r="C557" i="5"/>
  <c r="V557" i="5" s="1"/>
  <c r="E557" i="5" s="1"/>
  <c r="X557" i="5" s="1"/>
  <c r="C558" i="5"/>
  <c r="C559" i="5"/>
  <c r="C560" i="5"/>
  <c r="C561" i="5"/>
  <c r="C562" i="5"/>
  <c r="C563" i="5"/>
  <c r="C564" i="5"/>
  <c r="C565" i="5"/>
  <c r="V565" i="5" s="1"/>
  <c r="E565" i="5" s="1"/>
  <c r="X565" i="5" s="1"/>
  <c r="C566" i="5"/>
  <c r="C567" i="5"/>
  <c r="C568" i="5"/>
  <c r="C569" i="5"/>
  <c r="C570" i="5"/>
  <c r="C571" i="5"/>
  <c r="C572" i="5"/>
  <c r="C573" i="5"/>
  <c r="V573" i="5" s="1"/>
  <c r="E573" i="5" s="1"/>
  <c r="X573" i="5" s="1"/>
  <c r="C574" i="5"/>
  <c r="V574" i="5" s="1"/>
  <c r="E574" i="5" s="1"/>
  <c r="X574" i="5" s="1"/>
  <c r="C575" i="5"/>
  <c r="C576" i="5"/>
  <c r="C577" i="5"/>
  <c r="C578" i="5"/>
  <c r="C579" i="5"/>
  <c r="C580" i="5"/>
  <c r="V580" i="5" s="1"/>
  <c r="E580" i="5" s="1"/>
  <c r="X580" i="5" s="1"/>
  <c r="C581" i="5"/>
  <c r="C582" i="5"/>
  <c r="V582" i="5" s="1"/>
  <c r="E582" i="5" s="1"/>
  <c r="X582" i="5" s="1"/>
  <c r="C583" i="5"/>
  <c r="C584" i="5"/>
  <c r="C585" i="5"/>
  <c r="C586" i="5"/>
  <c r="C587" i="5"/>
  <c r="C588" i="5"/>
  <c r="V588" i="5" s="1"/>
  <c r="E588" i="5" s="1"/>
  <c r="X588" i="5" s="1"/>
  <c r="C589" i="5"/>
  <c r="V589" i="5" s="1"/>
  <c r="E589" i="5" s="1"/>
  <c r="X589" i="5" s="1"/>
  <c r="C590" i="5"/>
  <c r="V590" i="5" s="1"/>
  <c r="C591" i="5"/>
  <c r="C592" i="5"/>
  <c r="C593" i="5"/>
  <c r="C594" i="5"/>
  <c r="V594" i="5" s="1"/>
  <c r="I594" i="5" s="1"/>
  <c r="C595" i="5"/>
  <c r="C596" i="5"/>
  <c r="C597" i="5"/>
  <c r="V597" i="5" s="1"/>
  <c r="E597" i="5" s="1"/>
  <c r="X597" i="5" s="1"/>
  <c r="C598" i="5"/>
  <c r="V598" i="5" s="1"/>
  <c r="E598" i="5" s="1"/>
  <c r="X598" i="5" s="1"/>
  <c r="C599" i="5"/>
  <c r="C600" i="5"/>
  <c r="C601" i="5"/>
  <c r="C602" i="5"/>
  <c r="C603" i="5"/>
  <c r="C604" i="5"/>
  <c r="V604" i="5" s="1"/>
  <c r="E604" i="5" s="1"/>
  <c r="X604" i="5" s="1"/>
  <c r="C605" i="5"/>
  <c r="V605" i="5" s="1"/>
  <c r="E605" i="5" s="1"/>
  <c r="X605" i="5" s="1"/>
  <c r="C606" i="5"/>
  <c r="V606" i="5" s="1"/>
  <c r="E606" i="5" s="1"/>
  <c r="X606" i="5" s="1"/>
  <c r="C607" i="5"/>
  <c r="C608" i="5"/>
  <c r="C609" i="5"/>
  <c r="C610" i="5"/>
  <c r="C611" i="5"/>
  <c r="C612" i="5"/>
  <c r="V612" i="5" s="1"/>
  <c r="E612" i="5" s="1"/>
  <c r="X612" i="5" s="1"/>
  <c r="C613" i="5"/>
  <c r="V613" i="5" s="1"/>
  <c r="E613" i="5" s="1"/>
  <c r="X613" i="5" s="1"/>
  <c r="C614" i="5"/>
  <c r="V614" i="5" s="1"/>
  <c r="E614" i="5" s="1"/>
  <c r="X614" i="5" s="1"/>
  <c r="C615" i="5"/>
  <c r="C616" i="5"/>
  <c r="C617" i="5"/>
  <c r="C618" i="5"/>
  <c r="C619" i="5"/>
  <c r="C620" i="5"/>
  <c r="V620" i="5" s="1"/>
  <c r="E620" i="5" s="1"/>
  <c r="X620" i="5" s="1"/>
  <c r="C621" i="5"/>
  <c r="V621" i="5" s="1"/>
  <c r="E621" i="5" s="1"/>
  <c r="X621" i="5" s="1"/>
  <c r="C622" i="5"/>
  <c r="V622" i="5" s="1"/>
  <c r="E622" i="5" s="1"/>
  <c r="X622" i="5" s="1"/>
  <c r="C623" i="5"/>
  <c r="C624" i="5"/>
  <c r="C625" i="5"/>
  <c r="C626" i="5"/>
  <c r="C627" i="5"/>
  <c r="C628" i="5"/>
  <c r="V628" i="5" s="1"/>
  <c r="E628" i="5" s="1"/>
  <c r="X628" i="5" s="1"/>
  <c r="C629" i="5"/>
  <c r="V629" i="5" s="1"/>
  <c r="E629" i="5" s="1"/>
  <c r="X629" i="5" s="1"/>
  <c r="C630" i="5"/>
  <c r="V630" i="5" s="1"/>
  <c r="E630" i="5" s="1"/>
  <c r="X630" i="5" s="1"/>
  <c r="C631" i="5"/>
  <c r="C632" i="5"/>
  <c r="C633" i="5"/>
  <c r="C634" i="5"/>
  <c r="C635" i="5"/>
  <c r="C636" i="5"/>
  <c r="V636" i="5" s="1"/>
  <c r="E636" i="5" s="1"/>
  <c r="X636" i="5" s="1"/>
  <c r="C637" i="5"/>
  <c r="V637" i="5" s="1"/>
  <c r="E637" i="5" s="1"/>
  <c r="X637" i="5" s="1"/>
  <c r="C638" i="5"/>
  <c r="V638" i="5" s="1"/>
  <c r="E638" i="5" s="1"/>
  <c r="X638" i="5" s="1"/>
  <c r="C639" i="5"/>
  <c r="C640" i="5"/>
  <c r="C641" i="5"/>
  <c r="C642" i="5"/>
  <c r="V642" i="5" s="1"/>
  <c r="C643" i="5"/>
  <c r="C644" i="5"/>
  <c r="V644" i="5" s="1"/>
  <c r="E644" i="5" s="1"/>
  <c r="X644" i="5" s="1"/>
  <c r="C645" i="5"/>
  <c r="V645" i="5" s="1"/>
  <c r="E645" i="5" s="1"/>
  <c r="X645" i="5" s="1"/>
  <c r="C646" i="5"/>
  <c r="V646" i="5" s="1"/>
  <c r="E646" i="5" s="1"/>
  <c r="X646" i="5" s="1"/>
  <c r="C647" i="5"/>
  <c r="C648" i="5"/>
  <c r="C649" i="5"/>
  <c r="C650" i="5"/>
  <c r="C651" i="5"/>
  <c r="C652" i="5"/>
  <c r="V652" i="5" s="1"/>
  <c r="E652" i="5" s="1"/>
  <c r="X652" i="5" s="1"/>
  <c r="C653" i="5"/>
  <c r="V653" i="5" s="1"/>
  <c r="E653" i="5" s="1"/>
  <c r="X653" i="5" s="1"/>
  <c r="C654" i="5"/>
  <c r="V654" i="5" s="1"/>
  <c r="E654" i="5" s="1"/>
  <c r="X654" i="5" s="1"/>
  <c r="C655" i="5"/>
  <c r="C656" i="5"/>
  <c r="C657" i="5"/>
  <c r="C658" i="5"/>
  <c r="C659" i="5"/>
  <c r="C660" i="5"/>
  <c r="C661" i="5"/>
  <c r="C662" i="5"/>
  <c r="V662" i="5" s="1"/>
  <c r="E662" i="5" s="1"/>
  <c r="X662" i="5" s="1"/>
  <c r="C663" i="5"/>
  <c r="C664" i="5"/>
  <c r="C665" i="5"/>
  <c r="C666" i="5"/>
  <c r="C667" i="5"/>
  <c r="C668" i="5"/>
  <c r="V668" i="5" s="1"/>
  <c r="E668" i="5" s="1"/>
  <c r="X668" i="5" s="1"/>
  <c r="C669" i="5"/>
  <c r="V669" i="5" s="1"/>
  <c r="E669" i="5" s="1"/>
  <c r="X669" i="5" s="1"/>
  <c r="C670" i="5"/>
  <c r="V670" i="5" s="1"/>
  <c r="E670" i="5" s="1"/>
  <c r="X670" i="5" s="1"/>
  <c r="C671" i="5"/>
  <c r="C672" i="5"/>
  <c r="C673" i="5"/>
  <c r="C674" i="5"/>
  <c r="C675" i="5"/>
  <c r="C676" i="5"/>
  <c r="V676" i="5" s="1"/>
  <c r="E676" i="5" s="1"/>
  <c r="X676" i="5" s="1"/>
  <c r="C677" i="5"/>
  <c r="V677" i="5" s="1"/>
  <c r="E677" i="5" s="1"/>
  <c r="X677" i="5" s="1"/>
  <c r="C678" i="5"/>
  <c r="V678" i="5" s="1"/>
  <c r="E678" i="5" s="1"/>
  <c r="X678" i="5" s="1"/>
  <c r="C679" i="5"/>
  <c r="C680" i="5"/>
  <c r="C681" i="5"/>
  <c r="C682" i="5"/>
  <c r="C683" i="5"/>
  <c r="C684" i="5"/>
  <c r="V684" i="5" s="1"/>
  <c r="E684" i="5" s="1"/>
  <c r="X684" i="5" s="1"/>
  <c r="C685" i="5"/>
  <c r="V685" i="5" s="1"/>
  <c r="E685" i="5" s="1"/>
  <c r="X685" i="5" s="1"/>
  <c r="C686" i="5"/>
  <c r="V686" i="5" s="1"/>
  <c r="E686" i="5" s="1"/>
  <c r="X686" i="5" s="1"/>
  <c r="C687" i="5"/>
  <c r="C688" i="5"/>
  <c r="C689" i="5"/>
  <c r="C690" i="5"/>
  <c r="C691" i="5"/>
  <c r="C692" i="5"/>
  <c r="C693" i="5"/>
  <c r="V693" i="5" s="1"/>
  <c r="E693" i="5" s="1"/>
  <c r="X693" i="5" s="1"/>
  <c r="C694" i="5"/>
  <c r="V694" i="5" s="1"/>
  <c r="E694" i="5" s="1"/>
  <c r="X694" i="5" s="1"/>
  <c r="C695" i="5"/>
  <c r="C696" i="5"/>
  <c r="C697" i="5"/>
  <c r="C698" i="5"/>
  <c r="C699" i="5"/>
  <c r="C700" i="5"/>
  <c r="V700" i="5" s="1"/>
  <c r="E700" i="5" s="1"/>
  <c r="X700" i="5" s="1"/>
  <c r="C701" i="5"/>
  <c r="V701" i="5" s="1"/>
  <c r="E701" i="5" s="1"/>
  <c r="X701" i="5" s="1"/>
  <c r="C702" i="5"/>
  <c r="V702" i="5" s="1"/>
  <c r="E702" i="5" s="1"/>
  <c r="X702" i="5" s="1"/>
  <c r="C703" i="5"/>
  <c r="C704" i="5"/>
  <c r="C705" i="5"/>
  <c r="C706" i="5"/>
  <c r="C707" i="5"/>
  <c r="AB707" i="5" s="1"/>
  <c r="C708" i="5"/>
  <c r="V708" i="5" s="1"/>
  <c r="E708" i="5" s="1"/>
  <c r="X708" i="5" s="1"/>
  <c r="C709" i="5"/>
  <c r="C710" i="5"/>
  <c r="V710" i="5" s="1"/>
  <c r="E710" i="5" s="1"/>
  <c r="X710" i="5" s="1"/>
  <c r="C711" i="5"/>
  <c r="C712" i="5"/>
  <c r="C713" i="5"/>
  <c r="C714" i="5"/>
  <c r="C715" i="5"/>
  <c r="C716" i="5"/>
  <c r="V716" i="5" s="1"/>
  <c r="E716" i="5" s="1"/>
  <c r="X716" i="5" s="1"/>
  <c r="C717" i="5"/>
  <c r="V717" i="5" s="1"/>
  <c r="E717" i="5" s="1"/>
  <c r="X717" i="5" s="1"/>
  <c r="C718" i="5"/>
  <c r="V718" i="5" s="1"/>
  <c r="E718" i="5" s="1"/>
  <c r="X718" i="5" s="1"/>
  <c r="C719" i="5"/>
  <c r="C720" i="5"/>
  <c r="C721" i="5"/>
  <c r="C722" i="5"/>
  <c r="V722" i="5" s="1"/>
  <c r="C723" i="5"/>
  <c r="C724" i="5"/>
  <c r="V724" i="5" s="1"/>
  <c r="E724" i="5" s="1"/>
  <c r="X724" i="5" s="1"/>
  <c r="C725" i="5"/>
  <c r="C726" i="5"/>
  <c r="V726" i="5" s="1"/>
  <c r="E726" i="5" s="1"/>
  <c r="X726" i="5" s="1"/>
  <c r="C727" i="5"/>
  <c r="C728" i="5"/>
  <c r="C729" i="5"/>
  <c r="C730" i="5"/>
  <c r="C731" i="5"/>
  <c r="C732" i="5"/>
  <c r="V732" i="5" s="1"/>
  <c r="E732" i="5" s="1"/>
  <c r="X732" i="5" s="1"/>
  <c r="C733" i="5"/>
  <c r="V733" i="5" s="1"/>
  <c r="E733" i="5" s="1"/>
  <c r="X733" i="5" s="1"/>
  <c r="C734" i="5"/>
  <c r="V734" i="5" s="1"/>
  <c r="E734" i="5" s="1"/>
  <c r="X734" i="5" s="1"/>
  <c r="C735" i="5"/>
  <c r="C736" i="5"/>
  <c r="C737" i="5"/>
  <c r="C738" i="5"/>
  <c r="C739" i="5"/>
  <c r="C740" i="5"/>
  <c r="V740" i="5" s="1"/>
  <c r="E740" i="5" s="1"/>
  <c r="X740" i="5" s="1"/>
  <c r="C741" i="5"/>
  <c r="V741" i="5" s="1"/>
  <c r="E741" i="5" s="1"/>
  <c r="X741" i="5" s="1"/>
  <c r="C742" i="5"/>
  <c r="V742" i="5" s="1"/>
  <c r="E742" i="5" s="1"/>
  <c r="X742" i="5" s="1"/>
  <c r="C743" i="5"/>
  <c r="C744" i="5"/>
  <c r="C745" i="5"/>
  <c r="C746" i="5"/>
  <c r="C747" i="5"/>
  <c r="C748" i="5"/>
  <c r="V748" i="5" s="1"/>
  <c r="E748" i="5" s="1"/>
  <c r="X748" i="5" s="1"/>
  <c r="C749" i="5"/>
  <c r="V749" i="5" s="1"/>
  <c r="E749" i="5" s="1"/>
  <c r="X749" i="5" s="1"/>
  <c r="C750" i="5"/>
  <c r="V750" i="5" s="1"/>
  <c r="E750" i="5" s="1"/>
  <c r="X750" i="5" s="1"/>
  <c r="C751" i="5"/>
  <c r="C752" i="5"/>
  <c r="C753" i="5"/>
  <c r="C754" i="5"/>
  <c r="C755" i="5"/>
  <c r="C756" i="5"/>
  <c r="V756" i="5" s="1"/>
  <c r="E756" i="5" s="1"/>
  <c r="X756" i="5" s="1"/>
  <c r="C757" i="5"/>
  <c r="AB757" i="5" s="1"/>
  <c r="C758" i="5"/>
  <c r="V758" i="5" s="1"/>
  <c r="E758" i="5" s="1"/>
  <c r="X758" i="5" s="1"/>
  <c r="C759" i="5"/>
  <c r="C760" i="5"/>
  <c r="C761" i="5"/>
  <c r="C762" i="5"/>
  <c r="C763" i="5"/>
  <c r="C764" i="5"/>
  <c r="V764" i="5" s="1"/>
  <c r="E764" i="5" s="1"/>
  <c r="X764" i="5" s="1"/>
  <c r="C765" i="5"/>
  <c r="V765" i="5" s="1"/>
  <c r="E765" i="5" s="1"/>
  <c r="X765" i="5" s="1"/>
  <c r="C766" i="5"/>
  <c r="V766" i="5" s="1"/>
  <c r="E766" i="5" s="1"/>
  <c r="X766" i="5" s="1"/>
  <c r="C767" i="5"/>
  <c r="C768" i="5"/>
  <c r="C769" i="5"/>
  <c r="C770" i="5"/>
  <c r="C771" i="5"/>
  <c r="C772" i="5"/>
  <c r="V772" i="5" s="1"/>
  <c r="E772" i="5" s="1"/>
  <c r="X772" i="5" s="1"/>
  <c r="C773" i="5"/>
  <c r="V773" i="5" s="1"/>
  <c r="E773" i="5" s="1"/>
  <c r="X773" i="5" s="1"/>
  <c r="C774" i="5"/>
  <c r="V774" i="5" s="1"/>
  <c r="E774" i="5" s="1"/>
  <c r="X774" i="5" s="1"/>
  <c r="C775" i="5"/>
  <c r="C776" i="5"/>
  <c r="C777" i="5"/>
  <c r="C778" i="5"/>
  <c r="C779" i="5"/>
  <c r="C780" i="5"/>
  <c r="V780" i="5" s="1"/>
  <c r="E780" i="5" s="1"/>
  <c r="X780" i="5" s="1"/>
  <c r="C781" i="5"/>
  <c r="V781" i="5" s="1"/>
  <c r="E781" i="5" s="1"/>
  <c r="X781" i="5" s="1"/>
  <c r="C782" i="5"/>
  <c r="V782" i="5" s="1"/>
  <c r="E782" i="5" s="1"/>
  <c r="X782" i="5" s="1"/>
  <c r="C783" i="5"/>
  <c r="C784" i="5"/>
  <c r="C785" i="5"/>
  <c r="C786" i="5"/>
  <c r="C787" i="5"/>
  <c r="C788" i="5"/>
  <c r="AB788" i="5" s="1"/>
  <c r="C789" i="5"/>
  <c r="C790" i="5"/>
  <c r="V790" i="5" s="1"/>
  <c r="E790" i="5" s="1"/>
  <c r="X790" i="5" s="1"/>
  <c r="C791" i="5"/>
  <c r="C792" i="5"/>
  <c r="C793" i="5"/>
  <c r="C794" i="5"/>
  <c r="C795" i="5"/>
  <c r="C796" i="5"/>
  <c r="V796" i="5" s="1"/>
  <c r="E796" i="5" s="1"/>
  <c r="X796" i="5" s="1"/>
  <c r="C797" i="5"/>
  <c r="V797" i="5" s="1"/>
  <c r="E797" i="5" s="1"/>
  <c r="X797" i="5" s="1"/>
  <c r="C798" i="5"/>
  <c r="V798" i="5" s="1"/>
  <c r="E798" i="5" s="1"/>
  <c r="X798" i="5" s="1"/>
  <c r="C799" i="5"/>
  <c r="C800" i="5"/>
  <c r="C801" i="5"/>
  <c r="C802" i="5"/>
  <c r="C803" i="5"/>
  <c r="C804" i="5"/>
  <c r="V804" i="5" s="1"/>
  <c r="E804" i="5" s="1"/>
  <c r="X804" i="5" s="1"/>
  <c r="C805" i="5"/>
  <c r="V805" i="5" s="1"/>
  <c r="E805" i="5" s="1"/>
  <c r="X805" i="5" s="1"/>
  <c r="C806" i="5"/>
  <c r="V806" i="5" s="1"/>
  <c r="E806" i="5" s="1"/>
  <c r="X806" i="5" s="1"/>
  <c r="C807" i="5"/>
  <c r="C808" i="5"/>
  <c r="C809" i="5"/>
  <c r="C810" i="5"/>
  <c r="C811" i="5"/>
  <c r="C812" i="5"/>
  <c r="V812" i="5" s="1"/>
  <c r="E812" i="5" s="1"/>
  <c r="X812" i="5" s="1"/>
  <c r="C813" i="5"/>
  <c r="V813" i="5" s="1"/>
  <c r="E813" i="5" s="1"/>
  <c r="X813" i="5" s="1"/>
  <c r="C814" i="5"/>
  <c r="V814" i="5" s="1"/>
  <c r="E814" i="5" s="1"/>
  <c r="X814" i="5" s="1"/>
  <c r="C815" i="5"/>
  <c r="C816" i="5"/>
  <c r="C817" i="5"/>
  <c r="C818" i="5"/>
  <c r="C819" i="5"/>
  <c r="C820" i="5"/>
  <c r="V820" i="5" s="1"/>
  <c r="E820" i="5" s="1"/>
  <c r="X820" i="5" s="1"/>
  <c r="C821" i="5"/>
  <c r="V821" i="5" s="1"/>
  <c r="E821" i="5" s="1"/>
  <c r="X821" i="5" s="1"/>
  <c r="C822" i="5"/>
  <c r="V822" i="5" s="1"/>
  <c r="E822" i="5" s="1"/>
  <c r="X822" i="5" s="1"/>
  <c r="C823" i="5"/>
  <c r="C824" i="5"/>
  <c r="C825" i="5"/>
  <c r="C826" i="5"/>
  <c r="C827" i="5"/>
  <c r="C828" i="5"/>
  <c r="V828" i="5" s="1"/>
  <c r="E828" i="5" s="1"/>
  <c r="X828" i="5" s="1"/>
  <c r="C829" i="5"/>
  <c r="V829" i="5" s="1"/>
  <c r="E829" i="5" s="1"/>
  <c r="X829" i="5" s="1"/>
  <c r="C830" i="5"/>
  <c r="V830" i="5" s="1"/>
  <c r="E830" i="5" s="1"/>
  <c r="X830" i="5" s="1"/>
  <c r="C831" i="5"/>
  <c r="C832" i="5"/>
  <c r="C833" i="5"/>
  <c r="C834" i="5"/>
  <c r="C835" i="5"/>
  <c r="AB835" i="5" s="1"/>
  <c r="C836" i="5"/>
  <c r="C837" i="5"/>
  <c r="C838" i="5"/>
  <c r="V838" i="5" s="1"/>
  <c r="C839" i="5"/>
  <c r="C840" i="5"/>
  <c r="C841" i="5"/>
  <c r="C842" i="5"/>
  <c r="V842" i="5" s="1"/>
  <c r="C843" i="5"/>
  <c r="C844" i="5"/>
  <c r="V844" i="5" s="1"/>
  <c r="E844" i="5" s="1"/>
  <c r="X844" i="5" s="1"/>
  <c r="C845" i="5"/>
  <c r="V845" i="5" s="1"/>
  <c r="E845" i="5" s="1"/>
  <c r="X845" i="5" s="1"/>
  <c r="C846" i="5"/>
  <c r="V846" i="5" s="1"/>
  <c r="E846" i="5" s="1"/>
  <c r="X846" i="5" s="1"/>
  <c r="C847" i="5"/>
  <c r="C848" i="5"/>
  <c r="C849" i="5"/>
  <c r="V849" i="5" s="1"/>
  <c r="E849" i="5" s="1"/>
  <c r="X849" i="5" s="1"/>
  <c r="C850" i="5"/>
  <c r="C851" i="5"/>
  <c r="C852" i="5"/>
  <c r="V852" i="5" s="1"/>
  <c r="E852" i="5" s="1"/>
  <c r="X852" i="5" s="1"/>
  <c r="C853" i="5"/>
  <c r="C854" i="5"/>
  <c r="V854" i="5" s="1"/>
  <c r="E854" i="5" s="1"/>
  <c r="X854" i="5" s="1"/>
  <c r="C855" i="5"/>
  <c r="C856" i="5"/>
  <c r="C857" i="5"/>
  <c r="C858" i="5"/>
  <c r="C859" i="5"/>
  <c r="C860" i="5"/>
  <c r="C861" i="5"/>
  <c r="V861" i="5" s="1"/>
  <c r="E861" i="5" s="1"/>
  <c r="X861" i="5" s="1"/>
  <c r="C862" i="5"/>
  <c r="C863" i="5"/>
  <c r="C864" i="5"/>
  <c r="C865" i="5"/>
  <c r="C866" i="5"/>
  <c r="C867" i="5"/>
  <c r="AB867" i="5" s="1"/>
  <c r="C868" i="5"/>
  <c r="V868" i="5" s="1"/>
  <c r="E868" i="5" s="1"/>
  <c r="X868" i="5" s="1"/>
  <c r="C869" i="5"/>
  <c r="V869" i="5" s="1"/>
  <c r="E869" i="5" s="1"/>
  <c r="X869" i="5" s="1"/>
  <c r="C870" i="5"/>
  <c r="V870" i="5" s="1"/>
  <c r="E870" i="5" s="1"/>
  <c r="X870" i="5" s="1"/>
  <c r="C871" i="5"/>
  <c r="C872" i="5"/>
  <c r="C873" i="5"/>
  <c r="C874" i="5"/>
  <c r="C875" i="5"/>
  <c r="C876" i="5"/>
  <c r="V876" i="5" s="1"/>
  <c r="E876" i="5" s="1"/>
  <c r="X876" i="5" s="1"/>
  <c r="C877" i="5"/>
  <c r="V877" i="5" s="1"/>
  <c r="E877" i="5" s="1"/>
  <c r="X877" i="5" s="1"/>
  <c r="C878" i="5"/>
  <c r="V878" i="5" s="1"/>
  <c r="E878" i="5" s="1"/>
  <c r="X878" i="5" s="1"/>
  <c r="C879" i="5"/>
  <c r="C880" i="5"/>
  <c r="C881" i="5"/>
  <c r="C882" i="5"/>
  <c r="C883" i="5"/>
  <c r="C884" i="5"/>
  <c r="V884" i="5" s="1"/>
  <c r="E884" i="5" s="1"/>
  <c r="X884" i="5" s="1"/>
  <c r="C885" i="5"/>
  <c r="V885" i="5" s="1"/>
  <c r="E885" i="5" s="1"/>
  <c r="X885" i="5" s="1"/>
  <c r="C886" i="5"/>
  <c r="V886" i="5" s="1"/>
  <c r="E886" i="5" s="1"/>
  <c r="X886" i="5" s="1"/>
  <c r="C887" i="5"/>
  <c r="C888" i="5"/>
  <c r="C889" i="5"/>
  <c r="AB889" i="5" s="1"/>
  <c r="C890" i="5"/>
  <c r="C891" i="5"/>
  <c r="C892" i="5"/>
  <c r="V892" i="5" s="1"/>
  <c r="E892" i="5" s="1"/>
  <c r="X892" i="5" s="1"/>
  <c r="C893" i="5"/>
  <c r="V893" i="5" s="1"/>
  <c r="E893" i="5" s="1"/>
  <c r="X893" i="5" s="1"/>
  <c r="C894" i="5"/>
  <c r="V894" i="5" s="1"/>
  <c r="E894" i="5" s="1"/>
  <c r="X894" i="5" s="1"/>
  <c r="C895" i="5"/>
  <c r="C896" i="5"/>
  <c r="C897" i="5"/>
  <c r="C898" i="5"/>
  <c r="C899" i="5"/>
  <c r="C900" i="5"/>
  <c r="V900" i="5" s="1"/>
  <c r="E900" i="5" s="1"/>
  <c r="X900" i="5" s="1"/>
  <c r="C901" i="5"/>
  <c r="V901" i="5" s="1"/>
  <c r="E901" i="5" s="1"/>
  <c r="X901" i="5" s="1"/>
  <c r="C902" i="5"/>
  <c r="V902" i="5" s="1"/>
  <c r="E902" i="5" s="1"/>
  <c r="X902" i="5" s="1"/>
  <c r="C903" i="5"/>
  <c r="C904" i="5"/>
  <c r="C905" i="5"/>
  <c r="C906" i="5"/>
  <c r="C907" i="5"/>
  <c r="C908" i="5"/>
  <c r="V908" i="5" s="1"/>
  <c r="E908" i="5" s="1"/>
  <c r="X908" i="5" s="1"/>
  <c r="C909" i="5"/>
  <c r="V909" i="5" s="1"/>
  <c r="E909" i="5" s="1"/>
  <c r="X909" i="5" s="1"/>
  <c r="C910" i="5"/>
  <c r="V910" i="5" s="1"/>
  <c r="E910" i="5" s="1"/>
  <c r="X910" i="5" s="1"/>
  <c r="C911" i="5"/>
  <c r="C912" i="5"/>
  <c r="C913" i="5"/>
  <c r="C914" i="5"/>
  <c r="V914" i="5" s="1"/>
  <c r="C915" i="5"/>
  <c r="C916" i="5"/>
  <c r="C917" i="5"/>
  <c r="AB917" i="5" s="1"/>
  <c r="C918" i="5"/>
  <c r="C919" i="5"/>
  <c r="C920" i="5"/>
  <c r="C921" i="5"/>
  <c r="C922" i="5"/>
  <c r="C923" i="5"/>
  <c r="C924" i="5"/>
  <c r="V924" i="5" s="1"/>
  <c r="E924" i="5" s="1"/>
  <c r="X924" i="5" s="1"/>
  <c r="C925" i="5"/>
  <c r="V925" i="5" s="1"/>
  <c r="E925" i="5" s="1"/>
  <c r="X925" i="5" s="1"/>
  <c r="C926" i="5"/>
  <c r="V926" i="5" s="1"/>
  <c r="E926" i="5" s="1"/>
  <c r="X926" i="5" s="1"/>
  <c r="C927" i="5"/>
  <c r="C928" i="5"/>
  <c r="C929" i="5"/>
  <c r="C930" i="5"/>
  <c r="C931" i="5"/>
  <c r="C932" i="5"/>
  <c r="C933" i="5"/>
  <c r="V933" i="5" s="1"/>
  <c r="E933" i="5" s="1"/>
  <c r="X933" i="5" s="1"/>
  <c r="C934" i="5"/>
  <c r="V934" i="5" s="1"/>
  <c r="E934" i="5" s="1"/>
  <c r="X934" i="5" s="1"/>
  <c r="C935" i="5"/>
  <c r="C936" i="5"/>
  <c r="C937" i="5"/>
  <c r="C938" i="5"/>
  <c r="C939" i="5"/>
  <c r="C940" i="5"/>
  <c r="V940" i="5" s="1"/>
  <c r="E940" i="5" s="1"/>
  <c r="X940" i="5" s="1"/>
  <c r="C941" i="5"/>
  <c r="V941" i="5" s="1"/>
  <c r="E941" i="5" s="1"/>
  <c r="X941" i="5" s="1"/>
  <c r="C942" i="5"/>
  <c r="V942" i="5" s="1"/>
  <c r="E942" i="5" s="1"/>
  <c r="X942" i="5" s="1"/>
  <c r="C943" i="5"/>
  <c r="C944" i="5"/>
  <c r="C945" i="5"/>
  <c r="C946" i="5"/>
  <c r="C947" i="5"/>
  <c r="C948" i="5"/>
  <c r="V948" i="5" s="1"/>
  <c r="E948" i="5" s="1"/>
  <c r="X948" i="5" s="1"/>
  <c r="C949" i="5"/>
  <c r="V949" i="5" s="1"/>
  <c r="E949" i="5" s="1"/>
  <c r="X949" i="5" s="1"/>
  <c r="C950" i="5"/>
  <c r="V950" i="5" s="1"/>
  <c r="E950" i="5" s="1"/>
  <c r="X950" i="5" s="1"/>
  <c r="C951" i="5"/>
  <c r="C952" i="5"/>
  <c r="C953" i="5"/>
  <c r="C954" i="5"/>
  <c r="C955" i="5"/>
  <c r="C956" i="5"/>
  <c r="V956" i="5" s="1"/>
  <c r="E956" i="5" s="1"/>
  <c r="X956" i="5" s="1"/>
  <c r="C957" i="5"/>
  <c r="V957" i="5" s="1"/>
  <c r="E957" i="5" s="1"/>
  <c r="X957" i="5" s="1"/>
  <c r="C958" i="5"/>
  <c r="V958" i="5" s="1"/>
  <c r="E958" i="5" s="1"/>
  <c r="X958" i="5" s="1"/>
  <c r="C959" i="5"/>
  <c r="C960" i="5"/>
  <c r="C961" i="5"/>
  <c r="C962" i="5"/>
  <c r="V962" i="5" s="1"/>
  <c r="I962" i="5" s="1"/>
  <c r="C963" i="5"/>
  <c r="C964" i="5"/>
  <c r="C965" i="5"/>
  <c r="C966" i="5"/>
  <c r="V966" i="5" s="1"/>
  <c r="E966" i="5" s="1"/>
  <c r="X966" i="5" s="1"/>
  <c r="C967" i="5"/>
  <c r="C968" i="5"/>
  <c r="C969" i="5"/>
  <c r="C970" i="5"/>
  <c r="C971" i="5"/>
  <c r="C972" i="5"/>
  <c r="V972" i="5" s="1"/>
  <c r="E972" i="5" s="1"/>
  <c r="X972" i="5" s="1"/>
  <c r="C973" i="5"/>
  <c r="V973" i="5" s="1"/>
  <c r="E973" i="5" s="1"/>
  <c r="X973" i="5" s="1"/>
  <c r="C974" i="5"/>
  <c r="V974" i="5" s="1"/>
  <c r="E974" i="5" s="1"/>
  <c r="X974" i="5" s="1"/>
  <c r="C975" i="5"/>
  <c r="C976" i="5"/>
  <c r="C977" i="5"/>
  <c r="C978" i="5"/>
  <c r="C979" i="5"/>
  <c r="C980" i="5"/>
  <c r="V980" i="5" s="1"/>
  <c r="E980" i="5" s="1"/>
  <c r="X980" i="5" s="1"/>
  <c r="C981" i="5"/>
  <c r="V981" i="5" s="1"/>
  <c r="E981" i="5" s="1"/>
  <c r="X981" i="5" s="1"/>
  <c r="C982" i="5"/>
  <c r="V982" i="5" s="1"/>
  <c r="E982" i="5" s="1"/>
  <c r="X982" i="5" s="1"/>
  <c r="C983" i="5"/>
  <c r="C984" i="5"/>
  <c r="C985" i="5"/>
  <c r="C986" i="5"/>
  <c r="C987" i="5"/>
  <c r="C988" i="5"/>
  <c r="V988" i="5" s="1"/>
  <c r="E988" i="5" s="1"/>
  <c r="X988" i="5" s="1"/>
  <c r="C989" i="5"/>
  <c r="V989" i="5" s="1"/>
  <c r="E989" i="5" s="1"/>
  <c r="X989" i="5" s="1"/>
  <c r="C990" i="5"/>
  <c r="V990" i="5" s="1"/>
  <c r="E990" i="5" s="1"/>
  <c r="X990" i="5" s="1"/>
  <c r="C991" i="5"/>
  <c r="C992" i="5"/>
  <c r="C993" i="5"/>
  <c r="C994" i="5"/>
  <c r="C995" i="5"/>
  <c r="C996" i="5"/>
  <c r="V996" i="5" s="1"/>
  <c r="E996" i="5" s="1"/>
  <c r="X996" i="5" s="1"/>
  <c r="C997" i="5"/>
  <c r="C998" i="5"/>
  <c r="V998" i="5" s="1"/>
  <c r="E998" i="5" s="1"/>
  <c r="X998" i="5" s="1"/>
  <c r="C999" i="5"/>
  <c r="C1000" i="5"/>
  <c r="C1001" i="5"/>
  <c r="C1002" i="5"/>
  <c r="C1003" i="5"/>
  <c r="C1004" i="5"/>
  <c r="V1004" i="5" s="1"/>
  <c r="E1004" i="5" s="1"/>
  <c r="X1004" i="5" s="1"/>
  <c r="C1005" i="5"/>
  <c r="V1005" i="5" s="1"/>
  <c r="E1005" i="5" s="1"/>
  <c r="X1005" i="5" s="1"/>
  <c r="C1006" i="5"/>
  <c r="V1006" i="5" s="1"/>
  <c r="E1006" i="5" s="1"/>
  <c r="X1006" i="5" s="1"/>
  <c r="C1007" i="5"/>
  <c r="V1007" i="5" s="1"/>
  <c r="E1007" i="5" s="1"/>
  <c r="X1007" i="5" s="1"/>
  <c r="C1008" i="5"/>
  <c r="C1009" i="5"/>
  <c r="C1010" i="5"/>
  <c r="C1011" i="5"/>
  <c r="C1012" i="5"/>
  <c r="C1013" i="5"/>
  <c r="V1013" i="5" s="1"/>
  <c r="E1013" i="5" s="1"/>
  <c r="X1013" i="5" s="1"/>
  <c r="C1014" i="5"/>
  <c r="V1014" i="5" s="1"/>
  <c r="E1014" i="5" s="1"/>
  <c r="X1014" i="5" s="1"/>
  <c r="C1015" i="5"/>
  <c r="C1016" i="5"/>
  <c r="C1017" i="5"/>
  <c r="C1018" i="5"/>
  <c r="C1019" i="5"/>
  <c r="C1020" i="5"/>
  <c r="V1020" i="5" s="1"/>
  <c r="E1020" i="5" s="1"/>
  <c r="X1020" i="5" s="1"/>
  <c r="C1021" i="5"/>
  <c r="V1021" i="5" s="1"/>
  <c r="E1021" i="5" s="1"/>
  <c r="X1021" i="5" s="1"/>
  <c r="C1022" i="5"/>
  <c r="V1022" i="5" s="1"/>
  <c r="E1022" i="5" s="1"/>
  <c r="X1022" i="5" s="1"/>
  <c r="C1023" i="5"/>
  <c r="C1024" i="5"/>
  <c r="C1025" i="5"/>
  <c r="C1026" i="5"/>
  <c r="C1027" i="5"/>
  <c r="C1028" i="5"/>
  <c r="V1028" i="5" s="1"/>
  <c r="E1028" i="5" s="1"/>
  <c r="X1028" i="5" s="1"/>
  <c r="C1029" i="5"/>
  <c r="AB1029" i="5" s="1"/>
  <c r="C1030" i="5"/>
  <c r="V1030" i="5" s="1"/>
  <c r="E1030" i="5" s="1"/>
  <c r="X1030" i="5" s="1"/>
  <c r="C1031" i="5"/>
  <c r="C1032" i="5"/>
  <c r="C1033" i="5"/>
  <c r="C1034" i="5"/>
  <c r="C1035" i="5"/>
  <c r="C1036" i="5"/>
  <c r="V1036" i="5" s="1"/>
  <c r="E1036" i="5" s="1"/>
  <c r="X1036" i="5" s="1"/>
  <c r="C1037" i="5"/>
  <c r="V1037" i="5" s="1"/>
  <c r="C1038" i="5"/>
  <c r="V1038" i="5" s="1"/>
  <c r="E1038" i="5" s="1"/>
  <c r="X1038" i="5" s="1"/>
  <c r="C1039" i="5"/>
  <c r="C1040" i="5"/>
  <c r="C1041" i="5"/>
  <c r="C1042" i="5"/>
  <c r="C1043" i="5"/>
  <c r="C1044" i="5"/>
  <c r="V1044" i="5" s="1"/>
  <c r="E1044" i="5" s="1"/>
  <c r="X1044" i="5" s="1"/>
  <c r="C1045" i="5"/>
  <c r="C1046" i="5"/>
  <c r="V1046" i="5" s="1"/>
  <c r="E1046" i="5" s="1"/>
  <c r="C1047" i="5"/>
  <c r="C1048" i="5"/>
  <c r="C1049" i="5"/>
  <c r="C1050" i="5"/>
  <c r="C1051" i="5"/>
  <c r="C1052" i="5"/>
  <c r="V1052" i="5" s="1"/>
  <c r="E1052" i="5" s="1"/>
  <c r="X1052" i="5" s="1"/>
  <c r="C1053" i="5"/>
  <c r="V1053" i="5" s="1"/>
  <c r="E1053" i="5" s="1"/>
  <c r="X1053" i="5" s="1"/>
  <c r="C1054" i="5"/>
  <c r="V1054" i="5" s="1"/>
  <c r="E1054" i="5" s="1"/>
  <c r="X1054" i="5" s="1"/>
  <c r="C1055" i="5"/>
  <c r="C1056" i="5"/>
  <c r="C1057" i="5"/>
  <c r="C1058" i="5"/>
  <c r="C1059" i="5"/>
  <c r="C1060" i="5"/>
  <c r="V1060" i="5" s="1"/>
  <c r="E1060" i="5" s="1"/>
  <c r="X1060" i="5" s="1"/>
  <c r="C1061" i="5"/>
  <c r="V1061" i="5" s="1"/>
  <c r="E1061" i="5" s="1"/>
  <c r="X1061" i="5" s="1"/>
  <c r="C1062" i="5"/>
  <c r="V1062" i="5" s="1"/>
  <c r="E1062" i="5" s="1"/>
  <c r="X1062" i="5" s="1"/>
  <c r="C1063" i="5"/>
  <c r="C1064" i="5"/>
  <c r="C1065" i="5"/>
  <c r="C1066" i="5"/>
  <c r="C1067" i="5"/>
  <c r="C1068" i="5"/>
  <c r="V1068" i="5" s="1"/>
  <c r="E1068" i="5" s="1"/>
  <c r="X1068" i="5" s="1"/>
  <c r="C1069" i="5"/>
  <c r="V1069" i="5" s="1"/>
  <c r="E1069" i="5" s="1"/>
  <c r="X1069" i="5" s="1"/>
  <c r="C1070" i="5"/>
  <c r="V1070" i="5" s="1"/>
  <c r="E1070" i="5" s="1"/>
  <c r="X1070" i="5" s="1"/>
  <c r="C1071" i="5"/>
  <c r="C1072" i="5"/>
  <c r="C1073" i="5"/>
  <c r="C1074" i="5"/>
  <c r="C1075" i="5"/>
  <c r="C1076" i="5"/>
  <c r="C1077" i="5"/>
  <c r="V1077" i="5" s="1"/>
  <c r="E1077" i="5" s="1"/>
  <c r="X1077" i="5" s="1"/>
  <c r="C1078" i="5"/>
  <c r="V1078" i="5" s="1"/>
  <c r="E1078" i="5" s="1"/>
  <c r="X1078" i="5" s="1"/>
  <c r="C1079" i="5"/>
  <c r="C1080" i="5"/>
  <c r="C1081" i="5"/>
  <c r="C1082" i="5"/>
  <c r="C1083" i="5"/>
  <c r="C1084" i="5"/>
  <c r="V1084" i="5" s="1"/>
  <c r="E1084" i="5" s="1"/>
  <c r="X1084" i="5" s="1"/>
  <c r="C1085" i="5"/>
  <c r="V1085" i="5" s="1"/>
  <c r="E1085" i="5" s="1"/>
  <c r="X1085" i="5" s="1"/>
  <c r="C1086" i="5"/>
  <c r="V1086" i="5" s="1"/>
  <c r="E1086" i="5" s="1"/>
  <c r="X1086" i="5" s="1"/>
  <c r="C1087" i="5"/>
  <c r="C1088" i="5"/>
  <c r="C1089" i="5"/>
  <c r="C1090" i="5"/>
  <c r="C1091" i="5"/>
  <c r="C1092" i="5"/>
  <c r="V1092" i="5" s="1"/>
  <c r="E1092" i="5" s="1"/>
  <c r="X1092" i="5" s="1"/>
  <c r="C1093" i="5"/>
  <c r="C1094" i="5"/>
  <c r="V1094" i="5" s="1"/>
  <c r="E1094" i="5" s="1"/>
  <c r="X1094" i="5" s="1"/>
  <c r="C1095" i="5"/>
  <c r="C1096" i="5"/>
  <c r="C1097" i="5"/>
  <c r="C1098" i="5"/>
  <c r="C1099" i="5"/>
  <c r="C1100" i="5"/>
  <c r="V1100" i="5" s="1"/>
  <c r="E1100" i="5" s="1"/>
  <c r="X1100" i="5" s="1"/>
  <c r="C1101" i="5"/>
  <c r="V1101" i="5" s="1"/>
  <c r="E1101" i="5" s="1"/>
  <c r="X1101" i="5" s="1"/>
  <c r="C1102" i="5"/>
  <c r="V1102" i="5" s="1"/>
  <c r="E1102" i="5" s="1"/>
  <c r="X1102" i="5" s="1"/>
  <c r="C1103" i="5"/>
  <c r="C1104" i="5"/>
  <c r="C1105" i="5"/>
  <c r="C1106" i="5"/>
  <c r="C1107" i="5"/>
  <c r="C1108" i="5"/>
  <c r="V1108" i="5" s="1"/>
  <c r="E1108" i="5" s="1"/>
  <c r="X1108" i="5" s="1"/>
  <c r="C1109" i="5"/>
  <c r="V1109" i="5" s="1"/>
  <c r="E1109" i="5" s="1"/>
  <c r="X1109" i="5" s="1"/>
  <c r="C1110" i="5"/>
  <c r="V1110" i="5" s="1"/>
  <c r="E1110" i="5" s="1"/>
  <c r="X1110" i="5" s="1"/>
  <c r="C1111" i="5"/>
  <c r="C1112" i="5"/>
  <c r="C1113" i="5"/>
  <c r="C1114" i="5"/>
  <c r="C1115" i="5"/>
  <c r="C1116" i="5"/>
  <c r="V1116" i="5" s="1"/>
  <c r="E1116" i="5" s="1"/>
  <c r="X1116" i="5" s="1"/>
  <c r="C1117" i="5"/>
  <c r="V1117" i="5" s="1"/>
  <c r="C1118" i="5"/>
  <c r="V1118" i="5" s="1"/>
  <c r="C1119" i="5"/>
  <c r="C1120" i="5"/>
  <c r="C1121" i="5"/>
  <c r="C1122" i="5"/>
  <c r="C1123" i="5"/>
  <c r="C1124" i="5"/>
  <c r="V1124" i="5" s="1"/>
  <c r="E1124" i="5" s="1"/>
  <c r="X1124" i="5" s="1"/>
  <c r="C1125" i="5"/>
  <c r="V1125" i="5" s="1"/>
  <c r="E1125" i="5" s="1"/>
  <c r="X1125" i="5" s="1"/>
  <c r="C1126" i="5"/>
  <c r="V1126" i="5" s="1"/>
  <c r="E1126" i="5" s="1"/>
  <c r="X1126" i="5" s="1"/>
  <c r="C1127" i="5"/>
  <c r="C1128" i="5"/>
  <c r="C1129" i="5"/>
  <c r="C1130" i="5"/>
  <c r="C1131" i="5"/>
  <c r="C1132" i="5"/>
  <c r="V1132" i="5" s="1"/>
  <c r="E1132" i="5" s="1"/>
  <c r="X1132" i="5" s="1"/>
  <c r="C1133" i="5"/>
  <c r="V1133" i="5" s="1"/>
  <c r="E1133" i="5" s="1"/>
  <c r="X1133" i="5" s="1"/>
  <c r="C1134" i="5"/>
  <c r="V1134" i="5" s="1"/>
  <c r="E1134" i="5" s="1"/>
  <c r="X1134" i="5" s="1"/>
  <c r="C1135" i="5"/>
  <c r="C1136" i="5"/>
  <c r="C1137" i="5"/>
  <c r="C1138" i="5"/>
  <c r="V1138" i="5" s="1"/>
  <c r="I1138" i="5" s="1"/>
  <c r="C1139" i="5"/>
  <c r="C1140" i="5"/>
  <c r="V1140" i="5" s="1"/>
  <c r="E1140" i="5" s="1"/>
  <c r="X1140" i="5" s="1"/>
  <c r="C1141" i="5"/>
  <c r="V1141" i="5" s="1"/>
  <c r="E1141" i="5" s="1"/>
  <c r="X1141" i="5" s="1"/>
  <c r="C1142" i="5"/>
  <c r="V1142" i="5" s="1"/>
  <c r="E1142" i="5" s="1"/>
  <c r="X1142" i="5" s="1"/>
  <c r="C1143" i="5"/>
  <c r="C1144" i="5"/>
  <c r="C1145" i="5"/>
  <c r="C1146" i="5"/>
  <c r="C1147" i="5"/>
  <c r="C1148" i="5"/>
  <c r="V1148" i="5" s="1"/>
  <c r="E1148" i="5" s="1"/>
  <c r="X1148" i="5" s="1"/>
  <c r="C1149" i="5"/>
  <c r="V1149" i="5" s="1"/>
  <c r="E1149" i="5" s="1"/>
  <c r="X1149" i="5" s="1"/>
  <c r="C1150" i="5"/>
  <c r="V1150" i="5" s="1"/>
  <c r="E1150" i="5" s="1"/>
  <c r="X1150" i="5" s="1"/>
  <c r="C1151" i="5"/>
  <c r="AB1151" i="5" s="1"/>
  <c r="C1152" i="5"/>
  <c r="C1153" i="5"/>
  <c r="C1154" i="5"/>
  <c r="C1155" i="5"/>
  <c r="C1156" i="5"/>
  <c r="V1156" i="5" s="1"/>
  <c r="E1156" i="5" s="1"/>
  <c r="X1156" i="5" s="1"/>
  <c r="C1157" i="5"/>
  <c r="V1157" i="5" s="1"/>
  <c r="E1157" i="5" s="1"/>
  <c r="X1157" i="5" s="1"/>
  <c r="C1158" i="5"/>
  <c r="V1158" i="5" s="1"/>
  <c r="E1158" i="5" s="1"/>
  <c r="X1158" i="5" s="1"/>
  <c r="C1159" i="5"/>
  <c r="C1160" i="5"/>
  <c r="C1161" i="5"/>
  <c r="C1162" i="5"/>
  <c r="V1162" i="5" s="1"/>
  <c r="C1163" i="5"/>
  <c r="C1164" i="5"/>
  <c r="V1164" i="5" s="1"/>
  <c r="E1164" i="5" s="1"/>
  <c r="X1164" i="5" s="1"/>
  <c r="C1165" i="5"/>
  <c r="V1165" i="5" s="1"/>
  <c r="E1165" i="5" s="1"/>
  <c r="X1165" i="5" s="1"/>
  <c r="C1166" i="5"/>
  <c r="V1166" i="5" s="1"/>
  <c r="E1166" i="5" s="1"/>
  <c r="X1166" i="5" s="1"/>
  <c r="C1167" i="5"/>
  <c r="C1168" i="5"/>
  <c r="C1169" i="5"/>
  <c r="AB1169" i="5" s="1"/>
  <c r="C1170" i="5"/>
  <c r="C1171" i="5"/>
  <c r="C1172" i="5"/>
  <c r="V1172" i="5" s="1"/>
  <c r="E1172" i="5" s="1"/>
  <c r="X1172" i="5" s="1"/>
  <c r="C1173" i="5"/>
  <c r="V1173" i="5" s="1"/>
  <c r="E1173" i="5" s="1"/>
  <c r="X1173" i="5" s="1"/>
  <c r="C1174" i="5"/>
  <c r="V1174" i="5" s="1"/>
  <c r="E1174" i="5" s="1"/>
  <c r="X1174" i="5" s="1"/>
  <c r="C1175" i="5"/>
  <c r="C1176" i="5"/>
  <c r="C1177" i="5"/>
  <c r="C1178" i="5"/>
  <c r="C1179" i="5"/>
  <c r="C1180" i="5"/>
  <c r="V1180" i="5" s="1"/>
  <c r="E1180" i="5" s="1"/>
  <c r="X1180" i="5" s="1"/>
  <c r="C1181" i="5"/>
  <c r="V1181" i="5" s="1"/>
  <c r="E1181" i="5" s="1"/>
  <c r="X1181" i="5" s="1"/>
  <c r="C1182" i="5"/>
  <c r="V1182" i="5" s="1"/>
  <c r="E1182" i="5" s="1"/>
  <c r="X1182" i="5" s="1"/>
  <c r="C1183" i="5"/>
  <c r="C1184" i="5"/>
  <c r="C1185" i="5"/>
  <c r="C1186" i="5"/>
  <c r="C1187" i="5"/>
  <c r="C1188" i="5"/>
  <c r="V1188" i="5" s="1"/>
  <c r="E1188" i="5" s="1"/>
  <c r="X1188" i="5" s="1"/>
  <c r="C1189" i="5"/>
  <c r="V1189" i="5" s="1"/>
  <c r="E1189" i="5" s="1"/>
  <c r="X1189" i="5" s="1"/>
  <c r="C1190" i="5"/>
  <c r="C1191" i="5"/>
  <c r="C1192" i="5"/>
  <c r="C1193" i="5"/>
  <c r="C1194" i="5"/>
  <c r="C1195" i="5"/>
  <c r="C1196" i="5"/>
  <c r="V1196" i="5" s="1"/>
  <c r="E1196" i="5" s="1"/>
  <c r="X1196" i="5" s="1"/>
  <c r="C1197" i="5"/>
  <c r="C1198" i="5"/>
  <c r="V1198" i="5" s="1"/>
  <c r="E1198" i="5" s="1"/>
  <c r="X1198" i="5" s="1"/>
  <c r="C1199" i="5"/>
  <c r="C1200" i="5"/>
  <c r="C1201" i="5"/>
  <c r="C1202" i="5"/>
  <c r="V1202" i="5" s="1"/>
  <c r="C1203" i="5"/>
  <c r="C1204" i="5"/>
  <c r="V1204" i="5" s="1"/>
  <c r="E1204" i="5" s="1"/>
  <c r="X1204" i="5" s="1"/>
  <c r="C1205" i="5"/>
  <c r="V1205" i="5" s="1"/>
  <c r="E1205" i="5" s="1"/>
  <c r="X1205" i="5" s="1"/>
  <c r="C1206" i="5"/>
  <c r="V1206" i="5" s="1"/>
  <c r="E1206" i="5" s="1"/>
  <c r="X1206" i="5" s="1"/>
  <c r="C1207" i="5"/>
  <c r="C1208" i="5"/>
  <c r="C1209" i="5"/>
  <c r="C1210" i="5"/>
  <c r="C1211" i="5"/>
  <c r="C1212" i="5"/>
  <c r="V1212" i="5" s="1"/>
  <c r="E1212" i="5" s="1"/>
  <c r="X1212" i="5" s="1"/>
  <c r="C1213" i="5"/>
  <c r="V1213" i="5" s="1"/>
  <c r="E1213" i="5" s="1"/>
  <c r="X1213" i="5" s="1"/>
  <c r="C1214" i="5"/>
  <c r="V1214" i="5" s="1"/>
  <c r="E1214" i="5" s="1"/>
  <c r="X1214" i="5" s="1"/>
  <c r="C1215" i="5"/>
  <c r="C1216" i="5"/>
  <c r="C1217" i="5"/>
  <c r="C1218" i="5"/>
  <c r="C1219" i="5"/>
  <c r="C1220" i="5"/>
  <c r="V1220" i="5" s="1"/>
  <c r="E1220" i="5" s="1"/>
  <c r="X1220" i="5" s="1"/>
  <c r="C1221" i="5"/>
  <c r="V1221" i="5" s="1"/>
  <c r="E1221" i="5" s="1"/>
  <c r="X1221" i="5" s="1"/>
  <c r="C1222" i="5"/>
  <c r="V1222" i="5" s="1"/>
  <c r="E1222" i="5" s="1"/>
  <c r="X1222" i="5" s="1"/>
  <c r="C1223" i="5"/>
  <c r="C1224" i="5"/>
  <c r="C1225" i="5"/>
  <c r="C1226" i="5"/>
  <c r="C1227" i="5"/>
  <c r="C1228" i="5"/>
  <c r="V1228" i="5" s="1"/>
  <c r="E1228" i="5" s="1"/>
  <c r="X1228" i="5" s="1"/>
  <c r="C1229" i="5"/>
  <c r="C1230" i="5"/>
  <c r="C1231" i="5"/>
  <c r="C1232" i="5"/>
  <c r="C1233" i="5"/>
  <c r="C1234" i="5"/>
  <c r="C1235" i="5"/>
  <c r="C1236" i="5"/>
  <c r="V1236" i="5" s="1"/>
  <c r="E1236" i="5" s="1"/>
  <c r="X1236" i="5" s="1"/>
  <c r="C1237" i="5"/>
  <c r="V1237" i="5" s="1"/>
  <c r="E1237" i="5" s="1"/>
  <c r="X1237" i="5" s="1"/>
  <c r="C1238" i="5"/>
  <c r="V1238" i="5" s="1"/>
  <c r="E1238" i="5" s="1"/>
  <c r="X1238" i="5" s="1"/>
  <c r="C1239" i="5"/>
  <c r="C1240" i="5"/>
  <c r="C1241" i="5"/>
  <c r="C1242" i="5"/>
  <c r="C1243" i="5"/>
  <c r="C1244" i="5"/>
  <c r="V1244" i="5" s="1"/>
  <c r="E1244" i="5" s="1"/>
  <c r="X1244" i="5" s="1"/>
  <c r="C1245" i="5"/>
  <c r="C1246" i="5"/>
  <c r="V1246" i="5" s="1"/>
  <c r="E1246" i="5" s="1"/>
  <c r="X1246" i="5" s="1"/>
  <c r="C1247" i="5"/>
  <c r="C1248" i="5"/>
  <c r="C1249" i="5"/>
  <c r="C1250" i="5"/>
  <c r="C1251" i="5"/>
  <c r="C1252" i="5"/>
  <c r="C1253" i="5"/>
  <c r="C1254" i="5"/>
  <c r="V1254" i="5" s="1"/>
  <c r="E1254" i="5" s="1"/>
  <c r="X1254" i="5" s="1"/>
  <c r="C1255" i="5"/>
  <c r="C1256" i="5"/>
  <c r="C1257" i="5"/>
  <c r="C1258" i="5"/>
  <c r="C1259" i="5"/>
  <c r="C1260" i="5"/>
  <c r="V1260" i="5" s="1"/>
  <c r="E1260" i="5" s="1"/>
  <c r="X1260" i="5" s="1"/>
  <c r="C1261" i="5"/>
  <c r="C1262" i="5"/>
  <c r="V1262" i="5" s="1"/>
  <c r="E1262" i="5" s="1"/>
  <c r="X1262" i="5" s="1"/>
  <c r="C1263" i="5"/>
  <c r="C1264" i="5"/>
  <c r="C1265" i="5"/>
  <c r="C1266" i="5"/>
  <c r="C1267" i="5"/>
  <c r="C1268" i="5"/>
  <c r="V1268" i="5" s="1"/>
  <c r="E1268" i="5" s="1"/>
  <c r="X1268" i="5" s="1"/>
  <c r="C1269" i="5"/>
  <c r="V1269" i="5" s="1"/>
  <c r="E1269" i="5" s="1"/>
  <c r="X1269" i="5" s="1"/>
  <c r="C1270" i="5"/>
  <c r="V1270" i="5" s="1"/>
  <c r="E1270" i="5" s="1"/>
  <c r="X1270" i="5" s="1"/>
  <c r="C1271" i="5"/>
  <c r="C1272" i="5"/>
  <c r="C1273" i="5"/>
  <c r="C1274" i="5"/>
  <c r="C1275" i="5"/>
  <c r="C1276" i="5"/>
  <c r="V1276" i="5" s="1"/>
  <c r="E1276" i="5" s="1"/>
  <c r="X1276" i="5" s="1"/>
  <c r="C1277" i="5"/>
  <c r="V1277" i="5" s="1"/>
  <c r="E1277" i="5" s="1"/>
  <c r="X1277" i="5" s="1"/>
  <c r="C1278" i="5"/>
  <c r="V1278" i="5" s="1"/>
  <c r="E1278" i="5" s="1"/>
  <c r="X1278" i="5" s="1"/>
  <c r="C1279" i="5"/>
  <c r="C1280" i="5"/>
  <c r="C1281" i="5"/>
  <c r="C1282" i="5"/>
  <c r="C1283" i="5"/>
  <c r="C1284" i="5"/>
  <c r="C1285" i="5"/>
  <c r="V1285" i="5" s="1"/>
  <c r="E1285" i="5" s="1"/>
  <c r="X1285" i="5" s="1"/>
  <c r="C1286" i="5"/>
  <c r="V1286" i="5" s="1"/>
  <c r="E1286" i="5" s="1"/>
  <c r="X1286" i="5" s="1"/>
  <c r="C1287" i="5"/>
  <c r="C1288" i="5"/>
  <c r="C1289" i="5"/>
  <c r="C1290" i="5"/>
  <c r="C1291" i="5"/>
  <c r="V1291" i="5" s="1"/>
  <c r="C1292" i="5"/>
  <c r="V1292" i="5" s="1"/>
  <c r="E1292" i="5" s="1"/>
  <c r="X1292" i="5" s="1"/>
  <c r="C1293" i="5"/>
  <c r="C1294" i="5"/>
  <c r="V1294" i="5" s="1"/>
  <c r="E1294" i="5" s="1"/>
  <c r="X1294" i="5" s="1"/>
  <c r="C1295" i="5"/>
  <c r="C1296" i="5"/>
  <c r="C1297" i="5"/>
  <c r="C1298" i="5"/>
  <c r="C1299" i="5"/>
  <c r="C1300" i="5"/>
  <c r="V1300" i="5" s="1"/>
  <c r="E1300" i="5" s="1"/>
  <c r="X1300" i="5" s="1"/>
  <c r="C1301" i="5"/>
  <c r="V1301" i="5" s="1"/>
  <c r="E1301" i="5" s="1"/>
  <c r="X1301" i="5" s="1"/>
  <c r="C1302" i="5"/>
  <c r="V1302" i="5" s="1"/>
  <c r="E1302" i="5" s="1"/>
  <c r="X1302" i="5" s="1"/>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V1319" i="5" s="1"/>
  <c r="E1319" i="5" s="1"/>
  <c r="X1319" i="5" s="1"/>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E1396" i="5" s="1"/>
  <c r="X1396" i="5" s="1"/>
  <c r="C1397" i="5"/>
  <c r="C1398" i="5"/>
  <c r="C1399" i="5"/>
  <c r="C1400" i="5"/>
  <c r="C1401" i="5"/>
  <c r="C1402" i="5"/>
  <c r="C1403" i="5"/>
  <c r="C1404" i="5"/>
  <c r="V1404" i="5" s="1"/>
  <c r="E1404" i="5" s="1"/>
  <c r="X1404" i="5" s="1"/>
  <c r="C1405" i="5"/>
  <c r="C1406" i="5"/>
  <c r="C1407" i="5"/>
  <c r="C1408" i="5"/>
  <c r="C1409" i="5"/>
  <c r="C1410" i="5"/>
  <c r="C1411" i="5"/>
  <c r="C1412" i="5"/>
  <c r="V1412" i="5" s="1"/>
  <c r="E1412" i="5" s="1"/>
  <c r="X1412" i="5" s="1"/>
  <c r="C1413" i="5"/>
  <c r="C1414" i="5"/>
  <c r="C1415" i="5"/>
  <c r="C1416" i="5"/>
  <c r="C1417" i="5"/>
  <c r="V1417" i="5" s="1"/>
  <c r="I1417" i="5" s="1"/>
  <c r="C1418" i="5"/>
  <c r="C1419" i="5"/>
  <c r="C1420" i="5"/>
  <c r="V1420" i="5" s="1"/>
  <c r="E1420" i="5" s="1"/>
  <c r="X1420" i="5" s="1"/>
  <c r="C1421" i="5"/>
  <c r="C1422" i="5"/>
  <c r="C1423" i="5"/>
  <c r="C1424" i="5"/>
  <c r="C1425" i="5"/>
  <c r="C1426" i="5"/>
  <c r="C1427" i="5"/>
  <c r="C1428" i="5"/>
  <c r="V1428" i="5" s="1"/>
  <c r="E1428" i="5" s="1"/>
  <c r="X1428" i="5" s="1"/>
  <c r="C1429" i="5"/>
  <c r="C1430" i="5"/>
  <c r="C1431" i="5"/>
  <c r="C1432" i="5"/>
  <c r="C1433" i="5"/>
  <c r="C1434" i="5"/>
  <c r="C1435" i="5"/>
  <c r="C1436" i="5"/>
  <c r="V1436" i="5" s="1"/>
  <c r="E1436" i="5" s="1"/>
  <c r="X1436" i="5" s="1"/>
  <c r="C1437" i="5"/>
  <c r="C1438" i="5"/>
  <c r="C1439" i="5"/>
  <c r="C1440" i="5"/>
  <c r="C1441" i="5"/>
  <c r="C1442" i="5"/>
  <c r="C1443" i="5"/>
  <c r="C1444" i="5"/>
  <c r="V1444" i="5" s="1"/>
  <c r="E1444" i="5" s="1"/>
  <c r="X1444" i="5" s="1"/>
  <c r="C1445" i="5"/>
  <c r="C1446" i="5"/>
  <c r="C1447" i="5"/>
  <c r="C1448" i="5"/>
  <c r="C1449" i="5"/>
  <c r="C1450" i="5"/>
  <c r="C1451" i="5"/>
  <c r="C1452" i="5"/>
  <c r="V1452" i="5" s="1"/>
  <c r="E1452" i="5" s="1"/>
  <c r="X1452" i="5" s="1"/>
  <c r="C1453" i="5"/>
  <c r="C1454" i="5"/>
  <c r="C1455" i="5"/>
  <c r="C1456" i="5"/>
  <c r="C1457" i="5"/>
  <c r="C1458" i="5"/>
  <c r="C1459" i="5"/>
  <c r="C1460" i="5"/>
  <c r="C1461" i="5"/>
  <c r="C1462" i="5"/>
  <c r="C1463" i="5"/>
  <c r="C1464" i="5"/>
  <c r="C1465" i="5"/>
  <c r="C1466" i="5"/>
  <c r="C1467" i="5"/>
  <c r="C1468" i="5"/>
  <c r="V1468" i="5" s="1"/>
  <c r="E1468" i="5" s="1"/>
  <c r="X1468" i="5" s="1"/>
  <c r="C1469" i="5"/>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C1532" i="5"/>
  <c r="V1532" i="5" s="1"/>
  <c r="E1532" i="5" s="1"/>
  <c r="X1532" i="5" s="1"/>
  <c r="C1533" i="5"/>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V1559" i="5" s="1"/>
  <c r="E1559" i="5" s="1"/>
  <c r="X1559" i="5" s="1"/>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C1589" i="5"/>
  <c r="C1590" i="5"/>
  <c r="C1591" i="5"/>
  <c r="C1592" i="5"/>
  <c r="C1593" i="5"/>
  <c r="V1593" i="5" s="1"/>
  <c r="H1593" i="5" s="1"/>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C1654" i="5"/>
  <c r="C1655" i="5"/>
  <c r="C1656" i="5"/>
  <c r="C1657" i="5"/>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C1686" i="5"/>
  <c r="C1687" i="5"/>
  <c r="C1688" i="5"/>
  <c r="C1689" i="5"/>
  <c r="C1690" i="5"/>
  <c r="C1691" i="5"/>
  <c r="C1692" i="5"/>
  <c r="V1692" i="5" s="1"/>
  <c r="E1692" i="5" s="1"/>
  <c r="X1692" i="5" s="1"/>
  <c r="C1693" i="5"/>
  <c r="C1694" i="5"/>
  <c r="C1695" i="5"/>
  <c r="C1696" i="5"/>
  <c r="C1697" i="5"/>
  <c r="C1698" i="5"/>
  <c r="C1699" i="5"/>
  <c r="C1700" i="5"/>
  <c r="AB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C1718" i="5"/>
  <c r="C1719" i="5"/>
  <c r="C1720" i="5"/>
  <c r="C1721" i="5"/>
  <c r="C1722" i="5"/>
  <c r="C1723" i="5"/>
  <c r="C1724" i="5"/>
  <c r="V1724" i="5" s="1"/>
  <c r="E1724" i="5" s="1"/>
  <c r="X1724" i="5" s="1"/>
  <c r="C1725" i="5"/>
  <c r="C1726" i="5"/>
  <c r="V1726" i="5" s="1"/>
  <c r="C1727" i="5"/>
  <c r="C1728" i="5"/>
  <c r="C1729" i="5"/>
  <c r="C1730" i="5"/>
  <c r="C1731" i="5"/>
  <c r="C1732" i="5"/>
  <c r="V1732" i="5" s="1"/>
  <c r="E1732" i="5" s="1"/>
  <c r="X1732" i="5" s="1"/>
  <c r="C1733" i="5"/>
  <c r="C1734" i="5"/>
  <c r="C1735" i="5"/>
  <c r="C1736" i="5"/>
  <c r="C1737" i="5"/>
  <c r="C1738" i="5"/>
  <c r="C1739" i="5"/>
  <c r="C1740" i="5"/>
  <c r="V1740" i="5" s="1"/>
  <c r="E1740" i="5" s="1"/>
  <c r="X1740" i="5" s="1"/>
  <c r="C1741" i="5"/>
  <c r="C1742" i="5"/>
  <c r="C1743" i="5"/>
  <c r="C1744" i="5"/>
  <c r="C1745" i="5"/>
  <c r="V1745" i="5" s="1"/>
  <c r="E1745" i="5" s="1"/>
  <c r="X1745" i="5" s="1"/>
  <c r="C1746" i="5"/>
  <c r="C1747" i="5"/>
  <c r="C1748" i="5"/>
  <c r="V1748" i="5" s="1"/>
  <c r="E1748" i="5" s="1"/>
  <c r="X1748" i="5" s="1"/>
  <c r="C1749" i="5"/>
  <c r="C1750" i="5"/>
  <c r="C1751" i="5"/>
  <c r="C1752" i="5"/>
  <c r="C1753" i="5"/>
  <c r="C1754" i="5"/>
  <c r="C1755" i="5"/>
  <c r="C1756" i="5"/>
  <c r="V1756" i="5" s="1"/>
  <c r="E1756" i="5" s="1"/>
  <c r="X1756" i="5" s="1"/>
  <c r="C1757" i="5"/>
  <c r="C1758" i="5"/>
  <c r="C1759" i="5"/>
  <c r="C1760" i="5"/>
  <c r="C1761" i="5"/>
  <c r="C1762" i="5"/>
  <c r="C1763" i="5"/>
  <c r="C1764" i="5"/>
  <c r="V1764" i="5" s="1"/>
  <c r="E1764" i="5" s="1"/>
  <c r="X1764" i="5" s="1"/>
  <c r="C1765" i="5"/>
  <c r="C1766" i="5"/>
  <c r="C1767" i="5"/>
  <c r="C1768" i="5"/>
  <c r="C1769" i="5"/>
  <c r="C1770" i="5"/>
  <c r="C1771" i="5"/>
  <c r="C1772" i="5"/>
  <c r="V1772" i="5" s="1"/>
  <c r="E1772" i="5" s="1"/>
  <c r="X1772" i="5" s="1"/>
  <c r="C1773" i="5"/>
  <c r="C1774" i="5"/>
  <c r="C1775" i="5"/>
  <c r="C1776" i="5"/>
  <c r="C1777" i="5"/>
  <c r="AB1777" i="5" s="1"/>
  <c r="C1778" i="5"/>
  <c r="C1779" i="5"/>
  <c r="C1780" i="5"/>
  <c r="V1780" i="5" s="1"/>
  <c r="E1780" i="5" s="1"/>
  <c r="X1780" i="5" s="1"/>
  <c r="C1781" i="5"/>
  <c r="C1782" i="5"/>
  <c r="C1783" i="5"/>
  <c r="C1784" i="5"/>
  <c r="C1785" i="5"/>
  <c r="C1786" i="5"/>
  <c r="C1787" i="5"/>
  <c r="C1788" i="5"/>
  <c r="V1788" i="5" s="1"/>
  <c r="E1788" i="5" s="1"/>
  <c r="X1788" i="5" s="1"/>
  <c r="C1789" i="5"/>
  <c r="C1790" i="5"/>
  <c r="C1791" i="5"/>
  <c r="C1792" i="5"/>
  <c r="C1793" i="5"/>
  <c r="C1794" i="5"/>
  <c r="C1795" i="5"/>
  <c r="C1796" i="5"/>
  <c r="V1796" i="5" s="1"/>
  <c r="E1796" i="5" s="1"/>
  <c r="X1796" i="5" s="1"/>
  <c r="C1797" i="5"/>
  <c r="C1798" i="5"/>
  <c r="C1799" i="5"/>
  <c r="C1800" i="5"/>
  <c r="C1801" i="5"/>
  <c r="C1802" i="5"/>
  <c r="C1803" i="5"/>
  <c r="C1804" i="5"/>
  <c r="V1804" i="5" s="1"/>
  <c r="C1805" i="5"/>
  <c r="C1806" i="5"/>
  <c r="C1807" i="5"/>
  <c r="C1808" i="5"/>
  <c r="C1809" i="5"/>
  <c r="V1809" i="5" s="1"/>
  <c r="E1809" i="5" s="1"/>
  <c r="X1809" i="5" s="1"/>
  <c r="C1810" i="5"/>
  <c r="C1811" i="5"/>
  <c r="C1812" i="5"/>
  <c r="V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E1836" i="5" s="1"/>
  <c r="X1836" i="5" s="1"/>
  <c r="C1837" i="5"/>
  <c r="C1838" i="5"/>
  <c r="C1839" i="5"/>
  <c r="C1840" i="5"/>
  <c r="C1841" i="5"/>
  <c r="C1842" i="5"/>
  <c r="C1843" i="5"/>
  <c r="C1844" i="5"/>
  <c r="V1844" i="5" s="1"/>
  <c r="E1844" i="5" s="1"/>
  <c r="X1844" i="5" s="1"/>
  <c r="C1845" i="5"/>
  <c r="C1846" i="5"/>
  <c r="C1847" i="5"/>
  <c r="C1848" i="5"/>
  <c r="C1849" i="5"/>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V1873" i="5" s="1"/>
  <c r="E1873" i="5" s="1"/>
  <c r="X1873" i="5" s="1"/>
  <c r="C1874" i="5"/>
  <c r="AB1874" i="5" s="1"/>
  <c r="C1875" i="5"/>
  <c r="C1876" i="5"/>
  <c r="V1876" i="5" s="1"/>
  <c r="E1876" i="5" s="1"/>
  <c r="X1876" i="5" s="1"/>
  <c r="C1877" i="5"/>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X1900" i="5" s="1"/>
  <c r="C1901" i="5"/>
  <c r="C1902" i="5"/>
  <c r="C1903" i="5"/>
  <c r="C1904" i="5"/>
  <c r="C1905" i="5"/>
  <c r="C1906" i="5"/>
  <c r="C1907" i="5"/>
  <c r="C1908" i="5"/>
  <c r="V1908" i="5" s="1"/>
  <c r="E1908" i="5" s="1"/>
  <c r="X1908" i="5" s="1"/>
  <c r="C1909" i="5"/>
  <c r="C1910" i="5"/>
  <c r="C1911" i="5"/>
  <c r="C1912" i="5"/>
  <c r="C1913" i="5"/>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V1937" i="5" s="1"/>
  <c r="E1937" i="5" s="1"/>
  <c r="X1937" i="5" s="1"/>
  <c r="C1938" i="5"/>
  <c r="C1939" i="5"/>
  <c r="C1940" i="5"/>
  <c r="V1940" i="5" s="1"/>
  <c r="E1940" i="5" s="1"/>
  <c r="X1940" i="5" s="1"/>
  <c r="C1941" i="5"/>
  <c r="C1942" i="5"/>
  <c r="C1943" i="5"/>
  <c r="C1944" i="5"/>
  <c r="C1945" i="5"/>
  <c r="C1946" i="5"/>
  <c r="C1947" i="5"/>
  <c r="C1948" i="5"/>
  <c r="V1948" i="5" s="1"/>
  <c r="E1948" i="5" s="1"/>
  <c r="X1948" i="5" s="1"/>
  <c r="C1949" i="5"/>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V1972" i="5" s="1"/>
  <c r="E1972" i="5" s="1"/>
  <c r="X1972" i="5" s="1"/>
  <c r="C1973" i="5"/>
  <c r="C1974" i="5"/>
  <c r="C1975" i="5"/>
  <c r="C1976" i="5"/>
  <c r="C1977" i="5"/>
  <c r="C1978" i="5"/>
  <c r="C1979" i="5"/>
  <c r="C1980" i="5"/>
  <c r="V1980" i="5" s="1"/>
  <c r="E1980" i="5" s="1"/>
  <c r="X1980" i="5" s="1"/>
  <c r="C1981" i="5"/>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AB2028" i="5" s="1"/>
  <c r="C2029" i="5"/>
  <c r="C2030" i="5"/>
  <c r="C2031" i="5"/>
  <c r="C2032" i="5"/>
  <c r="C2033" i="5"/>
  <c r="C2034" i="5"/>
  <c r="C2035" i="5"/>
  <c r="C2036" i="5"/>
  <c r="V2036" i="5" s="1"/>
  <c r="E2036" i="5" s="1"/>
  <c r="X2036" i="5" s="1"/>
  <c r="C2037" i="5"/>
  <c r="C2038" i="5"/>
  <c r="C2039" i="5"/>
  <c r="C2040" i="5"/>
  <c r="C2041" i="5"/>
  <c r="C2042" i="5"/>
  <c r="C2043" i="5"/>
  <c r="C2044" i="5"/>
  <c r="V2044" i="5" s="1"/>
  <c r="E2044" i="5" s="1"/>
  <c r="X2044" i="5" s="1"/>
  <c r="C2045" i="5"/>
  <c r="C2046" i="5"/>
  <c r="C2047" i="5"/>
  <c r="C2048" i="5"/>
  <c r="C2049" i="5"/>
  <c r="C2050" i="5"/>
  <c r="C2051" i="5"/>
  <c r="C2052" i="5"/>
  <c r="V2052" i="5" s="1"/>
  <c r="E2052" i="5" s="1"/>
  <c r="X2052" i="5" s="1"/>
  <c r="C2053" i="5"/>
  <c r="C2054" i="5"/>
  <c r="C2055" i="5"/>
  <c r="C2056" i="5"/>
  <c r="C2057" i="5"/>
  <c r="C2058" i="5"/>
  <c r="C2059" i="5"/>
  <c r="C2060" i="5"/>
  <c r="V2060" i="5" s="1"/>
  <c r="E2060" i="5" s="1"/>
  <c r="X2060" i="5" s="1"/>
  <c r="C2061" i="5"/>
  <c r="C2062" i="5"/>
  <c r="C2063" i="5"/>
  <c r="C2064" i="5"/>
  <c r="C2065" i="5"/>
  <c r="V2065" i="5" s="1"/>
  <c r="E2065" i="5" s="1"/>
  <c r="X2065" i="5" s="1"/>
  <c r="C2066" i="5"/>
  <c r="C2067" i="5"/>
  <c r="C2068" i="5"/>
  <c r="V2068" i="5" s="1"/>
  <c r="E2068" i="5" s="1"/>
  <c r="X2068" i="5" s="1"/>
  <c r="C2069" i="5"/>
  <c r="C2070" i="5"/>
  <c r="C2071" i="5"/>
  <c r="C2072" i="5"/>
  <c r="C2073" i="5"/>
  <c r="C2074" i="5"/>
  <c r="C2075" i="5"/>
  <c r="C2076" i="5"/>
  <c r="V2076" i="5" s="1"/>
  <c r="E2076" i="5" s="1"/>
  <c r="X2076" i="5" s="1"/>
  <c r="C2077" i="5"/>
  <c r="C2078" i="5"/>
  <c r="C2079" i="5"/>
  <c r="C2080" i="5"/>
  <c r="C2081" i="5"/>
  <c r="C2082" i="5"/>
  <c r="C2083" i="5"/>
  <c r="C2084" i="5"/>
  <c r="AB2084" i="5" s="1"/>
  <c r="C2085" i="5"/>
  <c r="C2086" i="5"/>
  <c r="C2087" i="5"/>
  <c r="C2088" i="5"/>
  <c r="C2089" i="5"/>
  <c r="C2090" i="5"/>
  <c r="C2091" i="5"/>
  <c r="C2092" i="5"/>
  <c r="V2092" i="5" s="1"/>
  <c r="E2092" i="5" s="1"/>
  <c r="X2092" i="5" s="1"/>
  <c r="C2093" i="5"/>
  <c r="C2094" i="5"/>
  <c r="C2095" i="5"/>
  <c r="C2096" i="5"/>
  <c r="C2097" i="5"/>
  <c r="C2098" i="5"/>
  <c r="C2099" i="5"/>
  <c r="C2100" i="5"/>
  <c r="V2100" i="5" s="1"/>
  <c r="E2100" i="5" s="1"/>
  <c r="X2100" i="5" s="1"/>
  <c r="C2101" i="5"/>
  <c r="C2102" i="5"/>
  <c r="C2103" i="5"/>
  <c r="C2104" i="5"/>
  <c r="C2105" i="5"/>
  <c r="C2106" i="5"/>
  <c r="C2107" i="5"/>
  <c r="C2108" i="5"/>
  <c r="V2108" i="5" s="1"/>
  <c r="E2108" i="5" s="1"/>
  <c r="X2108" i="5" s="1"/>
  <c r="C2109" i="5"/>
  <c r="C2110" i="5"/>
  <c r="C2111" i="5"/>
  <c r="C2112" i="5"/>
  <c r="C2113" i="5"/>
  <c r="C2114" i="5"/>
  <c r="C2115" i="5"/>
  <c r="C2116" i="5"/>
  <c r="V2116" i="5" s="1"/>
  <c r="E2116" i="5" s="1"/>
  <c r="X2116" i="5" s="1"/>
  <c r="C2117" i="5"/>
  <c r="C2118" i="5"/>
  <c r="C2119" i="5"/>
  <c r="C2120" i="5"/>
  <c r="C2121" i="5"/>
  <c r="C2122" i="5"/>
  <c r="C2123" i="5"/>
  <c r="C2124" i="5"/>
  <c r="V2124" i="5" s="1"/>
  <c r="E2124" i="5" s="1"/>
  <c r="X2124" i="5" s="1"/>
  <c r="C2125" i="5"/>
  <c r="AB2125" i="5" s="1"/>
  <c r="C2126" i="5"/>
  <c r="C2127" i="5"/>
  <c r="C2128" i="5"/>
  <c r="C2129" i="5"/>
  <c r="V2129" i="5" s="1"/>
  <c r="C2130" i="5"/>
  <c r="C2131" i="5"/>
  <c r="C2132" i="5"/>
  <c r="V2132" i="5" s="1"/>
  <c r="E2132" i="5" s="1"/>
  <c r="X2132" i="5" s="1"/>
  <c r="C2133" i="5"/>
  <c r="C2134" i="5"/>
  <c r="C2135" i="5"/>
  <c r="C2136" i="5"/>
  <c r="C2137" i="5"/>
  <c r="C2138" i="5"/>
  <c r="C2139" i="5"/>
  <c r="C2140" i="5"/>
  <c r="C2141" i="5"/>
  <c r="C2142" i="5"/>
  <c r="C2143" i="5"/>
  <c r="C2144" i="5"/>
  <c r="C2145" i="5"/>
  <c r="C2146" i="5"/>
  <c r="C2147" i="5"/>
  <c r="C2148" i="5"/>
  <c r="V2148" i="5" s="1"/>
  <c r="E2148" i="5" s="1"/>
  <c r="X2148" i="5" s="1"/>
  <c r="C2149" i="5"/>
  <c r="C2150" i="5"/>
  <c r="C2151" i="5"/>
  <c r="C2152" i="5"/>
  <c r="C2153" i="5"/>
  <c r="C2154" i="5"/>
  <c r="C2155" i="5"/>
  <c r="C2156" i="5"/>
  <c r="V2156" i="5" s="1"/>
  <c r="E2156" i="5" s="1"/>
  <c r="X2156" i="5" s="1"/>
  <c r="C2157" i="5"/>
  <c r="C2158" i="5"/>
  <c r="C2159" i="5"/>
  <c r="C2160" i="5"/>
  <c r="C2161" i="5"/>
  <c r="C2162" i="5"/>
  <c r="AB2162" i="5" s="1"/>
  <c r="C2163" i="5"/>
  <c r="C2164" i="5"/>
  <c r="V2164" i="5" s="1"/>
  <c r="E2164" i="5" s="1"/>
  <c r="X2164" i="5" s="1"/>
  <c r="C2165" i="5"/>
  <c r="C2166" i="5"/>
  <c r="C2167" i="5"/>
  <c r="C2168" i="5"/>
  <c r="C2169" i="5"/>
  <c r="C2170" i="5"/>
  <c r="AB2170" i="5" s="1"/>
  <c r="C2171" i="5"/>
  <c r="C2172" i="5"/>
  <c r="V2172" i="5" s="1"/>
  <c r="E2172" i="5" s="1"/>
  <c r="X2172" i="5" s="1"/>
  <c r="C2173" i="5"/>
  <c r="C2174" i="5"/>
  <c r="C2175" i="5"/>
  <c r="C2176" i="5"/>
  <c r="C2177" i="5"/>
  <c r="C2178" i="5"/>
  <c r="C2179" i="5"/>
  <c r="C2180" i="5"/>
  <c r="V2180" i="5" s="1"/>
  <c r="E2180" i="5" s="1"/>
  <c r="X2180" i="5" s="1"/>
  <c r="C2181" i="5"/>
  <c r="C2182" i="5"/>
  <c r="C2183" i="5"/>
  <c r="C2184" i="5"/>
  <c r="C2185" i="5"/>
  <c r="C2186" i="5"/>
  <c r="C2187" i="5"/>
  <c r="C2188" i="5"/>
  <c r="V2188" i="5" s="1"/>
  <c r="E2188" i="5" s="1"/>
  <c r="X2188" i="5" s="1"/>
  <c r="C2189" i="5"/>
  <c r="C2190" i="5"/>
  <c r="C2191" i="5"/>
  <c r="C2192" i="5"/>
  <c r="C2193" i="5"/>
  <c r="C2194" i="5"/>
  <c r="C2195" i="5"/>
  <c r="C2196" i="5"/>
  <c r="AB2196" i="5" s="1"/>
  <c r="C2197" i="5"/>
  <c r="C2198" i="5"/>
  <c r="C2199" i="5"/>
  <c r="C2200" i="5"/>
  <c r="C2201" i="5"/>
  <c r="C2202" i="5"/>
  <c r="C2203" i="5"/>
  <c r="C2204" i="5"/>
  <c r="V2204" i="5" s="1"/>
  <c r="E2204" i="5" s="1"/>
  <c r="X2204" i="5" s="1"/>
  <c r="C2205" i="5"/>
  <c r="C2206" i="5"/>
  <c r="C2207" i="5"/>
  <c r="C2208" i="5"/>
  <c r="C2209" i="5"/>
  <c r="C2210" i="5"/>
  <c r="C2211" i="5"/>
  <c r="C2212" i="5"/>
  <c r="AB2212" i="5" s="1"/>
  <c r="C2213" i="5"/>
  <c r="C2214" i="5"/>
  <c r="C2215" i="5"/>
  <c r="C2216" i="5"/>
  <c r="C2217" i="5"/>
  <c r="C2218" i="5"/>
  <c r="C2219" i="5"/>
  <c r="C2220" i="5"/>
  <c r="V2220" i="5" s="1"/>
  <c r="E2220" i="5" s="1"/>
  <c r="X2220" i="5" s="1"/>
  <c r="C2221" i="5"/>
  <c r="C2222" i="5"/>
  <c r="C2223" i="5"/>
  <c r="C2224" i="5"/>
  <c r="C2225" i="5"/>
  <c r="C2226" i="5"/>
  <c r="C2227" i="5"/>
  <c r="C2228" i="5"/>
  <c r="V2228" i="5" s="1"/>
  <c r="E2228" i="5" s="1"/>
  <c r="X2228" i="5" s="1"/>
  <c r="C2229" i="5"/>
  <c r="C2230" i="5"/>
  <c r="C2231" i="5"/>
  <c r="C2232" i="5"/>
  <c r="C2233" i="5"/>
  <c r="C2234" i="5"/>
  <c r="AB2234" i="5" s="1"/>
  <c r="C2235" i="5"/>
  <c r="C2236" i="5"/>
  <c r="V2236" i="5" s="1"/>
  <c r="E2236" i="5" s="1"/>
  <c r="X2236" i="5" s="1"/>
  <c r="C2237" i="5"/>
  <c r="C2238" i="5"/>
  <c r="C2239" i="5"/>
  <c r="C2240" i="5"/>
  <c r="C2241" i="5"/>
  <c r="C2242" i="5"/>
  <c r="C2243" i="5"/>
  <c r="C2244" i="5"/>
  <c r="AB2244" i="5" s="1"/>
  <c r="C2245" i="5"/>
  <c r="C2246" i="5"/>
  <c r="C2247" i="5"/>
  <c r="C2248" i="5"/>
  <c r="C2249" i="5"/>
  <c r="C2250" i="5"/>
  <c r="C2251" i="5"/>
  <c r="C2252" i="5"/>
  <c r="V2252" i="5" s="1"/>
  <c r="E2252" i="5" s="1"/>
  <c r="X2252" i="5" s="1"/>
  <c r="C2253" i="5"/>
  <c r="C2254" i="5"/>
  <c r="C2255" i="5"/>
  <c r="C2256" i="5"/>
  <c r="C2257" i="5"/>
  <c r="V2257" i="5" s="1"/>
  <c r="E2257" i="5" s="1"/>
  <c r="X2257" i="5" s="1"/>
  <c r="C2258" i="5"/>
  <c r="C2259" i="5"/>
  <c r="C2260" i="5"/>
  <c r="V2260" i="5" s="1"/>
  <c r="E2260" i="5" s="1"/>
  <c r="X2260" i="5" s="1"/>
  <c r="C2261" i="5"/>
  <c r="C2262" i="5"/>
  <c r="C2263" i="5"/>
  <c r="C2264" i="5"/>
  <c r="C2265" i="5"/>
  <c r="C2266" i="5"/>
  <c r="C2267" i="5"/>
  <c r="C2268" i="5"/>
  <c r="V2268" i="5" s="1"/>
  <c r="C2269" i="5"/>
  <c r="C2270" i="5"/>
  <c r="C2271" i="5"/>
  <c r="C2272" i="5"/>
  <c r="C2273" i="5"/>
  <c r="C2274" i="5"/>
  <c r="C2275" i="5"/>
  <c r="C2276" i="5"/>
  <c r="V2276" i="5" s="1"/>
  <c r="E2276" i="5" s="1"/>
  <c r="X2276" i="5" s="1"/>
  <c r="C2277" i="5"/>
  <c r="C2278" i="5"/>
  <c r="C2279" i="5"/>
  <c r="C2280" i="5"/>
  <c r="C2281" i="5"/>
  <c r="C2282" i="5"/>
  <c r="C2283" i="5"/>
  <c r="C2284" i="5"/>
  <c r="V2284" i="5" s="1"/>
  <c r="E2284" i="5" s="1"/>
  <c r="X2284" i="5" s="1"/>
  <c r="C2285" i="5"/>
  <c r="C2286" i="5"/>
  <c r="C2287" i="5"/>
  <c r="C2288" i="5"/>
  <c r="C2289" i="5"/>
  <c r="C2290" i="5"/>
  <c r="C2291" i="5"/>
  <c r="C2292" i="5"/>
  <c r="V2292" i="5" s="1"/>
  <c r="E2292" i="5" s="1"/>
  <c r="X2292" i="5" s="1"/>
  <c r="C2293" i="5"/>
  <c r="C2294" i="5"/>
  <c r="C2295" i="5"/>
  <c r="C2296" i="5"/>
  <c r="C2297" i="5"/>
  <c r="C2298" i="5"/>
  <c r="C2299" i="5"/>
  <c r="C2300" i="5"/>
  <c r="V2300" i="5" s="1"/>
  <c r="E2300" i="5" s="1"/>
  <c r="X2300" i="5" s="1"/>
  <c r="C2301" i="5"/>
  <c r="C2302" i="5"/>
  <c r="C2303" i="5"/>
  <c r="C2304" i="5"/>
  <c r="C2305" i="5"/>
  <c r="C2306" i="5"/>
  <c r="C2307" i="5"/>
  <c r="C2308" i="5"/>
  <c r="V2308" i="5" s="1"/>
  <c r="E2308" i="5" s="1"/>
  <c r="X2308" i="5" s="1"/>
  <c r="C2309" i="5"/>
  <c r="C2310" i="5"/>
  <c r="C2311" i="5"/>
  <c r="C2312" i="5"/>
  <c r="C2313" i="5"/>
  <c r="C2314" i="5"/>
  <c r="C2315" i="5"/>
  <c r="C2316" i="5"/>
  <c r="V2316" i="5" s="1"/>
  <c r="E2316" i="5" s="1"/>
  <c r="X2316" i="5" s="1"/>
  <c r="C2317" i="5"/>
  <c r="C2318" i="5"/>
  <c r="C2319" i="5"/>
  <c r="C2320" i="5"/>
  <c r="C2321" i="5"/>
  <c r="V2321" i="5" s="1"/>
  <c r="E2321" i="5" s="1"/>
  <c r="X2321" i="5" s="1"/>
  <c r="C2322" i="5"/>
  <c r="AB2322" i="5" s="1"/>
  <c r="C2323" i="5"/>
  <c r="C2324" i="5"/>
  <c r="V2324" i="5" s="1"/>
  <c r="E2324" i="5" s="1"/>
  <c r="X2324" i="5" s="1"/>
  <c r="C2325" i="5"/>
  <c r="C2326" i="5"/>
  <c r="C2327" i="5"/>
  <c r="C2328" i="5"/>
  <c r="C2329" i="5"/>
  <c r="C2330" i="5"/>
  <c r="C2331" i="5"/>
  <c r="C2332" i="5"/>
  <c r="V2332" i="5" s="1"/>
  <c r="C2333" i="5"/>
  <c r="C2334" i="5"/>
  <c r="C2335" i="5"/>
  <c r="C2336" i="5"/>
  <c r="C2337" i="5"/>
  <c r="C2338" i="5"/>
  <c r="AB2338" i="5" s="1"/>
  <c r="C2339" i="5"/>
  <c r="C2340" i="5"/>
  <c r="AB2340" i="5" s="1"/>
  <c r="C2341" i="5"/>
  <c r="C2342" i="5"/>
  <c r="C2343" i="5"/>
  <c r="C2344" i="5"/>
  <c r="C2345" i="5"/>
  <c r="C2346" i="5"/>
  <c r="C2347" i="5"/>
  <c r="C2348" i="5"/>
  <c r="V2348" i="5" s="1"/>
  <c r="E2348" i="5" s="1"/>
  <c r="X2348" i="5" s="1"/>
  <c r="C2349" i="5"/>
  <c r="C2350" i="5"/>
  <c r="C2351" i="5"/>
  <c r="C2352" i="5"/>
  <c r="C2353" i="5"/>
  <c r="C2354" i="5"/>
  <c r="AB2354" i="5" s="1"/>
  <c r="C2355" i="5"/>
  <c r="C2356" i="5"/>
  <c r="V2356" i="5" s="1"/>
  <c r="C2357" i="5"/>
  <c r="C2358" i="5"/>
  <c r="C2359" i="5"/>
  <c r="C2360" i="5"/>
  <c r="C2361" i="5"/>
  <c r="C2362" i="5"/>
  <c r="C2363" i="5"/>
  <c r="C2364" i="5"/>
  <c r="V2364" i="5" s="1"/>
  <c r="E2364" i="5" s="1"/>
  <c r="X2364" i="5" s="1"/>
  <c r="C2365" i="5"/>
  <c r="C2366" i="5"/>
  <c r="C2367" i="5"/>
  <c r="C2368" i="5"/>
  <c r="C2369" i="5"/>
  <c r="C2370" i="5"/>
  <c r="C2371" i="5"/>
  <c r="C2372" i="5"/>
  <c r="AB2372" i="5" s="1"/>
  <c r="C2373" i="5"/>
  <c r="C2374" i="5"/>
  <c r="C2375" i="5"/>
  <c r="C2376" i="5"/>
  <c r="C2377" i="5"/>
  <c r="C2378" i="5"/>
  <c r="C2379" i="5"/>
  <c r="C2380" i="5"/>
  <c r="V2380" i="5" s="1"/>
  <c r="E2380" i="5" s="1"/>
  <c r="X2380" i="5" s="1"/>
  <c r="C2381" i="5"/>
  <c r="C2382" i="5"/>
  <c r="C2383" i="5"/>
  <c r="C2384" i="5"/>
  <c r="C2385" i="5"/>
  <c r="V2385" i="5" s="1"/>
  <c r="E2385" i="5" s="1"/>
  <c r="X2385" i="5" s="1"/>
  <c r="C2386" i="5"/>
  <c r="C2387" i="5"/>
  <c r="C2388" i="5"/>
  <c r="V2388" i="5" s="1"/>
  <c r="E2388" i="5" s="1"/>
  <c r="X2388" i="5" s="1"/>
  <c r="C2389" i="5"/>
  <c r="C2390" i="5"/>
  <c r="C2391" i="5"/>
  <c r="C2392" i="5"/>
  <c r="C2393" i="5"/>
  <c r="C2394" i="5"/>
  <c r="C2395" i="5"/>
  <c r="C2396" i="5"/>
  <c r="C2397" i="5"/>
  <c r="C2398" i="5"/>
  <c r="C2399" i="5"/>
  <c r="C2400" i="5"/>
  <c r="C2401" i="5"/>
  <c r="C2402" i="5"/>
  <c r="C2403" i="5"/>
  <c r="V2403" i="5" s="1"/>
  <c r="E2403" i="5" s="1"/>
  <c r="X2403" i="5" s="1"/>
  <c r="C2404" i="5"/>
  <c r="C2405" i="5"/>
  <c r="C2406" i="5"/>
  <c r="C2407" i="5"/>
  <c r="C2408" i="5"/>
  <c r="C2409" i="5"/>
  <c r="C2410" i="5"/>
  <c r="C2411" i="5"/>
  <c r="C2412" i="5"/>
  <c r="C2413" i="5"/>
  <c r="C2414" i="5"/>
  <c r="C2415" i="5"/>
  <c r="C2416" i="5"/>
  <c r="C2417" i="5"/>
  <c r="C2418" i="5"/>
  <c r="C2419" i="5"/>
  <c r="C2420" i="5"/>
  <c r="C2421" i="5"/>
  <c r="C2422" i="5"/>
  <c r="C2423" i="5"/>
  <c r="C2424" i="5"/>
  <c r="C2425" i="5"/>
  <c r="AB2425" i="5" s="1"/>
  <c r="C2426" i="5"/>
  <c r="C2427" i="5"/>
  <c r="C2428" i="5"/>
  <c r="AB2428" i="5" s="1"/>
  <c r="C2429" i="5"/>
  <c r="C2430" i="5"/>
  <c r="C2436" i="5"/>
  <c r="E4" i="5"/>
  <c r="V5" i="5"/>
  <c r="R5" i="5" s="1"/>
  <c r="X5" i="5"/>
  <c r="V9" i="5"/>
  <c r="X9" i="5" s="1"/>
  <c r="V10" i="5"/>
  <c r="X10" i="5" s="1"/>
  <c r="V11" i="5"/>
  <c r="X11" i="5" s="1"/>
  <c r="T15" i="5"/>
  <c r="T16" i="5"/>
  <c r="V17" i="5"/>
  <c r="X17" i="5" s="1"/>
  <c r="V18" i="5"/>
  <c r="V19" i="5"/>
  <c r="V21" i="5"/>
  <c r="R21" i="5" s="1"/>
  <c r="X21" i="5"/>
  <c r="V25" i="5"/>
  <c r="X25" i="5" s="1"/>
  <c r="X27" i="5"/>
  <c r="V33" i="5"/>
  <c r="V34" i="5"/>
  <c r="V37" i="5"/>
  <c r="V42" i="5"/>
  <c r="V49" i="5"/>
  <c r="X49" i="5" s="1"/>
  <c r="V58" i="5"/>
  <c r="X58" i="5" s="1"/>
  <c r="T59" i="5"/>
  <c r="V61" i="5"/>
  <c r="V65" i="5"/>
  <c r="X66" i="5"/>
  <c r="V72" i="5"/>
  <c r="X72" i="5" s="1"/>
  <c r="V73" i="5"/>
  <c r="V74" i="5"/>
  <c r="X74" i="5" s="1"/>
  <c r="V79" i="5"/>
  <c r="X79" i="5" s="1"/>
  <c r="V80" i="5"/>
  <c r="X80" i="5" s="1"/>
  <c r="V87" i="5"/>
  <c r="X87" i="5" s="1"/>
  <c r="V95" i="5"/>
  <c r="V96" i="5"/>
  <c r="X96" i="5" s="1"/>
  <c r="V97" i="5"/>
  <c r="V99" i="5"/>
  <c r="V103" i="5"/>
  <c r="X103" i="5" s="1"/>
  <c r="V104" i="5"/>
  <c r="X104" i="5" s="1"/>
  <c r="V105" i="5"/>
  <c r="X105" i="5" s="1"/>
  <c r="V107" i="5"/>
  <c r="X107" i="5" s="1"/>
  <c r="V111" i="5"/>
  <c r="X111" i="5" s="1"/>
  <c r="V113" i="5"/>
  <c r="X113" i="5" s="1"/>
  <c r="V115" i="5"/>
  <c r="V119" i="5"/>
  <c r="X120" i="5"/>
  <c r="T121" i="5"/>
  <c r="V128" i="5"/>
  <c r="X128" i="5" s="1"/>
  <c r="X133" i="5"/>
  <c r="V135" i="5"/>
  <c r="V139" i="5"/>
  <c r="X139" i="5" s="1"/>
  <c r="V144" i="5"/>
  <c r="X149" i="5"/>
  <c r="V152" i="5"/>
  <c r="X152" i="5" s="1"/>
  <c r="V153" i="5"/>
  <c r="X153" i="5" s="1"/>
  <c r="V160" i="5"/>
  <c r="V167" i="5"/>
  <c r="V168" i="5"/>
  <c r="V171" i="5"/>
  <c r="V175" i="5"/>
  <c r="X175" i="5" s="1"/>
  <c r="V179" i="5"/>
  <c r="V183" i="5"/>
  <c r="X183" i="5" s="1"/>
  <c r="V184" i="5"/>
  <c r="X184" i="5" s="1"/>
  <c r="V191" i="5"/>
  <c r="X191" i="5" s="1"/>
  <c r="V192" i="5"/>
  <c r="V195" i="5"/>
  <c r="R195" i="5" s="1"/>
  <c r="X197" i="5"/>
  <c r="V200" i="5"/>
  <c r="V201" i="5"/>
  <c r="V215" i="5"/>
  <c r="X215" i="5" s="1"/>
  <c r="V216" i="5"/>
  <c r="X216" i="5" s="1"/>
  <c r="V219" i="5"/>
  <c r="X219" i="5" s="1"/>
  <c r="V220" i="5"/>
  <c r="V223" i="5"/>
  <c r="V225" i="5"/>
  <c r="X225" i="5" s="1"/>
  <c r="V227" i="5"/>
  <c r="V231" i="5"/>
  <c r="V240" i="5"/>
  <c r="R240" i="5" s="1"/>
  <c r="X240" i="5"/>
  <c r="V241" i="5"/>
  <c r="X241" i="5" s="1"/>
  <c r="V243" i="5"/>
  <c r="V248" i="5"/>
  <c r="V255" i="5"/>
  <c r="X255" i="5" s="1"/>
  <c r="X256" i="5"/>
  <c r="V257" i="5"/>
  <c r="V263" i="5"/>
  <c r="X263" i="5" s="1"/>
  <c r="V267" i="5"/>
  <c r="X267" i="5" s="1"/>
  <c r="V271" i="5"/>
  <c r="V272" i="5"/>
  <c r="V275" i="5"/>
  <c r="R275" i="5" s="1"/>
  <c r="V279" i="5"/>
  <c r="X279" i="5" s="1"/>
  <c r="V280" i="5"/>
  <c r="V281" i="5"/>
  <c r="V288" i="5"/>
  <c r="X288" i="5" s="1"/>
  <c r="V295" i="5"/>
  <c r="X295" i="5" s="1"/>
  <c r="V296" i="5"/>
  <c r="X296" i="5" s="1"/>
  <c r="V300" i="5"/>
  <c r="V303" i="5"/>
  <c r="X303" i="5" s="1"/>
  <c r="V304" i="5"/>
  <c r="R304" i="5" s="1"/>
  <c r="X304" i="5"/>
  <c r="V312" i="5"/>
  <c r="V319" i="5"/>
  <c r="X319" i="5" s="1"/>
  <c r="X320" i="5"/>
  <c r="V323" i="5"/>
  <c r="X323" i="5" s="1"/>
  <c r="V327" i="5"/>
  <c r="X327" i="5" s="1"/>
  <c r="V328" i="5"/>
  <c r="V331" i="5"/>
  <c r="X331" i="5" s="1"/>
  <c r="V333" i="5"/>
  <c r="V335" i="5"/>
  <c r="V343" i="5"/>
  <c r="X343" i="5" s="1"/>
  <c r="V344" i="5"/>
  <c r="X344" i="5" s="1"/>
  <c r="V347" i="5"/>
  <c r="X347" i="5" s="1"/>
  <c r="V352" i="5"/>
  <c r="X352" i="5" s="1"/>
  <c r="X353" i="5"/>
  <c r="V355" i="5"/>
  <c r="V372" i="5"/>
  <c r="I372" i="5" s="1"/>
  <c r="V388" i="5"/>
  <c r="G388" i="5" s="1"/>
  <c r="V396" i="5"/>
  <c r="E396" i="5" s="1"/>
  <c r="X396" i="5" s="1"/>
  <c r="V572" i="5"/>
  <c r="E572" i="5" s="1"/>
  <c r="X572" i="5" s="1"/>
  <c r="V757" i="5"/>
  <c r="E757" i="5" s="1"/>
  <c r="X757" i="5" s="1"/>
  <c r="V788" i="5"/>
  <c r="E788" i="5" s="1"/>
  <c r="X788" i="5" s="1"/>
  <c r="V836" i="5"/>
  <c r="E836" i="5" s="1"/>
  <c r="X836" i="5" s="1"/>
  <c r="V860" i="5"/>
  <c r="E860" i="5" s="1"/>
  <c r="X860" i="5" s="1"/>
  <c r="V932" i="5"/>
  <c r="G932" i="5" s="1"/>
  <c r="V1029" i="5"/>
  <c r="I1029" i="5" s="1"/>
  <c r="E1037" i="5"/>
  <c r="X1037" i="5" s="1"/>
  <c r="V1076" i="5"/>
  <c r="E1076" i="5" s="1"/>
  <c r="X1076" i="5" s="1"/>
  <c r="E1117" i="5"/>
  <c r="X1117" i="5" s="1"/>
  <c r="V1284" i="5"/>
  <c r="E1284" i="5" s="1"/>
  <c r="X1284" i="5" s="1"/>
  <c r="V1460" i="5"/>
  <c r="J1460" i="5" s="1"/>
  <c r="V1588" i="5"/>
  <c r="F1588" i="5" s="1"/>
  <c r="V1700" i="5"/>
  <c r="E1700" i="5" s="1"/>
  <c r="X1700" i="5" s="1"/>
  <c r="E1804" i="5"/>
  <c r="X1804" i="5" s="1"/>
  <c r="V2140" i="5"/>
  <c r="E2140" i="5" s="1"/>
  <c r="X2140" i="5" s="1"/>
  <c r="E2356" i="5"/>
  <c r="X2356" i="5" s="1"/>
  <c r="V2372" i="5"/>
  <c r="E2372" i="5" s="1"/>
  <c r="X2372" i="5" s="1"/>
  <c r="E2431" i="5"/>
  <c r="X2431" i="5" s="1"/>
  <c r="C123" i="6"/>
  <c r="C122" i="6"/>
  <c r="C121" i="6"/>
  <c r="C120" i="6"/>
  <c r="G102" i="6"/>
  <c r="G101" i="6"/>
  <c r="G100" i="6"/>
  <c r="G88" i="6"/>
  <c r="G87" i="6"/>
  <c r="G86" i="6"/>
  <c r="G85" i="6"/>
  <c r="G83" i="6"/>
  <c r="G75" i="6"/>
  <c r="G74" i="6"/>
  <c r="G72" i="6"/>
  <c r="J74" i="6"/>
  <c r="G66" i="6"/>
  <c r="G64" i="6"/>
  <c r="G63" i="6"/>
  <c r="G61" i="6"/>
  <c r="G54" i="6"/>
  <c r="G53" i="6"/>
  <c r="G52" i="6"/>
  <c r="G51" i="6"/>
  <c r="G50" i="6"/>
  <c r="G44" i="6"/>
  <c r="G43" i="6"/>
  <c r="G42" i="6"/>
  <c r="G41" i="6"/>
  <c r="G33" i="6"/>
  <c r="G32" i="6"/>
  <c r="G31" i="6"/>
  <c r="G30" i="6"/>
  <c r="G29" i="6"/>
  <c r="G28" i="6"/>
  <c r="G17" i="6"/>
  <c r="G9" i="6"/>
  <c r="H9" i="6" s="1"/>
  <c r="D9" i="6" s="1"/>
  <c r="C37" i="6"/>
  <c r="C36" i="6"/>
  <c r="C35" i="6"/>
  <c r="C34" i="6"/>
  <c r="I33" i="6"/>
  <c r="I32" i="6"/>
  <c r="J32" i="6"/>
  <c r="I31" i="6"/>
  <c r="I30" i="6"/>
  <c r="I29" i="6"/>
  <c r="AB5" i="5"/>
  <c r="AB6" i="5"/>
  <c r="AB7" i="5"/>
  <c r="AB9" i="5"/>
  <c r="AB10" i="5"/>
  <c r="AB11" i="5"/>
  <c r="AB12" i="5"/>
  <c r="AB13" i="5"/>
  <c r="AB14" i="5"/>
  <c r="AB15" i="5"/>
  <c r="AB17" i="5"/>
  <c r="AB18" i="5"/>
  <c r="AB19" i="5"/>
  <c r="AB21" i="5"/>
  <c r="AB22" i="5"/>
  <c r="AB23" i="5"/>
  <c r="AB25" i="5"/>
  <c r="AB26" i="5"/>
  <c r="AB27" i="5"/>
  <c r="AB29" i="5"/>
  <c r="AB30" i="5"/>
  <c r="AB31" i="5"/>
  <c r="AB33" i="5"/>
  <c r="AB34" i="5"/>
  <c r="AB35" i="5"/>
  <c r="AB37" i="5"/>
  <c r="AB38" i="5"/>
  <c r="AB39" i="5"/>
  <c r="AB41" i="5"/>
  <c r="AB42" i="5"/>
  <c r="AB43" i="5"/>
  <c r="AB44" i="5"/>
  <c r="AB45" i="5"/>
  <c r="AB47" i="5"/>
  <c r="AB49" i="5"/>
  <c r="AB50" i="5"/>
  <c r="AB51" i="5"/>
  <c r="AB52" i="5"/>
  <c r="AB53" i="5"/>
  <c r="AB54" i="5"/>
  <c r="AB55" i="5"/>
  <c r="AB57" i="5"/>
  <c r="AB58" i="5"/>
  <c r="AB59" i="5"/>
  <c r="AB60" i="5"/>
  <c r="AB61" i="5"/>
  <c r="AB62" i="5"/>
  <c r="AB63" i="5"/>
  <c r="AB65" i="5"/>
  <c r="AB66" i="5"/>
  <c r="AB67" i="5"/>
  <c r="AB69" i="5"/>
  <c r="AB70" i="5"/>
  <c r="AB71" i="5"/>
  <c r="AB72" i="5"/>
  <c r="AB73" i="5"/>
  <c r="AB74" i="5"/>
  <c r="AB75" i="5"/>
  <c r="AB76" i="5"/>
  <c r="AB77" i="5"/>
  <c r="AB79" i="5"/>
  <c r="AB80" i="5"/>
  <c r="AB81" i="5"/>
  <c r="AB83" i="5"/>
  <c r="AB84" i="5"/>
  <c r="AB85" i="5"/>
  <c r="AB87" i="5"/>
  <c r="AB88" i="5"/>
  <c r="AB89" i="5"/>
  <c r="AB91" i="5"/>
  <c r="AB92" i="5"/>
  <c r="AB93" i="5"/>
  <c r="AB95" i="5"/>
  <c r="AB96" i="5"/>
  <c r="AB97" i="5"/>
  <c r="AB99" i="5"/>
  <c r="AB100" i="5"/>
  <c r="AB101" i="5"/>
  <c r="AB103" i="5"/>
  <c r="AB104" i="5"/>
  <c r="AB105" i="5"/>
  <c r="AB106" i="5"/>
  <c r="AB107" i="5"/>
  <c r="AB109" i="5"/>
  <c r="AB111" i="5"/>
  <c r="AB112" i="5"/>
  <c r="AB113" i="5"/>
  <c r="AB114" i="5"/>
  <c r="AB115" i="5"/>
  <c r="AB116" i="5"/>
  <c r="AB117" i="5"/>
  <c r="AB119" i="5"/>
  <c r="AB120" i="5"/>
  <c r="AB121" i="5"/>
  <c r="AB122" i="5"/>
  <c r="AB123" i="5"/>
  <c r="AB124" i="5"/>
  <c r="AB125" i="5"/>
  <c r="AB127" i="5"/>
  <c r="AB128" i="5"/>
  <c r="AB129" i="5"/>
  <c r="AB131" i="5"/>
  <c r="AB132" i="5"/>
  <c r="AB133" i="5"/>
  <c r="AB135" i="5"/>
  <c r="AB136" i="5"/>
  <c r="AB137" i="5"/>
  <c r="AB138" i="5"/>
  <c r="AB139" i="5"/>
  <c r="AB140" i="5"/>
  <c r="AB141" i="5"/>
  <c r="AB143" i="5"/>
  <c r="AB144" i="5"/>
  <c r="AB145" i="5"/>
  <c r="AB147" i="5"/>
  <c r="AB148" i="5"/>
  <c r="AB149" i="5"/>
  <c r="AB151" i="5"/>
  <c r="AB152" i="5"/>
  <c r="AB153" i="5"/>
  <c r="AB155" i="5"/>
  <c r="AB156" i="5"/>
  <c r="AB157" i="5"/>
  <c r="AB159" i="5"/>
  <c r="AB160" i="5"/>
  <c r="AB161" i="5"/>
  <c r="AB163" i="5"/>
  <c r="AB164" i="5"/>
  <c r="AB165" i="5"/>
  <c r="AB167" i="5"/>
  <c r="AB168" i="5"/>
  <c r="AB169" i="5"/>
  <c r="AB170" i="5"/>
  <c r="AB171" i="5"/>
  <c r="AB173" i="5"/>
  <c r="AB175" i="5"/>
  <c r="AB176" i="5"/>
  <c r="AB177" i="5"/>
  <c r="AB178" i="5"/>
  <c r="AB179" i="5"/>
  <c r="AB180" i="5"/>
  <c r="AB181" i="5"/>
  <c r="AB183" i="5"/>
  <c r="AB184" i="5"/>
  <c r="AB185" i="5"/>
  <c r="AB186" i="5"/>
  <c r="AB187" i="5"/>
  <c r="AB188" i="5"/>
  <c r="AB189" i="5"/>
  <c r="AB191" i="5"/>
  <c r="AB192" i="5"/>
  <c r="AB193" i="5"/>
  <c r="AB195" i="5"/>
  <c r="AB196" i="5"/>
  <c r="AB197" i="5"/>
  <c r="AB199" i="5"/>
  <c r="AB200" i="5"/>
  <c r="AB201" i="5"/>
  <c r="AB202" i="5"/>
  <c r="AB203" i="5"/>
  <c r="AB204" i="5"/>
  <c r="AB205" i="5"/>
  <c r="AB207" i="5"/>
  <c r="AB208" i="5"/>
  <c r="AB209" i="5"/>
  <c r="AB211" i="5"/>
  <c r="AB212" i="5"/>
  <c r="AB213" i="5"/>
  <c r="AB215" i="5"/>
  <c r="AB216" i="5"/>
  <c r="AB217" i="5"/>
  <c r="AB219" i="5"/>
  <c r="AB220" i="5"/>
  <c r="AB221" i="5"/>
  <c r="AB223" i="5"/>
  <c r="AB224" i="5"/>
  <c r="AB225" i="5"/>
  <c r="AB227" i="5"/>
  <c r="AB228" i="5"/>
  <c r="AB229" i="5"/>
  <c r="AB231" i="5"/>
  <c r="AB232" i="5"/>
  <c r="AB233" i="5"/>
  <c r="AB234" i="5"/>
  <c r="AB235" i="5"/>
  <c r="AB237" i="5"/>
  <c r="AB239" i="5"/>
  <c r="AB240" i="5"/>
  <c r="AB241" i="5"/>
  <c r="AB242" i="5"/>
  <c r="AB243" i="5"/>
  <c r="AB244" i="5"/>
  <c r="AB245" i="5"/>
  <c r="AB247" i="5"/>
  <c r="AB248" i="5"/>
  <c r="AB249" i="5"/>
  <c r="AB250" i="5"/>
  <c r="AB251" i="5"/>
  <c r="AB252" i="5"/>
  <c r="AB253" i="5"/>
  <c r="AB255" i="5"/>
  <c r="AB256" i="5"/>
  <c r="AB257" i="5"/>
  <c r="AB259" i="5"/>
  <c r="AB260" i="5"/>
  <c r="AB261" i="5"/>
  <c r="AB263" i="5"/>
  <c r="AB264" i="5"/>
  <c r="AB265" i="5"/>
  <c r="AB266" i="5"/>
  <c r="AB267" i="5"/>
  <c r="AB268" i="5"/>
  <c r="AB269" i="5"/>
  <c r="AB271" i="5"/>
  <c r="AB272" i="5"/>
  <c r="AB273" i="5"/>
  <c r="AB275" i="5"/>
  <c r="AB276" i="5"/>
  <c r="AB277" i="5"/>
  <c r="AB279" i="5"/>
  <c r="AB280" i="5"/>
  <c r="AB281" i="5"/>
  <c r="AB283" i="5"/>
  <c r="AB284" i="5"/>
  <c r="AB285" i="5"/>
  <c r="AB287" i="5"/>
  <c r="AB288" i="5"/>
  <c r="AB289" i="5"/>
  <c r="AB291" i="5"/>
  <c r="AB292" i="5"/>
  <c r="AB293" i="5"/>
  <c r="AB295" i="5"/>
  <c r="AB296" i="5"/>
  <c r="AB297" i="5"/>
  <c r="AB298" i="5"/>
  <c r="AB299" i="5"/>
  <c r="AB301" i="5"/>
  <c r="AB303" i="5"/>
  <c r="AB304" i="5"/>
  <c r="AB305" i="5"/>
  <c r="AB306" i="5"/>
  <c r="AB307" i="5"/>
  <c r="AB308" i="5"/>
  <c r="AB309" i="5"/>
  <c r="AB311" i="5"/>
  <c r="AB312" i="5"/>
  <c r="AB313" i="5"/>
  <c r="AB314" i="5"/>
  <c r="AB315" i="5"/>
  <c r="AB316" i="5"/>
  <c r="AB317" i="5"/>
  <c r="AB319" i="5"/>
  <c r="AB320" i="5"/>
  <c r="AB321" i="5"/>
  <c r="AB323" i="5"/>
  <c r="AB324" i="5"/>
  <c r="AB325" i="5"/>
  <c r="AB327" i="5"/>
  <c r="AB328" i="5"/>
  <c r="AB329" i="5"/>
  <c r="AB330" i="5"/>
  <c r="AB331" i="5"/>
  <c r="B357" i="5"/>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B370" i="5"/>
  <c r="T370" i="5" s="1"/>
  <c r="B371" i="5"/>
  <c r="T371" i="5" s="1"/>
  <c r="B372" i="5"/>
  <c r="T372" i="5" s="1"/>
  <c r="B373" i="5"/>
  <c r="T373" i="5" s="1"/>
  <c r="B374" i="5"/>
  <c r="T374" i="5" s="1"/>
  <c r="B375" i="5"/>
  <c r="S375" i="5" s="1"/>
  <c r="B376" i="5"/>
  <c r="T376" i="5" s="1"/>
  <c r="B377" i="5"/>
  <c r="T377" i="5" s="1"/>
  <c r="B378" i="5"/>
  <c r="T378" i="5" s="1"/>
  <c r="B379" i="5"/>
  <c r="B380" i="5"/>
  <c r="T380" i="5" s="1"/>
  <c r="B381" i="5"/>
  <c r="T381" i="5" s="1"/>
  <c r="B382" i="5"/>
  <c r="T382" i="5" s="1"/>
  <c r="B383" i="5"/>
  <c r="T383" i="5" s="1"/>
  <c r="B384" i="5"/>
  <c r="T384" i="5" s="1"/>
  <c r="B385" i="5"/>
  <c r="S385" i="5" s="1"/>
  <c r="B386" i="5"/>
  <c r="T386" i="5" s="1"/>
  <c r="B387" i="5"/>
  <c r="T387" i="5" s="1"/>
  <c r="B388" i="5"/>
  <c r="B389" i="5"/>
  <c r="T389" i="5" s="1"/>
  <c r="B390" i="5"/>
  <c r="T390" i="5" s="1"/>
  <c r="B391" i="5"/>
  <c r="S391" i="5" s="1"/>
  <c r="B392" i="5"/>
  <c r="T392" i="5" s="1"/>
  <c r="B393" i="5"/>
  <c r="S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B406" i="5"/>
  <c r="B407" i="5"/>
  <c r="S407" i="5" s="1"/>
  <c r="B408" i="5"/>
  <c r="T408" i="5" s="1"/>
  <c r="B409" i="5"/>
  <c r="T409" i="5" s="1"/>
  <c r="B410" i="5"/>
  <c r="S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B428" i="5"/>
  <c r="T428" i="5" s="1"/>
  <c r="B429" i="5"/>
  <c r="T429" i="5" s="1"/>
  <c r="B430" i="5"/>
  <c r="T430" i="5" s="1"/>
  <c r="B431" i="5"/>
  <c r="T431" i="5" s="1"/>
  <c r="B432" i="5"/>
  <c r="T432" i="5" s="1"/>
  <c r="B433" i="5"/>
  <c r="T433" i="5" s="1"/>
  <c r="B434" i="5"/>
  <c r="B435" i="5"/>
  <c r="T435" i="5" s="1"/>
  <c r="B436" i="5"/>
  <c r="T436" i="5" s="1"/>
  <c r="B437" i="5"/>
  <c r="B438" i="5"/>
  <c r="B439" i="5"/>
  <c r="T439" i="5" s="1"/>
  <c r="B440" i="5"/>
  <c r="T440" i="5" s="1"/>
  <c r="B441" i="5"/>
  <c r="T441" i="5" s="1"/>
  <c r="B442" i="5"/>
  <c r="T442" i="5" s="1"/>
  <c r="B443" i="5"/>
  <c r="T443" i="5" s="1"/>
  <c r="B444" i="5"/>
  <c r="T444" i="5" s="1"/>
  <c r="B445" i="5"/>
  <c r="T445" i="5" s="1"/>
  <c r="B446" i="5"/>
  <c r="T446" i="5" s="1"/>
  <c r="B447" i="5"/>
  <c r="S447" i="5" s="1"/>
  <c r="B448" i="5"/>
  <c r="T448" i="5" s="1"/>
  <c r="B449" i="5"/>
  <c r="S449" i="5" s="1"/>
  <c r="B450" i="5"/>
  <c r="B451" i="5"/>
  <c r="T451" i="5" s="1"/>
  <c r="B452" i="5"/>
  <c r="B453" i="5"/>
  <c r="B454" i="5"/>
  <c r="T454" i="5" s="1"/>
  <c r="B455" i="5"/>
  <c r="T455" i="5" s="1"/>
  <c r="B456" i="5"/>
  <c r="T456" i="5" s="1"/>
  <c r="B457" i="5"/>
  <c r="T457" i="5" s="1"/>
  <c r="B458" i="5"/>
  <c r="T458" i="5" s="1"/>
  <c r="B459" i="5"/>
  <c r="B460" i="5"/>
  <c r="T460" i="5" s="1"/>
  <c r="B461" i="5"/>
  <c r="T461" i="5" s="1"/>
  <c r="B462" i="5"/>
  <c r="T462" i="5" s="1"/>
  <c r="B463" i="5"/>
  <c r="T463" i="5" s="1"/>
  <c r="B464" i="5"/>
  <c r="T464" i="5" s="1"/>
  <c r="B465" i="5"/>
  <c r="S465" i="5" s="1"/>
  <c r="B466" i="5"/>
  <c r="B467" i="5"/>
  <c r="B468" i="5"/>
  <c r="T468" i="5" s="1"/>
  <c r="B469" i="5"/>
  <c r="B470" i="5"/>
  <c r="T470" i="5" s="1"/>
  <c r="B471" i="5"/>
  <c r="S471" i="5" s="1"/>
  <c r="B472" i="5"/>
  <c r="T472" i="5" s="1"/>
  <c r="B473" i="5"/>
  <c r="T473" i="5" s="1"/>
  <c r="B474" i="5"/>
  <c r="T474" i="5" s="1"/>
  <c r="B475" i="5"/>
  <c r="T475" i="5" s="1"/>
  <c r="B476" i="5"/>
  <c r="T476" i="5" s="1"/>
  <c r="B477" i="5"/>
  <c r="T477" i="5" s="1"/>
  <c r="B478" i="5"/>
  <c r="T478" i="5" s="1"/>
  <c r="B479" i="5"/>
  <c r="S479" i="5" s="1"/>
  <c r="B480" i="5"/>
  <c r="B481" i="5"/>
  <c r="S481" i="5" s="1"/>
  <c r="B482" i="5"/>
  <c r="T482" i="5" s="1"/>
  <c r="B483" i="5"/>
  <c r="T483" i="5" s="1"/>
  <c r="B484" i="5"/>
  <c r="T484" i="5" s="1"/>
  <c r="B485" i="5"/>
  <c r="T485" i="5" s="1"/>
  <c r="B486" i="5"/>
  <c r="B487" i="5"/>
  <c r="S487" i="5" s="1"/>
  <c r="B488" i="5"/>
  <c r="T488" i="5" s="1"/>
  <c r="B489" i="5"/>
  <c r="T489" i="5" s="1"/>
  <c r="B490" i="5"/>
  <c r="S490" i="5" s="1"/>
  <c r="B491" i="5"/>
  <c r="B492" i="5"/>
  <c r="B493" i="5"/>
  <c r="B494" i="5"/>
  <c r="T494" i="5" s="1"/>
  <c r="B495" i="5"/>
  <c r="T495" i="5" s="1"/>
  <c r="B496" i="5"/>
  <c r="T496" i="5" s="1"/>
  <c r="B497" i="5"/>
  <c r="S497" i="5" s="1"/>
  <c r="B498" i="5"/>
  <c r="S498" i="5" s="1"/>
  <c r="B499" i="5"/>
  <c r="T499" i="5" s="1"/>
  <c r="B500" i="5"/>
  <c r="T500" i="5" s="1"/>
  <c r="B501" i="5"/>
  <c r="T501" i="5" s="1"/>
  <c r="B502" i="5"/>
  <c r="T502" i="5" s="1"/>
  <c r="B503" i="5"/>
  <c r="T503" i="5" s="1"/>
  <c r="B504" i="5"/>
  <c r="T504" i="5" s="1"/>
  <c r="B505" i="5"/>
  <c r="T505" i="5" s="1"/>
  <c r="B506" i="5"/>
  <c r="B507" i="5"/>
  <c r="T507" i="5" s="1"/>
  <c r="B508" i="5"/>
  <c r="B509" i="5"/>
  <c r="B510" i="5"/>
  <c r="T510" i="5" s="1"/>
  <c r="B511" i="5"/>
  <c r="T511" i="5" s="1"/>
  <c r="B512" i="5"/>
  <c r="T512" i="5" s="1"/>
  <c r="B513" i="5"/>
  <c r="S513" i="5" s="1"/>
  <c r="B514" i="5"/>
  <c r="T514" i="5" s="1"/>
  <c r="B515" i="5"/>
  <c r="T515" i="5" s="1"/>
  <c r="B516" i="5"/>
  <c r="T516" i="5" s="1"/>
  <c r="B517" i="5"/>
  <c r="T517" i="5" s="1"/>
  <c r="B518" i="5"/>
  <c r="T518" i="5" s="1"/>
  <c r="B519" i="5"/>
  <c r="T519" i="5" s="1"/>
  <c r="B520" i="5"/>
  <c r="T520" i="5" s="1"/>
  <c r="B521" i="5"/>
  <c r="T521" i="5" s="1"/>
  <c r="B522" i="5"/>
  <c r="S522" i="5" s="1"/>
  <c r="B523" i="5"/>
  <c r="B524" i="5"/>
  <c r="T524" i="5" s="1"/>
  <c r="B525" i="5"/>
  <c r="T525" i="5" s="1"/>
  <c r="B526" i="5"/>
  <c r="T526" i="5" s="1"/>
  <c r="B527" i="5"/>
  <c r="T527" i="5" s="1"/>
  <c r="B528" i="5"/>
  <c r="T528" i="5" s="1"/>
  <c r="B529" i="5"/>
  <c r="T529" i="5" s="1"/>
  <c r="B530" i="5"/>
  <c r="T530" i="5" s="1"/>
  <c r="B531" i="5"/>
  <c r="T531" i="5" s="1"/>
  <c r="B532" i="5"/>
  <c r="T532" i="5" s="1"/>
  <c r="B533" i="5"/>
  <c r="S533" i="5" s="1"/>
  <c r="B534" i="5"/>
  <c r="S534" i="5" s="1"/>
  <c r="B535" i="5"/>
  <c r="T535" i="5" s="1"/>
  <c r="B536" i="5"/>
  <c r="T536" i="5" s="1"/>
  <c r="B537" i="5"/>
  <c r="T537" i="5" s="1"/>
  <c r="B538" i="5"/>
  <c r="T538" i="5" s="1"/>
  <c r="B539" i="5"/>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S553" i="5" s="1"/>
  <c r="B554" i="5"/>
  <c r="T554" i="5" s="1"/>
  <c r="B555" i="5"/>
  <c r="T555" i="5" s="1"/>
  <c r="B556" i="5"/>
  <c r="B557" i="5"/>
  <c r="B558" i="5"/>
  <c r="B559" i="5"/>
  <c r="T559" i="5" s="1"/>
  <c r="B560" i="5"/>
  <c r="T560" i="5" s="1"/>
  <c r="B561" i="5"/>
  <c r="B562" i="5"/>
  <c r="T562" i="5" s="1"/>
  <c r="B563" i="5"/>
  <c r="T563" i="5" s="1"/>
  <c r="B564" i="5"/>
  <c r="T564" i="5" s="1"/>
  <c r="B565" i="5"/>
  <c r="B566" i="5"/>
  <c r="B567" i="5"/>
  <c r="S567" i="5" s="1"/>
  <c r="B568" i="5"/>
  <c r="T568" i="5" s="1"/>
  <c r="B569" i="5"/>
  <c r="T569" i="5" s="1"/>
  <c r="B570" i="5"/>
  <c r="S570" i="5" s="1"/>
  <c r="B571" i="5"/>
  <c r="B572" i="5"/>
  <c r="T572" i="5" s="1"/>
  <c r="B573" i="5"/>
  <c r="T573" i="5" s="1"/>
  <c r="B574" i="5"/>
  <c r="T574" i="5" s="1"/>
  <c r="B575" i="5"/>
  <c r="T575" i="5" s="1"/>
  <c r="B576" i="5"/>
  <c r="T576" i="5" s="1"/>
  <c r="B577" i="5"/>
  <c r="T577" i="5" s="1"/>
  <c r="B578" i="5"/>
  <c r="T578" i="5" s="1"/>
  <c r="B579" i="5"/>
  <c r="T579" i="5" s="1"/>
  <c r="B580" i="5"/>
  <c r="T580" i="5" s="1"/>
  <c r="B581" i="5"/>
  <c r="B582" i="5"/>
  <c r="S582" i="5" s="1"/>
  <c r="B583" i="5"/>
  <c r="S583" i="5" s="1"/>
  <c r="B584" i="5"/>
  <c r="T584" i="5" s="1"/>
  <c r="B585" i="5"/>
  <c r="S585" i="5" s="1"/>
  <c r="B586" i="5"/>
  <c r="T586" i="5" s="1"/>
  <c r="B587" i="5"/>
  <c r="T587" i="5" s="1"/>
  <c r="B588" i="5"/>
  <c r="T588" i="5" s="1"/>
  <c r="B589" i="5"/>
  <c r="T589" i="5" s="1"/>
  <c r="B590" i="5"/>
  <c r="T590" i="5" s="1"/>
  <c r="B591" i="5"/>
  <c r="T591" i="5" s="1"/>
  <c r="B592" i="5"/>
  <c r="T592" i="5" s="1"/>
  <c r="B593" i="5"/>
  <c r="T593" i="5" s="1"/>
  <c r="B594" i="5"/>
  <c r="S594" i="5" s="1"/>
  <c r="B595" i="5"/>
  <c r="B596" i="5"/>
  <c r="T596" i="5" s="1"/>
  <c r="B597" i="5"/>
  <c r="T597" i="5" s="1"/>
  <c r="B598" i="5"/>
  <c r="T598" i="5" s="1"/>
  <c r="B599" i="5"/>
  <c r="S599" i="5" s="1"/>
  <c r="B600" i="5"/>
  <c r="T600" i="5" s="1"/>
  <c r="B601" i="5"/>
  <c r="T601" i="5" s="1"/>
  <c r="B602" i="5"/>
  <c r="T602" i="5" s="1"/>
  <c r="B603" i="5"/>
  <c r="T603" i="5" s="1"/>
  <c r="B604" i="5"/>
  <c r="T604" i="5" s="1"/>
  <c r="B605" i="5"/>
  <c r="B606" i="5"/>
  <c r="T606" i="5" s="1"/>
  <c r="B607" i="5"/>
  <c r="T607" i="5" s="1"/>
  <c r="B608" i="5"/>
  <c r="T608" i="5" s="1"/>
  <c r="B609" i="5"/>
  <c r="T609" i="5" s="1"/>
  <c r="B610" i="5"/>
  <c r="B611" i="5"/>
  <c r="T611" i="5" s="1"/>
  <c r="B612" i="5"/>
  <c r="T612" i="5" s="1"/>
  <c r="B613" i="5"/>
  <c r="B614" i="5"/>
  <c r="T614" i="5" s="1"/>
  <c r="B615" i="5"/>
  <c r="T615" i="5" s="1"/>
  <c r="B616" i="5"/>
  <c r="T616" i="5" s="1"/>
  <c r="B617" i="5"/>
  <c r="B618" i="5"/>
  <c r="T618" i="5" s="1"/>
  <c r="B619" i="5"/>
  <c r="T619" i="5" s="1"/>
  <c r="B620" i="5"/>
  <c r="T620" i="5" s="1"/>
  <c r="B621" i="5"/>
  <c r="T621" i="5" s="1"/>
  <c r="B622" i="5"/>
  <c r="B623" i="5"/>
  <c r="B624" i="5"/>
  <c r="T624" i="5" s="1"/>
  <c r="B625" i="5"/>
  <c r="T625" i="5" s="1"/>
  <c r="B626" i="5"/>
  <c r="T626" i="5" s="1"/>
  <c r="B627" i="5"/>
  <c r="T627" i="5" s="1"/>
  <c r="B628" i="5"/>
  <c r="T628" i="5" s="1"/>
  <c r="B629" i="5"/>
  <c r="T629" i="5" s="1"/>
  <c r="B630" i="5"/>
  <c r="T630" i="5" s="1"/>
  <c r="B631" i="5"/>
  <c r="S631" i="5" s="1"/>
  <c r="B632" i="5"/>
  <c r="T632" i="5" s="1"/>
  <c r="B633" i="5"/>
  <c r="S633" i="5" s="1"/>
  <c r="B634" i="5"/>
  <c r="T634" i="5" s="1"/>
  <c r="B635" i="5"/>
  <c r="S635" i="5" s="1"/>
  <c r="B636" i="5"/>
  <c r="T636" i="5" s="1"/>
  <c r="B637" i="5"/>
  <c r="T637" i="5" s="1"/>
  <c r="B638" i="5"/>
  <c r="T638" i="5" s="1"/>
  <c r="B639" i="5"/>
  <c r="T639" i="5" s="1"/>
  <c r="B640" i="5"/>
  <c r="T640" i="5" s="1"/>
  <c r="B641" i="5"/>
  <c r="T641" i="5" s="1"/>
  <c r="B642" i="5"/>
  <c r="T642" i="5" s="1"/>
  <c r="B643" i="5"/>
  <c r="T643" i="5" s="1"/>
  <c r="B644" i="5"/>
  <c r="S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B659" i="5"/>
  <c r="T659" i="5" s="1"/>
  <c r="B660" i="5"/>
  <c r="T660" i="5" s="1"/>
  <c r="B661" i="5"/>
  <c r="S661" i="5" s="1"/>
  <c r="B662" i="5"/>
  <c r="T662" i="5" s="1"/>
  <c r="B663" i="5"/>
  <c r="T663" i="5" s="1"/>
  <c r="B664" i="5"/>
  <c r="T664" i="5" s="1"/>
  <c r="B665" i="5"/>
  <c r="S665" i="5" s="1"/>
  <c r="B666" i="5"/>
  <c r="B667" i="5"/>
  <c r="B668" i="5"/>
  <c r="T668" i="5" s="1"/>
  <c r="B669" i="5"/>
  <c r="T669" i="5" s="1"/>
  <c r="B670" i="5"/>
  <c r="T670" i="5" s="1"/>
  <c r="B671" i="5"/>
  <c r="T671" i="5" s="1"/>
  <c r="B672" i="5"/>
  <c r="T672" i="5" s="1"/>
  <c r="B673" i="5"/>
  <c r="T673" i="5" s="1"/>
  <c r="B674" i="5"/>
  <c r="T674" i="5" s="1"/>
  <c r="B675" i="5"/>
  <c r="T675" i="5" s="1"/>
  <c r="B676" i="5"/>
  <c r="T676" i="5" s="1"/>
  <c r="B677" i="5"/>
  <c r="T677" i="5" s="1"/>
  <c r="B678" i="5"/>
  <c r="B679" i="5"/>
  <c r="S679" i="5" s="1"/>
  <c r="B680" i="5"/>
  <c r="T680" i="5" s="1"/>
  <c r="B681" i="5"/>
  <c r="T681" i="5" s="1"/>
  <c r="B682" i="5"/>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B700" i="5"/>
  <c r="B701" i="5"/>
  <c r="T701" i="5" s="1"/>
  <c r="B702" i="5"/>
  <c r="T702" i="5" s="1"/>
  <c r="B703" i="5"/>
  <c r="T703" i="5" s="1"/>
  <c r="B704" i="5"/>
  <c r="T704" i="5" s="1"/>
  <c r="B705" i="5"/>
  <c r="T705" i="5" s="1"/>
  <c r="B706" i="5"/>
  <c r="T706" i="5" s="1"/>
  <c r="B707" i="5"/>
  <c r="T707" i="5" s="1"/>
  <c r="B708" i="5"/>
  <c r="S708" i="5" s="1"/>
  <c r="B709" i="5"/>
  <c r="T709" i="5" s="1"/>
  <c r="B710" i="5"/>
  <c r="T710" i="5" s="1"/>
  <c r="B711" i="5"/>
  <c r="T711" i="5" s="1"/>
  <c r="B712" i="5"/>
  <c r="T712" i="5" s="1"/>
  <c r="B713" i="5"/>
  <c r="S713" i="5" s="1"/>
  <c r="B714" i="5"/>
  <c r="B715" i="5"/>
  <c r="S715" i="5" s="1"/>
  <c r="B716" i="5"/>
  <c r="T716" i="5" s="1"/>
  <c r="B717" i="5"/>
  <c r="B718" i="5"/>
  <c r="T718" i="5" s="1"/>
  <c r="B719" i="5"/>
  <c r="T719" i="5" s="1"/>
  <c r="B720" i="5"/>
  <c r="T720" i="5" s="1"/>
  <c r="B721" i="5"/>
  <c r="B722" i="5"/>
  <c r="T722" i="5" s="1"/>
  <c r="B723" i="5"/>
  <c r="T723" i="5" s="1"/>
  <c r="B724" i="5"/>
  <c r="T724" i="5" s="1"/>
  <c r="B725" i="5"/>
  <c r="T725" i="5" s="1"/>
  <c r="B726" i="5"/>
  <c r="T726" i="5" s="1"/>
  <c r="B727" i="5"/>
  <c r="T727" i="5" s="1"/>
  <c r="B728" i="5"/>
  <c r="T728" i="5" s="1"/>
  <c r="B729" i="5"/>
  <c r="S729" i="5" s="1"/>
  <c r="B730" i="5"/>
  <c r="B731" i="5"/>
  <c r="T731" i="5" s="1"/>
  <c r="B732" i="5"/>
  <c r="S732" i="5" s="1"/>
  <c r="B733" i="5"/>
  <c r="T733" i="5" s="1"/>
  <c r="B734" i="5"/>
  <c r="T734" i="5" s="1"/>
  <c r="B735" i="5"/>
  <c r="S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B748" i="5"/>
  <c r="T748" i="5" s="1"/>
  <c r="B749" i="5"/>
  <c r="T749" i="5" s="1"/>
  <c r="B750" i="5"/>
  <c r="T750" i="5" s="1"/>
  <c r="B751" i="5"/>
  <c r="S751" i="5" s="1"/>
  <c r="B752" i="5"/>
  <c r="T752" i="5" s="1"/>
  <c r="B753" i="5"/>
  <c r="T753" i="5" s="1"/>
  <c r="B754" i="5"/>
  <c r="T754" i="5" s="1"/>
  <c r="B755" i="5"/>
  <c r="T755" i="5" s="1"/>
  <c r="B756" i="5"/>
  <c r="T756" i="5" s="1"/>
  <c r="B757" i="5"/>
  <c r="T757" i="5" s="1"/>
  <c r="B758" i="5"/>
  <c r="S758" i="5" s="1"/>
  <c r="B759" i="5"/>
  <c r="T759" i="5" s="1"/>
  <c r="B760" i="5"/>
  <c r="T760" i="5" s="1"/>
  <c r="B761" i="5"/>
  <c r="T761" i="5" s="1"/>
  <c r="B762" i="5"/>
  <c r="T762" i="5" s="1"/>
  <c r="B763" i="5"/>
  <c r="B764" i="5"/>
  <c r="T764" i="5" s="1"/>
  <c r="B765" i="5"/>
  <c r="T765" i="5" s="1"/>
  <c r="B766" i="5"/>
  <c r="S766" i="5" s="1"/>
  <c r="B767" i="5"/>
  <c r="T767" i="5" s="1"/>
  <c r="B768" i="5"/>
  <c r="T768" i="5" s="1"/>
  <c r="B769" i="5"/>
  <c r="T769" i="5" s="1"/>
  <c r="B770" i="5"/>
  <c r="T770" i="5" s="1"/>
  <c r="B771" i="5"/>
  <c r="T771" i="5" s="1"/>
  <c r="B772" i="5"/>
  <c r="B773" i="5"/>
  <c r="T773" i="5" s="1"/>
  <c r="B774" i="5"/>
  <c r="T774" i="5" s="1"/>
  <c r="B775" i="5"/>
  <c r="T775" i="5" s="1"/>
  <c r="B776" i="5"/>
  <c r="T776" i="5" s="1"/>
  <c r="B777" i="5"/>
  <c r="S777" i="5" s="1"/>
  <c r="B778" i="5"/>
  <c r="T778" i="5" s="1"/>
  <c r="B779" i="5"/>
  <c r="T779" i="5" s="1"/>
  <c r="B780" i="5"/>
  <c r="B781" i="5"/>
  <c r="B782" i="5"/>
  <c r="T782" i="5" s="1"/>
  <c r="B783" i="5"/>
  <c r="S783" i="5" s="1"/>
  <c r="B784" i="5"/>
  <c r="T784" i="5" s="1"/>
  <c r="B785" i="5"/>
  <c r="T785" i="5" s="1"/>
  <c r="B786" i="5"/>
  <c r="T786" i="5" s="1"/>
  <c r="B787" i="5"/>
  <c r="T787" i="5" s="1"/>
  <c r="B788" i="5"/>
  <c r="T788" i="5" s="1"/>
  <c r="B789" i="5"/>
  <c r="B790" i="5"/>
  <c r="T790" i="5" s="1"/>
  <c r="B791" i="5"/>
  <c r="T791" i="5" s="1"/>
  <c r="B792" i="5"/>
  <c r="T792" i="5" s="1"/>
  <c r="B793" i="5"/>
  <c r="T793" i="5" s="1"/>
  <c r="B794" i="5"/>
  <c r="S794" i="5" s="1"/>
  <c r="B795" i="5"/>
  <c r="B796" i="5"/>
  <c r="T796" i="5" s="1"/>
  <c r="B797" i="5"/>
  <c r="T797" i="5" s="1"/>
  <c r="B798" i="5"/>
  <c r="B799" i="5"/>
  <c r="T799" i="5" s="1"/>
  <c r="B800" i="5"/>
  <c r="T800" i="5" s="1"/>
  <c r="B801" i="5"/>
  <c r="T801" i="5" s="1"/>
  <c r="B802" i="5"/>
  <c r="T802" i="5" s="1"/>
  <c r="B803" i="5"/>
  <c r="B804" i="5"/>
  <c r="B805" i="5"/>
  <c r="T805" i="5" s="1"/>
  <c r="B806" i="5"/>
  <c r="T806" i="5" s="1"/>
  <c r="B807" i="5"/>
  <c r="S807" i="5" s="1"/>
  <c r="B808" i="5"/>
  <c r="T808" i="5" s="1"/>
  <c r="B809" i="5"/>
  <c r="S809" i="5" s="1"/>
  <c r="B810" i="5"/>
  <c r="T810" i="5" s="1"/>
  <c r="B811" i="5"/>
  <c r="T811" i="5" s="1"/>
  <c r="B812" i="5"/>
  <c r="T812" i="5" s="1"/>
  <c r="B813" i="5"/>
  <c r="T813" i="5" s="1"/>
  <c r="B814" i="5"/>
  <c r="T814" i="5" s="1"/>
  <c r="B815" i="5"/>
  <c r="S815" i="5" s="1"/>
  <c r="B816" i="5"/>
  <c r="T816" i="5" s="1"/>
  <c r="B817" i="5"/>
  <c r="T817" i="5" s="1"/>
  <c r="B818" i="5"/>
  <c r="S818" i="5" s="1"/>
  <c r="B819" i="5"/>
  <c r="T819" i="5" s="1"/>
  <c r="B820" i="5"/>
  <c r="T820" i="5" s="1"/>
  <c r="B821" i="5"/>
  <c r="T821" i="5" s="1"/>
  <c r="B822" i="5"/>
  <c r="T822" i="5" s="1"/>
  <c r="B823" i="5"/>
  <c r="B824" i="5"/>
  <c r="T824" i="5" s="1"/>
  <c r="B825" i="5"/>
  <c r="T825" i="5" s="1"/>
  <c r="B826" i="5"/>
  <c r="T826" i="5" s="1"/>
  <c r="B827" i="5"/>
  <c r="T827" i="5" s="1"/>
  <c r="B828" i="5"/>
  <c r="S828" i="5" s="1"/>
  <c r="B829" i="5"/>
  <c r="T829" i="5" s="1"/>
  <c r="B830" i="5"/>
  <c r="T830" i="5" s="1"/>
  <c r="B831" i="5"/>
  <c r="T831" i="5" s="1"/>
  <c r="B832" i="5"/>
  <c r="T832" i="5" s="1"/>
  <c r="B833" i="5"/>
  <c r="T833" i="5" s="1"/>
  <c r="B834" i="5"/>
  <c r="B835" i="5"/>
  <c r="B836" i="5"/>
  <c r="T836" i="5" s="1"/>
  <c r="B837" i="5"/>
  <c r="T837" i="5" s="1"/>
  <c r="B838" i="5"/>
  <c r="T838" i="5" s="1"/>
  <c r="B839" i="5"/>
  <c r="S839" i="5" s="1"/>
  <c r="B840" i="5"/>
  <c r="T840" i="5" s="1"/>
  <c r="B841" i="5"/>
  <c r="T841" i="5" s="1"/>
  <c r="B842" i="5"/>
  <c r="T842" i="5" s="1"/>
  <c r="B843" i="5"/>
  <c r="B844" i="5"/>
  <c r="T844" i="5" s="1"/>
  <c r="B845" i="5"/>
  <c r="B846" i="5"/>
  <c r="T846" i="5" s="1"/>
  <c r="B847" i="5"/>
  <c r="S847" i="5" s="1"/>
  <c r="B848" i="5"/>
  <c r="T848" i="5" s="1"/>
  <c r="B849" i="5"/>
  <c r="S849" i="5" s="1"/>
  <c r="B850" i="5"/>
  <c r="T850" i="5" s="1"/>
  <c r="B851" i="5"/>
  <c r="T851" i="5" s="1"/>
  <c r="B852" i="5"/>
  <c r="B853" i="5"/>
  <c r="T853" i="5" s="1"/>
  <c r="B854" i="5"/>
  <c r="T854" i="5" s="1"/>
  <c r="B855" i="5"/>
  <c r="S855" i="5" s="1"/>
  <c r="B856" i="5"/>
  <c r="T856" i="5" s="1"/>
  <c r="B857" i="5"/>
  <c r="T857" i="5" s="1"/>
  <c r="B858" i="5"/>
  <c r="T858" i="5" s="1"/>
  <c r="B859" i="5"/>
  <c r="B860" i="5"/>
  <c r="B861" i="5"/>
  <c r="B862" i="5"/>
  <c r="T862" i="5" s="1"/>
  <c r="B863" i="5"/>
  <c r="T863" i="5" s="1"/>
  <c r="B864" i="5"/>
  <c r="T864" i="5" s="1"/>
  <c r="B865" i="5"/>
  <c r="S865" i="5" s="1"/>
  <c r="B866" i="5"/>
  <c r="S866" i="5" s="1"/>
  <c r="B867" i="5"/>
  <c r="T867" i="5" s="1"/>
  <c r="B868" i="5"/>
  <c r="S868" i="5" s="1"/>
  <c r="B869" i="5"/>
  <c r="T869" i="5" s="1"/>
  <c r="B870" i="5"/>
  <c r="B871" i="5"/>
  <c r="T871" i="5" s="1"/>
  <c r="B872" i="5"/>
  <c r="T872" i="5" s="1"/>
  <c r="B873" i="5"/>
  <c r="B874" i="5"/>
  <c r="T874" i="5" s="1"/>
  <c r="B875" i="5"/>
  <c r="T875" i="5" s="1"/>
  <c r="B876" i="5"/>
  <c r="T876" i="5" s="1"/>
  <c r="B877" i="5"/>
  <c r="T877" i="5" s="1"/>
  <c r="B878" i="5"/>
  <c r="T878" i="5" s="1"/>
  <c r="B879" i="5"/>
  <c r="S879" i="5" s="1"/>
  <c r="B880" i="5"/>
  <c r="T880" i="5" s="1"/>
  <c r="B881" i="5"/>
  <c r="T881" i="5" s="1"/>
  <c r="B882" i="5"/>
  <c r="T882" i="5" s="1"/>
  <c r="B883" i="5"/>
  <c r="T883" i="5" s="1"/>
  <c r="B884" i="5"/>
  <c r="B885" i="5"/>
  <c r="B886" i="5"/>
  <c r="T886" i="5" s="1"/>
  <c r="B887" i="5"/>
  <c r="S887" i="5" s="1"/>
  <c r="B888" i="5"/>
  <c r="T888" i="5" s="1"/>
  <c r="B889" i="5"/>
  <c r="T889" i="5" s="1"/>
  <c r="B890" i="5"/>
  <c r="T890" i="5" s="1"/>
  <c r="B891" i="5"/>
  <c r="T891" i="5" s="1"/>
  <c r="B892" i="5"/>
  <c r="S892" i="5" s="1"/>
  <c r="B893" i="5"/>
  <c r="T893" i="5" s="1"/>
  <c r="B894" i="5"/>
  <c r="B895" i="5"/>
  <c r="T895" i="5" s="1"/>
  <c r="B896" i="5"/>
  <c r="T896" i="5" s="1"/>
  <c r="B897" i="5"/>
  <c r="T897" i="5" s="1"/>
  <c r="B898" i="5"/>
  <c r="T898" i="5" s="1"/>
  <c r="B899" i="5"/>
  <c r="B900" i="5"/>
  <c r="T900" i="5" s="1"/>
  <c r="B901" i="5"/>
  <c r="B902" i="5"/>
  <c r="T902" i="5" s="1"/>
  <c r="B903" i="5"/>
  <c r="T903" i="5" s="1"/>
  <c r="B904" i="5"/>
  <c r="T904" i="5" s="1"/>
  <c r="B905" i="5"/>
  <c r="B906" i="5"/>
  <c r="T906" i="5" s="1"/>
  <c r="B907" i="5"/>
  <c r="B908" i="5"/>
  <c r="T908" i="5" s="1"/>
  <c r="B909" i="5"/>
  <c r="T909" i="5" s="1"/>
  <c r="B910" i="5"/>
  <c r="B911" i="5"/>
  <c r="S911" i="5" s="1"/>
  <c r="B912" i="5"/>
  <c r="T912" i="5" s="1"/>
  <c r="B913" i="5"/>
  <c r="T913" i="5" s="1"/>
  <c r="B914" i="5"/>
  <c r="S914" i="5" s="1"/>
  <c r="B915" i="5"/>
  <c r="T915" i="5" s="1"/>
  <c r="B916" i="5"/>
  <c r="T916" i="5" s="1"/>
  <c r="B917" i="5"/>
  <c r="B918" i="5"/>
  <c r="B919" i="5"/>
  <c r="T919" i="5" s="1"/>
  <c r="B920" i="5"/>
  <c r="T920" i="5" s="1"/>
  <c r="B921" i="5"/>
  <c r="B922" i="5"/>
  <c r="T922" i="5" s="1"/>
  <c r="B923" i="5"/>
  <c r="T923" i="5" s="1"/>
  <c r="B924" i="5"/>
  <c r="T924" i="5" s="1"/>
  <c r="B925" i="5"/>
  <c r="T925" i="5" s="1"/>
  <c r="B926" i="5"/>
  <c r="T926" i="5" s="1"/>
  <c r="B927" i="5"/>
  <c r="S927" i="5" s="1"/>
  <c r="B928" i="5"/>
  <c r="T928" i="5" s="1"/>
  <c r="B929" i="5"/>
  <c r="T929" i="5" s="1"/>
  <c r="B930" i="5"/>
  <c r="T930" i="5" s="1"/>
  <c r="B931" i="5"/>
  <c r="T931" i="5" s="1"/>
  <c r="B932" i="5"/>
  <c r="T932" i="5" s="1"/>
  <c r="B933" i="5"/>
  <c r="T933" i="5" s="1"/>
  <c r="B934" i="5"/>
  <c r="T934" i="5" s="1"/>
  <c r="B935" i="5"/>
  <c r="S935" i="5" s="1"/>
  <c r="B936" i="5"/>
  <c r="T936" i="5" s="1"/>
  <c r="B937" i="5"/>
  <c r="S937" i="5" s="1"/>
  <c r="B938" i="5"/>
  <c r="T938" i="5" s="1"/>
  <c r="B939" i="5"/>
  <c r="B940" i="5"/>
  <c r="T940" i="5" s="1"/>
  <c r="B941" i="5"/>
  <c r="T941" i="5" s="1"/>
  <c r="B942" i="5"/>
  <c r="T942" i="5" s="1"/>
  <c r="B943" i="5"/>
  <c r="S943" i="5" s="1"/>
  <c r="B944" i="5"/>
  <c r="T944" i="5" s="1"/>
  <c r="B945" i="5"/>
  <c r="T945" i="5" s="1"/>
  <c r="B946" i="5"/>
  <c r="B947" i="5"/>
  <c r="T947" i="5" s="1"/>
  <c r="B948" i="5"/>
  <c r="T948" i="5" s="1"/>
  <c r="B949" i="5"/>
  <c r="B950" i="5"/>
  <c r="T950" i="5" s="1"/>
  <c r="B951" i="5"/>
  <c r="T951" i="5" s="1"/>
  <c r="B952" i="5"/>
  <c r="T952" i="5" s="1"/>
  <c r="B953" i="5"/>
  <c r="B954" i="5"/>
  <c r="T954" i="5" s="1"/>
  <c r="B955" i="5"/>
  <c r="T955" i="5" s="1"/>
  <c r="B956" i="5"/>
  <c r="T956" i="5" s="1"/>
  <c r="B957" i="5"/>
  <c r="T957" i="5" s="1"/>
  <c r="B958" i="5"/>
  <c r="T958" i="5" s="1"/>
  <c r="B959" i="5"/>
  <c r="T959" i="5" s="1"/>
  <c r="B960" i="5"/>
  <c r="T960" i="5" s="1"/>
  <c r="B961" i="5"/>
  <c r="T961" i="5" s="1"/>
  <c r="B962" i="5"/>
  <c r="T962" i="5" s="1"/>
  <c r="B963" i="5"/>
  <c r="T963" i="5" s="1"/>
  <c r="B964" i="5"/>
  <c r="B965" i="5"/>
  <c r="B966" i="5"/>
  <c r="T966" i="5" s="1"/>
  <c r="B967" i="5"/>
  <c r="S967" i="5" s="1"/>
  <c r="B968" i="5"/>
  <c r="T968" i="5" s="1"/>
  <c r="B969" i="5"/>
  <c r="T969" i="5" s="1"/>
  <c r="B970" i="5"/>
  <c r="T970" i="5" s="1"/>
  <c r="B971" i="5"/>
  <c r="T971" i="5" s="1"/>
  <c r="B972" i="5"/>
  <c r="B973" i="5"/>
  <c r="T973" i="5" s="1"/>
  <c r="B974" i="5"/>
  <c r="B975" i="5"/>
  <c r="T975" i="5" s="1"/>
  <c r="B976" i="5"/>
  <c r="T976" i="5" s="1"/>
  <c r="B977" i="5"/>
  <c r="T977" i="5" s="1"/>
  <c r="B978" i="5"/>
  <c r="T978" i="5" s="1"/>
  <c r="B979" i="5"/>
  <c r="T979" i="5" s="1"/>
  <c r="B980" i="5"/>
  <c r="T980" i="5" s="1"/>
  <c r="B981" i="5"/>
  <c r="B982" i="5"/>
  <c r="T982" i="5" s="1"/>
  <c r="B983" i="5"/>
  <c r="S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B1006" i="5"/>
  <c r="B1007" i="5"/>
  <c r="S1007" i="5" s="1"/>
  <c r="B1008" i="5"/>
  <c r="T1008" i="5" s="1"/>
  <c r="B1009" i="5"/>
  <c r="S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B1021" i="5"/>
  <c r="B1022" i="5"/>
  <c r="T1022" i="5" s="1"/>
  <c r="B1023" i="5"/>
  <c r="B1024" i="5"/>
  <c r="T1024" i="5" s="1"/>
  <c r="B1025" i="5"/>
  <c r="S1025" i="5" s="1"/>
  <c r="B1026" i="5"/>
  <c r="T1026" i="5" s="1"/>
  <c r="B1027" i="5"/>
  <c r="T1027" i="5" s="1"/>
  <c r="B1028" i="5"/>
  <c r="T1028" i="5" s="1"/>
  <c r="B1029" i="5"/>
  <c r="B1030" i="5"/>
  <c r="T1030" i="5" s="1"/>
  <c r="B1031" i="5"/>
  <c r="T1031" i="5" s="1"/>
  <c r="B1032" i="5"/>
  <c r="T1032" i="5" s="1"/>
  <c r="B1033" i="5"/>
  <c r="T1033" i="5" s="1"/>
  <c r="B1034" i="5"/>
  <c r="S1034" i="5" s="1"/>
  <c r="B1035" i="5"/>
  <c r="T1035" i="5" s="1"/>
  <c r="B1036" i="5"/>
  <c r="T1036" i="5" s="1"/>
  <c r="B1037" i="5"/>
  <c r="T1037" i="5" s="1"/>
  <c r="B1038" i="5"/>
  <c r="B1039" i="5"/>
  <c r="T1039" i="5" s="1"/>
  <c r="B1040" i="5"/>
  <c r="B1041" i="5"/>
  <c r="B1042" i="5"/>
  <c r="T1042" i="5" s="1"/>
  <c r="B1043" i="5"/>
  <c r="B1044" i="5"/>
  <c r="T1044" i="5" s="1"/>
  <c r="B1045" i="5"/>
  <c r="T1045" i="5" s="1"/>
  <c r="B1046" i="5"/>
  <c r="T1046" i="5" s="1"/>
  <c r="B1047" i="5"/>
  <c r="T1047" i="5" s="1"/>
  <c r="B1048" i="5"/>
  <c r="T1048" i="5" s="1"/>
  <c r="B1049" i="5"/>
  <c r="S1049" i="5" s="1"/>
  <c r="B1050" i="5"/>
  <c r="B1051" i="5"/>
  <c r="B1052" i="5"/>
  <c r="T1052" i="5" s="1"/>
  <c r="B1053" i="5"/>
  <c r="B1054" i="5"/>
  <c r="T1054" i="5" s="1"/>
  <c r="B1055" i="5"/>
  <c r="S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B1067" i="5"/>
  <c r="B1068" i="5"/>
  <c r="T1068" i="5" s="1"/>
  <c r="B1069" i="5"/>
  <c r="T1069" i="5" s="1"/>
  <c r="B1070" i="5"/>
  <c r="T1070" i="5" s="1"/>
  <c r="B1071" i="5"/>
  <c r="T1071" i="5" s="1"/>
  <c r="B1072" i="5"/>
  <c r="T1072" i="5" s="1"/>
  <c r="B1073" i="5"/>
  <c r="T1073" i="5" s="1"/>
  <c r="B1074" i="5"/>
  <c r="S1074" i="5" s="1"/>
  <c r="B1075" i="5"/>
  <c r="T1075" i="5" s="1"/>
  <c r="B1076" i="5"/>
  <c r="T1076" i="5" s="1"/>
  <c r="B1077" i="5"/>
  <c r="S1077" i="5" s="1"/>
  <c r="B1078" i="5"/>
  <c r="T1078" i="5" s="1"/>
  <c r="B1079" i="5"/>
  <c r="T1079" i="5" s="1"/>
  <c r="B1080" i="5"/>
  <c r="T1080" i="5" s="1"/>
  <c r="B1081" i="5"/>
  <c r="T1081" i="5" s="1"/>
  <c r="B1082" i="5"/>
  <c r="S1082" i="5" s="1"/>
  <c r="B1083" i="5"/>
  <c r="B1084" i="5"/>
  <c r="T1084" i="5" s="1"/>
  <c r="B1085" i="5"/>
  <c r="B1086" i="5"/>
  <c r="B1087" i="5"/>
  <c r="S1087" i="5" s="1"/>
  <c r="B1088" i="5"/>
  <c r="T1088" i="5" s="1"/>
  <c r="B1089" i="5"/>
  <c r="T1089" i="5" s="1"/>
  <c r="B1090" i="5"/>
  <c r="S1090" i="5" s="1"/>
  <c r="B1091" i="5"/>
  <c r="T1091" i="5" s="1"/>
  <c r="B1092" i="5"/>
  <c r="T1092" i="5" s="1"/>
  <c r="B1093" i="5"/>
  <c r="T1093" i="5" s="1"/>
  <c r="B1094" i="5"/>
  <c r="T1094" i="5" s="1"/>
  <c r="B1095" i="5"/>
  <c r="T1095" i="5" s="1"/>
  <c r="B1096" i="5"/>
  <c r="T1096" i="5" s="1"/>
  <c r="B1097" i="5"/>
  <c r="T1097" i="5" s="1"/>
  <c r="B1098" i="5"/>
  <c r="B1099" i="5"/>
  <c r="T1099" i="5" s="1"/>
  <c r="B1100" i="5"/>
  <c r="B1101" i="5"/>
  <c r="T1101" i="5" s="1"/>
  <c r="B1102" i="5"/>
  <c r="T1102" i="5" s="1"/>
  <c r="B1103" i="5"/>
  <c r="S1103" i="5" s="1"/>
  <c r="B1104" i="5"/>
  <c r="T1104" i="5" s="1"/>
  <c r="B1105" i="5"/>
  <c r="T1105" i="5" s="1"/>
  <c r="B1106" i="5"/>
  <c r="T1106" i="5" s="1"/>
  <c r="B1107" i="5"/>
  <c r="T1107" i="5" s="1"/>
  <c r="B1108" i="5"/>
  <c r="T1108" i="5" s="1"/>
  <c r="B1109" i="5"/>
  <c r="B1110" i="5"/>
  <c r="T1110" i="5" s="1"/>
  <c r="B1111" i="5"/>
  <c r="T1111" i="5" s="1"/>
  <c r="B1112" i="5"/>
  <c r="T1112" i="5" s="1"/>
  <c r="B1113" i="5"/>
  <c r="S1113" i="5" s="1"/>
  <c r="B1114" i="5"/>
  <c r="T1114" i="5" s="1"/>
  <c r="B1115" i="5"/>
  <c r="B1116" i="5"/>
  <c r="T1116" i="5" s="1"/>
  <c r="B1117" i="5"/>
  <c r="T1117" i="5" s="1"/>
  <c r="B1118" i="5"/>
  <c r="B1119" i="5"/>
  <c r="T1119" i="5" s="1"/>
  <c r="B1120" i="5"/>
  <c r="T1120" i="5" s="1"/>
  <c r="B1121" i="5"/>
  <c r="T1121" i="5" s="1"/>
  <c r="B1122" i="5"/>
  <c r="T1122" i="5" s="1"/>
  <c r="B1123" i="5"/>
  <c r="T1123" i="5" s="1"/>
  <c r="B1124" i="5"/>
  <c r="B1125" i="5"/>
  <c r="B1126" i="5"/>
  <c r="T1126" i="5" s="1"/>
  <c r="B1127" i="5"/>
  <c r="B1128" i="5"/>
  <c r="T1128" i="5" s="1"/>
  <c r="B1129" i="5"/>
  <c r="T1129" i="5" s="1"/>
  <c r="B1130" i="5"/>
  <c r="B1131" i="5"/>
  <c r="T1131" i="5" s="1"/>
  <c r="B1132" i="5"/>
  <c r="T1132" i="5" s="1"/>
  <c r="B1133" i="5"/>
  <c r="B1134" i="5"/>
  <c r="T1134" i="5" s="1"/>
  <c r="B1135" i="5"/>
  <c r="T1135" i="5" s="1"/>
  <c r="B1136" i="5"/>
  <c r="T1136" i="5" s="1"/>
  <c r="B1137" i="5"/>
  <c r="T1137" i="5" s="1"/>
  <c r="B1138" i="5"/>
  <c r="T1138" i="5" s="1"/>
  <c r="B1139" i="5"/>
  <c r="T1139" i="5" s="1"/>
  <c r="B1140" i="5"/>
  <c r="T1140" i="5" s="1"/>
  <c r="B1141" i="5"/>
  <c r="B1142" i="5"/>
  <c r="T1142" i="5" s="1"/>
  <c r="B1143" i="5"/>
  <c r="T1143" i="5" s="1"/>
  <c r="B1144" i="5"/>
  <c r="T1144" i="5" s="1"/>
  <c r="B1145" i="5"/>
  <c r="T1145" i="5" s="1"/>
  <c r="B1146" i="5"/>
  <c r="B1147" i="5"/>
  <c r="T1147" i="5" s="1"/>
  <c r="B1148" i="5"/>
  <c r="T1148" i="5" s="1"/>
  <c r="B1149" i="5"/>
  <c r="T1149" i="5" s="1"/>
  <c r="B1150" i="5"/>
  <c r="T1150" i="5" s="1"/>
  <c r="B1151" i="5"/>
  <c r="T1151" i="5" s="1"/>
  <c r="B1152" i="5"/>
  <c r="T1152" i="5" s="1"/>
  <c r="B1153" i="5"/>
  <c r="T1153" i="5" s="1"/>
  <c r="B1154" i="5"/>
  <c r="S1154" i="5" s="1"/>
  <c r="B1155" i="5"/>
  <c r="B1156" i="5"/>
  <c r="T1156" i="5" s="1"/>
  <c r="B1157" i="5"/>
  <c r="B1158" i="5"/>
  <c r="T1158" i="5" s="1"/>
  <c r="B1159" i="5"/>
  <c r="T1159" i="5" s="1"/>
  <c r="B1160" i="5"/>
  <c r="T1160" i="5" s="1"/>
  <c r="B1161" i="5"/>
  <c r="T1161" i="5" s="1"/>
  <c r="B1162" i="5"/>
  <c r="T1162" i="5" s="1"/>
  <c r="B1163" i="5"/>
  <c r="T1163" i="5" s="1"/>
  <c r="B1164" i="5"/>
  <c r="B1165" i="5"/>
  <c r="T1165" i="5" s="1"/>
  <c r="B1166" i="5"/>
  <c r="B1167" i="5"/>
  <c r="T1167" i="5" s="1"/>
  <c r="B1168" i="5"/>
  <c r="T1168" i="5" s="1"/>
  <c r="B1169" i="5"/>
  <c r="S1169" i="5" s="1"/>
  <c r="B1170" i="5"/>
  <c r="S1170" i="5" s="1"/>
  <c r="B1171" i="5"/>
  <c r="T1171" i="5" s="1"/>
  <c r="B1172" i="5"/>
  <c r="B1173" i="5"/>
  <c r="B1174" i="5"/>
  <c r="T1174" i="5" s="1"/>
  <c r="B1175" i="5"/>
  <c r="T1175" i="5" s="1"/>
  <c r="B1176" i="5"/>
  <c r="T1176" i="5" s="1"/>
  <c r="B1177" i="5"/>
  <c r="S1177" i="5" s="1"/>
  <c r="B1178" i="5"/>
  <c r="T1178" i="5" s="1"/>
  <c r="B1179" i="5"/>
  <c r="T1179" i="5" s="1"/>
  <c r="B1180" i="5"/>
  <c r="T1180" i="5" s="1"/>
  <c r="B1181" i="5"/>
  <c r="T1181" i="5" s="1"/>
  <c r="B1182" i="5"/>
  <c r="B1183" i="5"/>
  <c r="T1183" i="5" s="1"/>
  <c r="B1184" i="5"/>
  <c r="T1184" i="5" s="1"/>
  <c r="B1185" i="5"/>
  <c r="T1185" i="5" s="1"/>
  <c r="B1186" i="5"/>
  <c r="T1186" i="5" s="1"/>
  <c r="B1187" i="5"/>
  <c r="B1188" i="5"/>
  <c r="T1188" i="5" s="1"/>
  <c r="B1189" i="5"/>
  <c r="B1190" i="5"/>
  <c r="B1191" i="5"/>
  <c r="S1191" i="5" s="1"/>
  <c r="B1192" i="5"/>
  <c r="T1192" i="5" s="1"/>
  <c r="B1193" i="5"/>
  <c r="T1193" i="5" s="1"/>
  <c r="B1194" i="5"/>
  <c r="T1194" i="5" s="1"/>
  <c r="B1195" i="5"/>
  <c r="T1195" i="5" s="1"/>
  <c r="B1196" i="5"/>
  <c r="T1196" i="5" s="1"/>
  <c r="B1197" i="5"/>
  <c r="B1198" i="5"/>
  <c r="B1199" i="5"/>
  <c r="S1199" i="5" s="1"/>
  <c r="B1200" i="5"/>
  <c r="T1200" i="5" s="1"/>
  <c r="B1201" i="5"/>
  <c r="T1201" i="5" s="1"/>
  <c r="B1202" i="5"/>
  <c r="T1202" i="5" s="1"/>
  <c r="B1203" i="5"/>
  <c r="B1204" i="5"/>
  <c r="T1204" i="5" s="1"/>
  <c r="B1205" i="5"/>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B1220" i="5"/>
  <c r="T1220" i="5" s="1"/>
  <c r="B1221" i="5"/>
  <c r="T1221" i="5" s="1"/>
  <c r="B1222" i="5"/>
  <c r="T1222" i="5" s="1"/>
  <c r="B1223" i="5"/>
  <c r="T1223" i="5" s="1"/>
  <c r="B1224" i="5"/>
  <c r="T1224" i="5" s="1"/>
  <c r="B1225" i="5"/>
  <c r="T1225" i="5" s="1"/>
  <c r="B1226" i="5"/>
  <c r="S1226" i="5" s="1"/>
  <c r="B1227" i="5"/>
  <c r="B1228" i="5"/>
  <c r="B1229" i="5"/>
  <c r="B1230" i="5"/>
  <c r="T1230" i="5" s="1"/>
  <c r="B1231" i="5"/>
  <c r="S1231" i="5" s="1"/>
  <c r="B1232" i="5"/>
  <c r="T1232" i="5" s="1"/>
  <c r="B1233" i="5"/>
  <c r="S1233" i="5" s="1"/>
  <c r="B1234" i="5"/>
  <c r="T1234" i="5" s="1"/>
  <c r="B1235" i="5"/>
  <c r="T1235" i="5" s="1"/>
  <c r="B1236" i="5"/>
  <c r="T1236" i="5" s="1"/>
  <c r="B1237" i="5"/>
  <c r="T1237" i="5" s="1"/>
  <c r="B1238" i="5"/>
  <c r="T1238" i="5" s="1"/>
  <c r="B1239" i="5"/>
  <c r="T1239" i="5" s="1"/>
  <c r="B1240" i="5"/>
  <c r="T1240" i="5" s="1"/>
  <c r="B1241" i="5"/>
  <c r="T1241" i="5" s="1"/>
  <c r="B1242" i="5"/>
  <c r="T1242" i="5" s="1"/>
  <c r="B1243" i="5"/>
  <c r="B1244" i="5"/>
  <c r="T1244" i="5" s="1"/>
  <c r="B1245" i="5"/>
  <c r="B1246" i="5"/>
  <c r="B1247" i="5"/>
  <c r="T1247" i="5" s="1"/>
  <c r="B1248" i="5"/>
  <c r="T1248" i="5" s="1"/>
  <c r="B1249" i="5"/>
  <c r="S1249" i="5" s="1"/>
  <c r="B1250" i="5"/>
  <c r="T1250" i="5" s="1"/>
  <c r="B1251" i="5"/>
  <c r="T1251" i="5" s="1"/>
  <c r="B1252" i="5"/>
  <c r="T1252" i="5" s="1"/>
  <c r="B1253" i="5"/>
  <c r="T1253" i="5" s="1"/>
  <c r="B1254" i="5"/>
  <c r="T1254" i="5" s="1"/>
  <c r="B1255" i="5"/>
  <c r="T1255" i="5" s="1"/>
  <c r="B1256" i="5"/>
  <c r="T1256" i="5" s="1"/>
  <c r="B1257" i="5"/>
  <c r="T1257" i="5" s="1"/>
  <c r="B1258" i="5"/>
  <c r="S1258" i="5" s="1"/>
  <c r="B1259" i="5"/>
  <c r="T1259" i="5" s="1"/>
  <c r="B1260" i="5"/>
  <c r="S1260" i="5" s="1"/>
  <c r="B1261" i="5"/>
  <c r="T1261" i="5" s="1"/>
  <c r="B1262" i="5"/>
  <c r="B1263" i="5"/>
  <c r="S1263" i="5" s="1"/>
  <c r="B1264" i="5"/>
  <c r="T1264" i="5" s="1"/>
  <c r="B1265" i="5"/>
  <c r="S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S1276" i="5" s="1"/>
  <c r="B1277" i="5"/>
  <c r="B1278" i="5"/>
  <c r="T1278" i="5" s="1"/>
  <c r="B1279" i="5"/>
  <c r="T1279" i="5" s="1"/>
  <c r="B1280" i="5"/>
  <c r="T1280" i="5" s="1"/>
  <c r="B1281" i="5"/>
  <c r="S1281" i="5" s="1"/>
  <c r="B1282" i="5"/>
  <c r="T1282" i="5" s="1"/>
  <c r="B1283" i="5"/>
  <c r="T1283" i="5" s="1"/>
  <c r="B1284" i="5"/>
  <c r="B1285" i="5"/>
  <c r="T1285" i="5" s="1"/>
  <c r="B1286" i="5"/>
  <c r="T1286" i="5" s="1"/>
  <c r="B1287" i="5"/>
  <c r="T1287" i="5" s="1"/>
  <c r="B1288" i="5"/>
  <c r="T1288" i="5" s="1"/>
  <c r="B1289" i="5"/>
  <c r="T1289" i="5" s="1"/>
  <c r="B1290" i="5"/>
  <c r="T1290" i="5" s="1"/>
  <c r="B1291" i="5"/>
  <c r="B1292" i="5"/>
  <c r="B1293" i="5"/>
  <c r="B1294" i="5"/>
  <c r="T1294" i="5" s="1"/>
  <c r="B1295" i="5"/>
  <c r="T1295" i="5" s="1"/>
  <c r="B1296" i="5"/>
  <c r="T1296" i="5" s="1"/>
  <c r="B1297" i="5"/>
  <c r="T1297" i="5" s="1"/>
  <c r="B1298" i="5"/>
  <c r="S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B1315" i="5"/>
  <c r="T1315" i="5" s="1"/>
  <c r="B1316" i="5"/>
  <c r="B1317" i="5"/>
  <c r="B1318" i="5"/>
  <c r="T1318" i="5" s="1"/>
  <c r="B1319" i="5"/>
  <c r="S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B1342" i="5"/>
  <c r="T1342" i="5" s="1"/>
  <c r="B1343" i="5"/>
  <c r="T1343" i="5" s="1"/>
  <c r="B1344" i="5"/>
  <c r="T1344" i="5" s="1"/>
  <c r="B1345" i="5"/>
  <c r="T1345" i="5" s="1"/>
  <c r="B1346" i="5"/>
  <c r="T1346" i="5" s="1"/>
  <c r="B1347" i="5"/>
  <c r="T1347" i="5" s="1"/>
  <c r="B1348" i="5"/>
  <c r="T1348" i="5" s="1"/>
  <c r="B1349" i="5"/>
  <c r="B1350" i="5"/>
  <c r="T1350" i="5" s="1"/>
  <c r="B1351" i="5"/>
  <c r="T1351" i="5" s="1"/>
  <c r="B1352" i="5"/>
  <c r="T1352" i="5" s="1"/>
  <c r="B1353" i="5"/>
  <c r="S1353" i="5" s="1"/>
  <c r="B1354" i="5"/>
  <c r="T1354" i="5" s="1"/>
  <c r="B1355" i="5"/>
  <c r="B1356" i="5"/>
  <c r="T1356" i="5" s="1"/>
  <c r="B1357" i="5"/>
  <c r="T1357" i="5" s="1"/>
  <c r="B1358" i="5"/>
  <c r="T1358" i="5" s="1"/>
  <c r="B1359" i="5"/>
  <c r="T1359" i="5" s="1"/>
  <c r="B1360" i="5"/>
  <c r="T1360" i="5" s="1"/>
  <c r="B1361" i="5"/>
  <c r="T1361" i="5" s="1"/>
  <c r="B1362" i="5"/>
  <c r="S1362" i="5" s="1"/>
  <c r="B1363" i="5"/>
  <c r="T1363" i="5" s="1"/>
  <c r="B1364" i="5"/>
  <c r="T1364" i="5" s="1"/>
  <c r="B1365" i="5"/>
  <c r="B1366" i="5"/>
  <c r="T1366" i="5" s="1"/>
  <c r="B1367" i="5"/>
  <c r="T1367" i="5" s="1"/>
  <c r="B1368" i="5"/>
  <c r="T1368" i="5" s="1"/>
  <c r="B1369" i="5"/>
  <c r="T1369" i="5" s="1"/>
  <c r="B1370" i="5"/>
  <c r="T1370" i="5" s="1"/>
  <c r="B1371" i="5"/>
  <c r="B1372" i="5"/>
  <c r="B1373" i="5"/>
  <c r="B1374" i="5"/>
  <c r="B1375" i="5"/>
  <c r="T1375" i="5" s="1"/>
  <c r="B1376" i="5"/>
  <c r="T1376" i="5" s="1"/>
  <c r="B1377" i="5"/>
  <c r="T1377" i="5" s="1"/>
  <c r="B1378" i="5"/>
  <c r="B1379" i="5"/>
  <c r="T1379" i="5" s="1"/>
  <c r="B1380" i="5"/>
  <c r="T1380" i="5" s="1"/>
  <c r="B1381" i="5"/>
  <c r="T1381" i="5" s="1"/>
  <c r="B1382" i="5"/>
  <c r="T1382" i="5" s="1"/>
  <c r="B1383" i="5"/>
  <c r="T1383" i="5" s="1"/>
  <c r="B1384" i="5"/>
  <c r="T1384" i="5" s="1"/>
  <c r="B1385" i="5"/>
  <c r="S1385" i="5" s="1"/>
  <c r="B1386" i="5"/>
  <c r="S1386" i="5" s="1"/>
  <c r="B1387" i="5"/>
  <c r="T1387" i="5" s="1"/>
  <c r="B1388" i="5"/>
  <c r="T1388" i="5" s="1"/>
  <c r="B1389" i="5"/>
  <c r="T1389" i="5" s="1"/>
  <c r="B1390" i="5"/>
  <c r="T1390" i="5" s="1"/>
  <c r="B1391" i="5"/>
  <c r="T1391" i="5" s="1"/>
  <c r="B1392" i="5"/>
  <c r="T1392" i="5" s="1"/>
  <c r="B1393" i="5"/>
  <c r="T1393" i="5" s="1"/>
  <c r="B1394" i="5"/>
  <c r="T1394" i="5" s="1"/>
  <c r="B1395" i="5"/>
  <c r="B1396" i="5"/>
  <c r="T1396" i="5" s="1"/>
  <c r="B1397" i="5"/>
  <c r="T1397" i="5" s="1"/>
  <c r="B1398" i="5"/>
  <c r="B1399" i="5"/>
  <c r="T1399" i="5" s="1"/>
  <c r="B1400" i="5"/>
  <c r="T1400" i="5" s="1"/>
  <c r="B1401" i="5"/>
  <c r="S1401" i="5" s="1"/>
  <c r="B1402" i="5"/>
  <c r="S1402" i="5" s="1"/>
  <c r="B1403" i="5"/>
  <c r="T1403" i="5" s="1"/>
  <c r="B1404" i="5"/>
  <c r="S1404" i="5" s="1"/>
  <c r="B1405" i="5"/>
  <c r="B1406" i="5"/>
  <c r="T1406" i="5" s="1"/>
  <c r="B1407" i="5"/>
  <c r="S1407" i="5" s="1"/>
  <c r="B1408" i="5"/>
  <c r="T1408" i="5" s="1"/>
  <c r="B1409" i="5"/>
  <c r="S1409" i="5" s="1"/>
  <c r="B1410" i="5"/>
  <c r="T1410" i="5" s="1"/>
  <c r="B1411" i="5"/>
  <c r="T1411" i="5" s="1"/>
  <c r="B1412" i="5"/>
  <c r="B1413" i="5"/>
  <c r="T1413" i="5" s="1"/>
  <c r="B1414" i="5"/>
  <c r="S1414" i="5" s="1"/>
  <c r="B1415" i="5"/>
  <c r="T1415" i="5" s="1"/>
  <c r="B1416" i="5"/>
  <c r="T1416" i="5" s="1"/>
  <c r="B1417" i="5"/>
  <c r="S1417" i="5" s="1"/>
  <c r="B1418" i="5"/>
  <c r="T1418" i="5" s="1"/>
  <c r="B1419" i="5"/>
  <c r="T1419" i="5" s="1"/>
  <c r="B1420" i="5"/>
  <c r="B1421" i="5"/>
  <c r="B1422" i="5"/>
  <c r="B1423" i="5"/>
  <c r="T1423" i="5" s="1"/>
  <c r="B1424" i="5"/>
  <c r="T1424" i="5" s="1"/>
  <c r="B1425" i="5"/>
  <c r="S1425" i="5" s="1"/>
  <c r="B1426" i="5"/>
  <c r="B1427" i="5"/>
  <c r="T1427" i="5" s="1"/>
  <c r="B1428" i="5"/>
  <c r="B1429" i="5"/>
  <c r="T1429" i="5" s="1"/>
  <c r="B1430" i="5"/>
  <c r="B1431" i="5"/>
  <c r="T1431" i="5" s="1"/>
  <c r="B1432" i="5"/>
  <c r="T1432" i="5" s="1"/>
  <c r="B1433" i="5"/>
  <c r="S1433" i="5" s="1"/>
  <c r="B1434" i="5"/>
  <c r="T1434" i="5" s="1"/>
  <c r="B1435" i="5"/>
  <c r="T1435" i="5" s="1"/>
  <c r="B1436" i="5"/>
  <c r="T1436" i="5" s="1"/>
  <c r="B1437" i="5"/>
  <c r="T1437" i="5" s="1"/>
  <c r="B1438" i="5"/>
  <c r="T1438" i="5" s="1"/>
  <c r="B1439" i="5"/>
  <c r="T1439" i="5" s="1"/>
  <c r="B1440" i="5"/>
  <c r="T1440" i="5" s="1"/>
  <c r="B1441" i="5"/>
  <c r="T1441" i="5" s="1"/>
  <c r="B1442" i="5"/>
  <c r="S1442" i="5" s="1"/>
  <c r="B1443" i="5"/>
  <c r="T1443" i="5" s="1"/>
  <c r="B1444" i="5"/>
  <c r="T1444" i="5" s="1"/>
  <c r="B1445" i="5"/>
  <c r="T1445" i="5" s="1"/>
  <c r="B1446" i="5"/>
  <c r="S1446" i="5" s="1"/>
  <c r="B1447" i="5"/>
  <c r="T1447" i="5" s="1"/>
  <c r="B1448" i="5"/>
  <c r="T1448" i="5" s="1"/>
  <c r="B1449" i="5"/>
  <c r="S1449" i="5" s="1"/>
  <c r="B1450" i="5"/>
  <c r="T1450" i="5" s="1"/>
  <c r="B1451" i="5"/>
  <c r="T1451" i="5" s="1"/>
  <c r="B1452" i="5"/>
  <c r="B1453" i="5"/>
  <c r="T1453" i="5" s="1"/>
  <c r="B1454" i="5"/>
  <c r="T1454" i="5" s="1"/>
  <c r="B1455" i="5"/>
  <c r="T1455" i="5" s="1"/>
  <c r="B1456" i="5"/>
  <c r="T1456" i="5" s="1"/>
  <c r="B1457" i="5"/>
  <c r="S1457" i="5" s="1"/>
  <c r="B1458" i="5"/>
  <c r="T1458" i="5" s="1"/>
  <c r="B1459" i="5"/>
  <c r="T1459" i="5" s="1"/>
  <c r="B1460" i="5"/>
  <c r="T1460" i="5" s="1"/>
  <c r="B1461" i="5"/>
  <c r="B1462" i="5"/>
  <c r="B1463" i="5"/>
  <c r="T1463" i="5" s="1"/>
  <c r="B1464" i="5"/>
  <c r="T1464" i="5" s="1"/>
  <c r="B1465" i="5"/>
  <c r="T1465" i="5" s="1"/>
  <c r="B1466" i="5"/>
  <c r="T1466" i="5" s="1"/>
  <c r="B1467" i="5"/>
  <c r="T1467" i="5" s="1"/>
  <c r="B1468" i="5"/>
  <c r="B1469" i="5"/>
  <c r="B1470" i="5"/>
  <c r="B1471" i="5"/>
  <c r="T1471" i="5" s="1"/>
  <c r="B1472" i="5"/>
  <c r="T1472" i="5" s="1"/>
  <c r="B1473" i="5"/>
  <c r="T1473" i="5" s="1"/>
  <c r="B1474" i="5"/>
  <c r="T1474" i="5" s="1"/>
  <c r="B1475" i="5"/>
  <c r="T1475" i="5" s="1"/>
  <c r="B1476" i="5"/>
  <c r="T1476" i="5" s="1"/>
  <c r="B1477" i="5"/>
  <c r="B1478" i="5"/>
  <c r="T1478" i="5" s="1"/>
  <c r="B1479" i="5"/>
  <c r="T1479" i="5" s="1"/>
  <c r="B1480" i="5"/>
  <c r="T1480" i="5" s="1"/>
  <c r="B1481" i="5"/>
  <c r="T1481" i="5" s="1"/>
  <c r="B1482" i="5"/>
  <c r="B1483" i="5"/>
  <c r="T1483" i="5" s="1"/>
  <c r="B1484" i="5"/>
  <c r="B1485" i="5"/>
  <c r="B1486" i="5"/>
  <c r="T1486" i="5" s="1"/>
  <c r="B1487" i="5"/>
  <c r="T1487" i="5" s="1"/>
  <c r="B1488" i="5"/>
  <c r="T1488" i="5" s="1"/>
  <c r="B1489" i="5"/>
  <c r="T1489" i="5" s="1"/>
  <c r="B1490" i="5"/>
  <c r="B1491" i="5"/>
  <c r="T1491" i="5" s="1"/>
  <c r="B1492" i="5"/>
  <c r="T1492" i="5" s="1"/>
  <c r="B1493" i="5"/>
  <c r="B1494" i="5"/>
  <c r="T1494" i="5" s="1"/>
  <c r="B1495" i="5"/>
  <c r="T1495" i="5" s="1"/>
  <c r="B1496" i="5"/>
  <c r="T1496" i="5" s="1"/>
  <c r="B1497" i="5"/>
  <c r="S1497" i="5" s="1"/>
  <c r="B1498" i="5"/>
  <c r="S1498" i="5" s="1"/>
  <c r="B1499" i="5"/>
  <c r="T1499" i="5" s="1"/>
  <c r="B1500" i="5"/>
  <c r="T1500" i="5" s="1"/>
  <c r="B1501" i="5"/>
  <c r="B1502" i="5"/>
  <c r="S1502" i="5" s="1"/>
  <c r="B1503" i="5"/>
  <c r="T1503" i="5" s="1"/>
  <c r="B1504" i="5"/>
  <c r="T1504" i="5" s="1"/>
  <c r="B1505" i="5"/>
  <c r="B1506" i="5"/>
  <c r="B1507" i="5"/>
  <c r="T1507" i="5" s="1"/>
  <c r="B1508" i="5"/>
  <c r="T1508" i="5" s="1"/>
  <c r="B1509" i="5"/>
  <c r="T1509" i="5" s="1"/>
  <c r="B1510" i="5"/>
  <c r="T1510" i="5" s="1"/>
  <c r="B1511" i="5"/>
  <c r="S1511" i="5" s="1"/>
  <c r="B1512" i="5"/>
  <c r="T1512" i="5" s="1"/>
  <c r="B1513" i="5"/>
  <c r="S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S1537" i="5" s="1"/>
  <c r="B1538" i="5"/>
  <c r="B1539" i="5"/>
  <c r="B1540" i="5"/>
  <c r="S1540" i="5" s="1"/>
  <c r="B1541" i="5"/>
  <c r="B1542" i="5"/>
  <c r="T1542" i="5" s="1"/>
  <c r="B1543" i="5"/>
  <c r="T1543" i="5" s="1"/>
  <c r="B1544" i="5"/>
  <c r="T1544" i="5" s="1"/>
  <c r="B1545" i="5"/>
  <c r="B1546" i="5"/>
  <c r="B1547" i="5"/>
  <c r="T1547" i="5" s="1"/>
  <c r="B1548" i="5"/>
  <c r="B1549" i="5"/>
  <c r="B1550" i="5"/>
  <c r="B1551" i="5"/>
  <c r="T1551" i="5" s="1"/>
  <c r="B1552" i="5"/>
  <c r="T1552" i="5" s="1"/>
  <c r="B1553" i="5"/>
  <c r="B1554" i="5"/>
  <c r="S1554" i="5" s="1"/>
  <c r="B1555" i="5"/>
  <c r="T1555" i="5" s="1"/>
  <c r="B1556" i="5"/>
  <c r="T1556" i="5" s="1"/>
  <c r="B1557" i="5"/>
  <c r="T1557" i="5" s="1"/>
  <c r="B1558" i="5"/>
  <c r="B1559" i="5"/>
  <c r="T1559" i="5" s="1"/>
  <c r="B1560" i="5"/>
  <c r="T1560" i="5" s="1"/>
  <c r="B1561" i="5"/>
  <c r="S1561" i="5" s="1"/>
  <c r="B1562" i="5"/>
  <c r="S1562" i="5" s="1"/>
  <c r="B1563" i="5"/>
  <c r="T1563" i="5" s="1"/>
  <c r="B1564" i="5"/>
  <c r="T1564" i="5" s="1"/>
  <c r="B1565" i="5"/>
  <c r="B1566" i="5"/>
  <c r="S1566" i="5" s="1"/>
  <c r="B1567" i="5"/>
  <c r="T1567" i="5" s="1"/>
  <c r="B1568" i="5"/>
  <c r="T1568" i="5" s="1"/>
  <c r="B1569" i="5"/>
  <c r="T1569" i="5" s="1"/>
  <c r="B1570" i="5"/>
  <c r="B1571" i="5"/>
  <c r="T1571" i="5" s="1"/>
  <c r="B1572" i="5"/>
  <c r="S1572" i="5" s="1"/>
  <c r="B1573" i="5"/>
  <c r="T1573" i="5" s="1"/>
  <c r="B1574" i="5"/>
  <c r="S1574" i="5" s="1"/>
  <c r="B1575" i="5"/>
  <c r="T1575" i="5" s="1"/>
  <c r="B1576" i="5"/>
  <c r="T1576" i="5" s="1"/>
  <c r="B1577" i="5"/>
  <c r="T1577" i="5" s="1"/>
  <c r="B1578" i="5"/>
  <c r="T1578" i="5" s="1"/>
  <c r="B1579" i="5"/>
  <c r="T1579" i="5" s="1"/>
  <c r="B1580" i="5"/>
  <c r="T1580" i="5" s="1"/>
  <c r="B1581" i="5"/>
  <c r="B1582" i="5"/>
  <c r="T1582" i="5" s="1"/>
  <c r="B1583" i="5"/>
  <c r="S1583" i="5" s="1"/>
  <c r="B1584" i="5"/>
  <c r="T1584" i="5" s="1"/>
  <c r="B1585" i="5"/>
  <c r="S1585" i="5" s="1"/>
  <c r="B1586" i="5"/>
  <c r="B1587" i="5"/>
  <c r="T1587" i="5" s="1"/>
  <c r="B1588" i="5"/>
  <c r="T1588" i="5" s="1"/>
  <c r="B1589" i="5"/>
  <c r="T1589" i="5" s="1"/>
  <c r="B1590" i="5"/>
  <c r="T1590" i="5" s="1"/>
  <c r="B1591" i="5"/>
  <c r="T1591" i="5" s="1"/>
  <c r="B1592" i="5"/>
  <c r="T1592" i="5" s="1"/>
  <c r="B1593" i="5"/>
  <c r="S1593" i="5" s="1"/>
  <c r="B1594" i="5"/>
  <c r="B1595" i="5"/>
  <c r="T1595" i="5" s="1"/>
  <c r="B1596" i="5"/>
  <c r="T1596" i="5" s="1"/>
  <c r="B1597" i="5"/>
  <c r="T1597" i="5" s="1"/>
  <c r="B1598" i="5"/>
  <c r="T1598" i="5" s="1"/>
  <c r="B1599" i="5"/>
  <c r="T1599" i="5" s="1"/>
  <c r="B1600" i="5"/>
  <c r="T1600" i="5" s="1"/>
  <c r="B1601" i="5"/>
  <c r="T1601" i="5" s="1"/>
  <c r="B1602" i="5"/>
  <c r="B1603" i="5"/>
  <c r="T1603" i="5" s="1"/>
  <c r="B1604" i="5"/>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B1619" i="5"/>
  <c r="B1620" i="5"/>
  <c r="T1620" i="5" s="1"/>
  <c r="B1621" i="5"/>
  <c r="B1622" i="5"/>
  <c r="T1622" i="5" s="1"/>
  <c r="B1623" i="5"/>
  <c r="T1623" i="5" s="1"/>
  <c r="B1624" i="5"/>
  <c r="T1624" i="5" s="1"/>
  <c r="B1625" i="5"/>
  <c r="T1625" i="5" s="1"/>
  <c r="B1626" i="5"/>
  <c r="S1626" i="5" s="1"/>
  <c r="B1627" i="5"/>
  <c r="T1627" i="5" s="1"/>
  <c r="B1628" i="5"/>
  <c r="T1628" i="5" s="1"/>
  <c r="B1629" i="5"/>
  <c r="T1629" i="5" s="1"/>
  <c r="B1630" i="5"/>
  <c r="B1631" i="5"/>
  <c r="B1632" i="5"/>
  <c r="T1632" i="5" s="1"/>
  <c r="B1633" i="5"/>
  <c r="S1633" i="5" s="1"/>
  <c r="B1634" i="5"/>
  <c r="T1634" i="5" s="1"/>
  <c r="B1635" i="5"/>
  <c r="T1635" i="5" s="1"/>
  <c r="B1636" i="5"/>
  <c r="T1636" i="5" s="1"/>
  <c r="B1637" i="5"/>
  <c r="B1638" i="5"/>
  <c r="B1639" i="5"/>
  <c r="T1639" i="5" s="1"/>
  <c r="B1640" i="5"/>
  <c r="T1640" i="5" s="1"/>
  <c r="B1641" i="5"/>
  <c r="T1641" i="5" s="1"/>
  <c r="B1642" i="5"/>
  <c r="T1642" i="5" s="1"/>
  <c r="B1643" i="5"/>
  <c r="T1643" i="5" s="1"/>
  <c r="B1644" i="5"/>
  <c r="T1644" i="5" s="1"/>
  <c r="B1645" i="5"/>
  <c r="T1645" i="5" s="1"/>
  <c r="B1646" i="5"/>
  <c r="T1646" i="5" s="1"/>
  <c r="B1647" i="5"/>
  <c r="S1647" i="5" s="1"/>
  <c r="B1648" i="5"/>
  <c r="T1648" i="5" s="1"/>
  <c r="B1649" i="5"/>
  <c r="S1649" i="5" s="1"/>
  <c r="B1650" i="5"/>
  <c r="B1651" i="5"/>
  <c r="T1651" i="5" s="1"/>
  <c r="B1652" i="5"/>
  <c r="T1652" i="5" s="1"/>
  <c r="B1653" i="5"/>
  <c r="T1653" i="5" s="1"/>
  <c r="B1654" i="5"/>
  <c r="B1655" i="5"/>
  <c r="T1655" i="5" s="1"/>
  <c r="B1656" i="5"/>
  <c r="T1656" i="5" s="1"/>
  <c r="B1657" i="5"/>
  <c r="T1657" i="5" s="1"/>
  <c r="B1658" i="5"/>
  <c r="S1658" i="5" s="1"/>
  <c r="B1659" i="5"/>
  <c r="T1659" i="5" s="1"/>
  <c r="B1660" i="5"/>
  <c r="B1661" i="5"/>
  <c r="T1661" i="5" s="1"/>
  <c r="B1662" i="5"/>
  <c r="T1662" i="5" s="1"/>
  <c r="B1663" i="5"/>
  <c r="T1663" i="5" s="1"/>
  <c r="B1664" i="5"/>
  <c r="T1664" i="5" s="1"/>
  <c r="B1665" i="5"/>
  <c r="T1665" i="5" s="1"/>
  <c r="B1666" i="5"/>
  <c r="S1666" i="5" s="1"/>
  <c r="B1667" i="5"/>
  <c r="T1667" i="5" s="1"/>
  <c r="B1668" i="5"/>
  <c r="T1668" i="5" s="1"/>
  <c r="B1669" i="5"/>
  <c r="B1670" i="5"/>
  <c r="B1671" i="5"/>
  <c r="S1671" i="5" s="1"/>
  <c r="B1672" i="5"/>
  <c r="T1672" i="5" s="1"/>
  <c r="B1673" i="5"/>
  <c r="T1673" i="5" s="1"/>
  <c r="B1674" i="5"/>
  <c r="B1675" i="5"/>
  <c r="T1675" i="5" s="1"/>
  <c r="B1676" i="5"/>
  <c r="B1677" i="5"/>
  <c r="T1677" i="5" s="1"/>
  <c r="B1678" i="5"/>
  <c r="T1678" i="5" s="1"/>
  <c r="B1679" i="5"/>
  <c r="T1679" i="5" s="1"/>
  <c r="B1680" i="5"/>
  <c r="T1680" i="5" s="1"/>
  <c r="B1681" i="5"/>
  <c r="T1681" i="5" s="1"/>
  <c r="B1682" i="5"/>
  <c r="B1683" i="5"/>
  <c r="T1683" i="5" s="1"/>
  <c r="B1684" i="5"/>
  <c r="T1684" i="5" s="1"/>
  <c r="B1685" i="5"/>
  <c r="T1685" i="5" s="1"/>
  <c r="B1686" i="5"/>
  <c r="B1687" i="5"/>
  <c r="B1688" i="5"/>
  <c r="T1688" i="5" s="1"/>
  <c r="B1689" i="5"/>
  <c r="T1689" i="5" s="1"/>
  <c r="B1690" i="5"/>
  <c r="B1691" i="5"/>
  <c r="T1691" i="5" s="1"/>
  <c r="B1692" i="5"/>
  <c r="T1692" i="5" s="1"/>
  <c r="B1693" i="5"/>
  <c r="T1693" i="5" s="1"/>
  <c r="B1694" i="5"/>
  <c r="T1694" i="5" s="1"/>
  <c r="B1695" i="5"/>
  <c r="T1695" i="5" s="1"/>
  <c r="B1696" i="5"/>
  <c r="T1696" i="5" s="1"/>
  <c r="B1697" i="5"/>
  <c r="T1697" i="5" s="1"/>
  <c r="B1698" i="5"/>
  <c r="B1699" i="5"/>
  <c r="B1700" i="5"/>
  <c r="T1700" i="5" s="1"/>
  <c r="B1701" i="5"/>
  <c r="B1702" i="5"/>
  <c r="T1702" i="5" s="1"/>
  <c r="B1703" i="5"/>
  <c r="S1703" i="5" s="1"/>
  <c r="B1704" i="5"/>
  <c r="T1704" i="5" s="1"/>
  <c r="B1705" i="5"/>
  <c r="S1705" i="5" s="1"/>
  <c r="B1706" i="5"/>
  <c r="T1706" i="5" s="1"/>
  <c r="B1707" i="5"/>
  <c r="T1707" i="5" s="1"/>
  <c r="B1708" i="5"/>
  <c r="B1709" i="5"/>
  <c r="T1709" i="5" s="1"/>
  <c r="B1710" i="5"/>
  <c r="T1710" i="5" s="1"/>
  <c r="B1711" i="5"/>
  <c r="T1711" i="5" s="1"/>
  <c r="B1712" i="5"/>
  <c r="T1712" i="5" s="1"/>
  <c r="B1713" i="5"/>
  <c r="T1713" i="5" s="1"/>
  <c r="B1714" i="5"/>
  <c r="B1715" i="5"/>
  <c r="T1715" i="5" s="1"/>
  <c r="B1716" i="5"/>
  <c r="T1716" i="5" s="1"/>
  <c r="B1717" i="5"/>
  <c r="T1717" i="5" s="1"/>
  <c r="B1718" i="5"/>
  <c r="T1718" i="5" s="1"/>
  <c r="B1719" i="5"/>
  <c r="S1719" i="5" s="1"/>
  <c r="B1720" i="5"/>
  <c r="B1721" i="5"/>
  <c r="T1721" i="5" s="1"/>
  <c r="B1722" i="5"/>
  <c r="T1722" i="5" s="1"/>
  <c r="B1723" i="5"/>
  <c r="T1723" i="5" s="1"/>
  <c r="B1724" i="5"/>
  <c r="T1724" i="5" s="1"/>
  <c r="B1725" i="5"/>
  <c r="T1725" i="5" s="1"/>
  <c r="B1726" i="5"/>
  <c r="T1726" i="5" s="1"/>
  <c r="B1727" i="5"/>
  <c r="T1727" i="5" s="1"/>
  <c r="B1728" i="5"/>
  <c r="T1728" i="5" s="1"/>
  <c r="B1729" i="5"/>
  <c r="T1729" i="5" s="1"/>
  <c r="B1730" i="5"/>
  <c r="B1731" i="5"/>
  <c r="T1731" i="5" s="1"/>
  <c r="B1732" i="5"/>
  <c r="T1732" i="5" s="1"/>
  <c r="B1733" i="5"/>
  <c r="B1734" i="5"/>
  <c r="T1734" i="5" s="1"/>
  <c r="B1735" i="5"/>
  <c r="T1735" i="5" s="1"/>
  <c r="B1736" i="5"/>
  <c r="T1736" i="5" s="1"/>
  <c r="B1737" i="5"/>
  <c r="T1737" i="5" s="1"/>
  <c r="B1738" i="5"/>
  <c r="T1738" i="5" s="1"/>
  <c r="B1739" i="5"/>
  <c r="T1739" i="5" s="1"/>
  <c r="B1740" i="5"/>
  <c r="T1740" i="5" s="1"/>
  <c r="B1741" i="5"/>
  <c r="S1741" i="5" s="1"/>
  <c r="B1742" i="5"/>
  <c r="T1742" i="5" s="1"/>
  <c r="B1743" i="5"/>
  <c r="T1743" i="5" s="1"/>
  <c r="B1744" i="5"/>
  <c r="T1744" i="5" s="1"/>
  <c r="B1745" i="5"/>
  <c r="T1745" i="5" s="1"/>
  <c r="B1746" i="5"/>
  <c r="T1746" i="5" s="1"/>
  <c r="B1747" i="5"/>
  <c r="T1747" i="5" s="1"/>
  <c r="B1748" i="5"/>
  <c r="B1749" i="5"/>
  <c r="B1750" i="5"/>
  <c r="T1750" i="5" s="1"/>
  <c r="B1751" i="5"/>
  <c r="S1751" i="5" s="1"/>
  <c r="B1752" i="5"/>
  <c r="T1752" i="5" s="1"/>
  <c r="B1753" i="5"/>
  <c r="T1753" i="5" s="1"/>
  <c r="B1754" i="5"/>
  <c r="S1754" i="5" s="1"/>
  <c r="B1755" i="5"/>
  <c r="B1756" i="5"/>
  <c r="B1757" i="5"/>
  <c r="T1757" i="5" s="1"/>
  <c r="B1758" i="5"/>
  <c r="T1758" i="5" s="1"/>
  <c r="B1759" i="5"/>
  <c r="T1759" i="5" s="1"/>
  <c r="B1760" i="5"/>
  <c r="T1760" i="5" s="1"/>
  <c r="B1761" i="5"/>
  <c r="T1761" i="5" s="1"/>
  <c r="B1762" i="5"/>
  <c r="T1762" i="5" s="1"/>
  <c r="B1763" i="5"/>
  <c r="T1763" i="5" s="1"/>
  <c r="B1764" i="5"/>
  <c r="B1765" i="5"/>
  <c r="B1766" i="5"/>
  <c r="T1766" i="5" s="1"/>
  <c r="B1767" i="5"/>
  <c r="T1767" i="5" s="1"/>
  <c r="B1768" i="5"/>
  <c r="T1768" i="5" s="1"/>
  <c r="B1769" i="5"/>
  <c r="T1769" i="5" s="1"/>
  <c r="B1770" i="5"/>
  <c r="T1770" i="5" s="1"/>
  <c r="B1771" i="5"/>
  <c r="T1771" i="5" s="1"/>
  <c r="B1772" i="5"/>
  <c r="T1772" i="5" s="1"/>
  <c r="B1773" i="5"/>
  <c r="T1773" i="5" s="1"/>
  <c r="B1774" i="5"/>
  <c r="T1774" i="5" s="1"/>
  <c r="B1775" i="5"/>
  <c r="S1775" i="5" s="1"/>
  <c r="B1776" i="5"/>
  <c r="T1776" i="5" s="1"/>
  <c r="B1777" i="5"/>
  <c r="T1777" i="5" s="1"/>
  <c r="B1778" i="5"/>
  <c r="B1779" i="5"/>
  <c r="B1780" i="5"/>
  <c r="T1780" i="5" s="1"/>
  <c r="B1781" i="5"/>
  <c r="T1781" i="5" s="1"/>
  <c r="B1782" i="5"/>
  <c r="T1782" i="5" s="1"/>
  <c r="B1783" i="5"/>
  <c r="T1783" i="5" s="1"/>
  <c r="B1784" i="5"/>
  <c r="T1784" i="5" s="1"/>
  <c r="B1785" i="5"/>
  <c r="B1786" i="5"/>
  <c r="T1786" i="5" s="1"/>
  <c r="B1787" i="5"/>
  <c r="B1788" i="5"/>
  <c r="T1788" i="5" s="1"/>
  <c r="B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S1801" i="5" s="1"/>
  <c r="B1802" i="5"/>
  <c r="T1802" i="5" s="1"/>
  <c r="B1803" i="5"/>
  <c r="T1803" i="5" s="1"/>
  <c r="B1804" i="5"/>
  <c r="T1804" i="5" s="1"/>
  <c r="B1805" i="5"/>
  <c r="T1805" i="5" s="1"/>
  <c r="B1806" i="5"/>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B1821" i="5"/>
  <c r="T1821" i="5" s="1"/>
  <c r="B1822" i="5"/>
  <c r="B1823" i="5"/>
  <c r="S1823" i="5" s="1"/>
  <c r="B1824" i="5"/>
  <c r="T1824" i="5" s="1"/>
  <c r="B1825" i="5"/>
  <c r="T1825" i="5" s="1"/>
  <c r="B1826" i="5"/>
  <c r="B1827" i="5"/>
  <c r="T1827" i="5" s="1"/>
  <c r="B1828" i="5"/>
  <c r="B1829" i="5"/>
  <c r="B1830" i="5"/>
  <c r="T1830" i="5" s="1"/>
  <c r="B1831" i="5"/>
  <c r="S1831" i="5" s="1"/>
  <c r="B1832" i="5"/>
  <c r="T1832" i="5" s="1"/>
  <c r="B1833" i="5"/>
  <c r="T1833" i="5" s="1"/>
  <c r="B1834" i="5"/>
  <c r="B1835" i="5"/>
  <c r="T1835" i="5" s="1"/>
  <c r="B1836" i="5"/>
  <c r="T1836" i="5" s="1"/>
  <c r="B1837" i="5"/>
  <c r="T1837" i="5" s="1"/>
  <c r="B1838" i="5"/>
  <c r="B1839" i="5"/>
  <c r="T1839" i="5" s="1"/>
  <c r="B1840" i="5"/>
  <c r="T1840" i="5" s="1"/>
  <c r="B1841" i="5"/>
  <c r="T1841" i="5" s="1"/>
  <c r="B1842" i="5"/>
  <c r="B1843" i="5"/>
  <c r="T1843" i="5" s="1"/>
  <c r="B1844" i="5"/>
  <c r="T1844" i="5" s="1"/>
  <c r="B1845" i="5"/>
  <c r="T1845" i="5" s="1"/>
  <c r="B1846" i="5"/>
  <c r="B1847" i="5"/>
  <c r="T1847" i="5" s="1"/>
  <c r="B1848" i="5"/>
  <c r="T1848" i="5" s="1"/>
  <c r="B1849" i="5"/>
  <c r="S1849" i="5" s="1"/>
  <c r="B1850" i="5"/>
  <c r="B1851" i="5"/>
  <c r="T1851" i="5" s="1"/>
  <c r="B1852" i="5"/>
  <c r="T1852" i="5" s="1"/>
  <c r="B1853" i="5"/>
  <c r="S1853" i="5" s="1"/>
  <c r="B1854" i="5"/>
  <c r="T1854" i="5" s="1"/>
  <c r="B1855" i="5"/>
  <c r="T1855" i="5" s="1"/>
  <c r="B1856" i="5"/>
  <c r="T1856" i="5" s="1"/>
  <c r="B1857" i="5"/>
  <c r="T1857" i="5" s="1"/>
  <c r="B1858" i="5"/>
  <c r="T1858" i="5" s="1"/>
  <c r="B1859" i="5"/>
  <c r="B1860" i="5"/>
  <c r="T1860" i="5" s="1"/>
  <c r="B1861" i="5"/>
  <c r="T1861" i="5" s="1"/>
  <c r="B1862" i="5"/>
  <c r="S1862" i="5" s="1"/>
  <c r="B1863" i="5"/>
  <c r="T1863" i="5" s="1"/>
  <c r="B1864" i="5"/>
  <c r="T1864" i="5" s="1"/>
  <c r="B1865" i="5"/>
  <c r="S1865" i="5" s="1"/>
  <c r="B1866" i="5"/>
  <c r="B1867" i="5"/>
  <c r="B1868" i="5"/>
  <c r="T1868" i="5" s="1"/>
  <c r="B1869" i="5"/>
  <c r="B1870" i="5"/>
  <c r="T1870" i="5" s="1"/>
  <c r="B1871" i="5"/>
  <c r="S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B1883" i="5"/>
  <c r="B1884" i="5"/>
  <c r="B1885" i="5"/>
  <c r="T1885" i="5" s="1"/>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B1899" i="5"/>
  <c r="T1899" i="5" s="1"/>
  <c r="B1900" i="5"/>
  <c r="T1900" i="5" s="1"/>
  <c r="B1901" i="5"/>
  <c r="B1902" i="5"/>
  <c r="T1902" i="5" s="1"/>
  <c r="B1903" i="5"/>
  <c r="T1903" i="5" s="1"/>
  <c r="B1904" i="5"/>
  <c r="T1904" i="5" s="1"/>
  <c r="B1905" i="5"/>
  <c r="B1906" i="5"/>
  <c r="B1907" i="5"/>
  <c r="T1907" i="5" s="1"/>
  <c r="B1908" i="5"/>
  <c r="T1908" i="5" s="1"/>
  <c r="B1909" i="5"/>
  <c r="T1909" i="5" s="1"/>
  <c r="B1910" i="5"/>
  <c r="T1910" i="5" s="1"/>
  <c r="B1911" i="5"/>
  <c r="S1911" i="5" s="1"/>
  <c r="B1912" i="5"/>
  <c r="T1912" i="5" s="1"/>
  <c r="B1913" i="5"/>
  <c r="T1913" i="5" s="1"/>
  <c r="B1914" i="5"/>
  <c r="B1915" i="5"/>
  <c r="T1915" i="5" s="1"/>
  <c r="B1916" i="5"/>
  <c r="B1917" i="5"/>
  <c r="S1917" i="5" s="1"/>
  <c r="B1918" i="5"/>
  <c r="T1918" i="5" s="1"/>
  <c r="B1919" i="5"/>
  <c r="T1919" i="5" s="1"/>
  <c r="B1920" i="5"/>
  <c r="T1920" i="5" s="1"/>
  <c r="B1921" i="5"/>
  <c r="T1921" i="5" s="1"/>
  <c r="B1922" i="5"/>
  <c r="B1923" i="5"/>
  <c r="B1924" i="5"/>
  <c r="B1925" i="5"/>
  <c r="T1925" i="5" s="1"/>
  <c r="B1926" i="5"/>
  <c r="T1926" i="5" s="1"/>
  <c r="B1927" i="5"/>
  <c r="S1927" i="5" s="1"/>
  <c r="B1928" i="5"/>
  <c r="T1928" i="5" s="1"/>
  <c r="B1929" i="5"/>
  <c r="T1929" i="5" s="1"/>
  <c r="B1930" i="5"/>
  <c r="B1931" i="5"/>
  <c r="B1932" i="5"/>
  <c r="T1932" i="5" s="1"/>
  <c r="B1933" i="5"/>
  <c r="T1933" i="5" s="1"/>
  <c r="B1934" i="5"/>
  <c r="T1934" i="5" s="1"/>
  <c r="B1935" i="5"/>
  <c r="T1935" i="5" s="1"/>
  <c r="B1936" i="5"/>
  <c r="T1936" i="5" s="1"/>
  <c r="B1937" i="5"/>
  <c r="S1937" i="5" s="1"/>
  <c r="B1938" i="5"/>
  <c r="B1939" i="5"/>
  <c r="T1939" i="5" s="1"/>
  <c r="B1940" i="5"/>
  <c r="B1941" i="5"/>
  <c r="T1941" i="5" s="1"/>
  <c r="B1942" i="5"/>
  <c r="B1943" i="5"/>
  <c r="S1943" i="5" s="1"/>
  <c r="B1944" i="5"/>
  <c r="T1944" i="5" s="1"/>
  <c r="B1945" i="5"/>
  <c r="T1945" i="5" s="1"/>
  <c r="B1946" i="5"/>
  <c r="B1947" i="5"/>
  <c r="B1948" i="5"/>
  <c r="T1948" i="5" s="1"/>
  <c r="B1949" i="5"/>
  <c r="T1949" i="5" s="1"/>
  <c r="B1950" i="5"/>
  <c r="T1950" i="5" s="1"/>
  <c r="B1951" i="5"/>
  <c r="T1951" i="5" s="1"/>
  <c r="B1952" i="5"/>
  <c r="T1952" i="5" s="1"/>
  <c r="B1953" i="5"/>
  <c r="T1953" i="5" s="1"/>
  <c r="B1954" i="5"/>
  <c r="T1954" i="5" s="1"/>
  <c r="B1955" i="5"/>
  <c r="T1955" i="5" s="1"/>
  <c r="B1956" i="5"/>
  <c r="T1956" i="5" s="1"/>
  <c r="B1957" i="5"/>
  <c r="B1958" i="5"/>
  <c r="S1958" i="5" s="1"/>
  <c r="B1959" i="5"/>
  <c r="T1959" i="5" s="1"/>
  <c r="B1960" i="5"/>
  <c r="T1960" i="5" s="1"/>
  <c r="B1961" i="5"/>
  <c r="T1961" i="5" s="1"/>
  <c r="B1962" i="5"/>
  <c r="B1963" i="5"/>
  <c r="T1963" i="5" s="1"/>
  <c r="B1964" i="5"/>
  <c r="T1964" i="5" s="1"/>
  <c r="B1965" i="5"/>
  <c r="T1965" i="5" s="1"/>
  <c r="B1966" i="5"/>
  <c r="T1966" i="5" s="1"/>
  <c r="B1967" i="5"/>
  <c r="S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S1986" i="5" s="1"/>
  <c r="B1987" i="5"/>
  <c r="T1987" i="5" s="1"/>
  <c r="B1988" i="5"/>
  <c r="B1989" i="5"/>
  <c r="S1989" i="5" s="1"/>
  <c r="B1990" i="5"/>
  <c r="T1990" i="5" s="1"/>
  <c r="B1991" i="5"/>
  <c r="T1991" i="5" s="1"/>
  <c r="B1992" i="5"/>
  <c r="T1992" i="5" s="1"/>
  <c r="B1993" i="5"/>
  <c r="S1993" i="5" s="1"/>
  <c r="B1994" i="5"/>
  <c r="B1995" i="5"/>
  <c r="T1995" i="5" s="1"/>
  <c r="B1996" i="5"/>
  <c r="T1996" i="5" s="1"/>
  <c r="B1997" i="5"/>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T2009" i="5" s="1"/>
  <c r="B2010" i="5"/>
  <c r="B2011" i="5"/>
  <c r="T2011" i="5" s="1"/>
  <c r="B2012" i="5"/>
  <c r="B2013" i="5"/>
  <c r="B2014" i="5"/>
  <c r="T2014" i="5" s="1"/>
  <c r="B2015" i="5"/>
  <c r="S2015" i="5" s="1"/>
  <c r="B2016" i="5"/>
  <c r="T2016" i="5" s="1"/>
  <c r="B2017" i="5"/>
  <c r="T2017" i="5" s="1"/>
  <c r="B2018" i="5"/>
  <c r="T2018" i="5" s="1"/>
  <c r="B2019" i="5"/>
  <c r="T2019" i="5" s="1"/>
  <c r="B2020" i="5"/>
  <c r="T2020" i="5" s="1"/>
  <c r="B2021" i="5"/>
  <c r="T2021" i="5" s="1"/>
  <c r="B2022" i="5"/>
  <c r="T2022" i="5" s="1"/>
  <c r="B2023" i="5"/>
  <c r="S2023" i="5" s="1"/>
  <c r="B2024" i="5"/>
  <c r="T2024" i="5" s="1"/>
  <c r="B2025" i="5"/>
  <c r="T2025" i="5" s="1"/>
  <c r="B2026" i="5"/>
  <c r="T2026" i="5" s="1"/>
  <c r="B2027" i="5"/>
  <c r="T2027" i="5" s="1"/>
  <c r="B2028" i="5"/>
  <c r="B2029" i="5"/>
  <c r="B2030" i="5"/>
  <c r="B2031" i="5"/>
  <c r="T2031" i="5" s="1"/>
  <c r="B2032" i="5"/>
  <c r="T2032" i="5" s="1"/>
  <c r="B2033" i="5"/>
  <c r="T2033" i="5" s="1"/>
  <c r="B2034" i="5"/>
  <c r="B2035" i="5"/>
  <c r="T2035" i="5" s="1"/>
  <c r="B2036" i="5"/>
  <c r="T2036" i="5" s="1"/>
  <c r="B2037" i="5"/>
  <c r="B2038" i="5"/>
  <c r="T2038" i="5" s="1"/>
  <c r="B2039" i="5"/>
  <c r="T2039" i="5" s="1"/>
  <c r="B2040" i="5"/>
  <c r="T2040" i="5" s="1"/>
  <c r="B2041" i="5"/>
  <c r="T2041" i="5" s="1"/>
  <c r="B2042" i="5"/>
  <c r="S2042" i="5" s="1"/>
  <c r="B2043" i="5"/>
  <c r="T2043" i="5" s="1"/>
  <c r="B2044" i="5"/>
  <c r="T2044" i="5" s="1"/>
  <c r="B2045" i="5"/>
  <c r="S2045" i="5" s="1"/>
  <c r="B2046" i="5"/>
  <c r="B2047" i="5"/>
  <c r="T2047" i="5" s="1"/>
  <c r="B2048" i="5"/>
  <c r="T2048" i="5" s="1"/>
  <c r="B2049" i="5"/>
  <c r="T2049" i="5" s="1"/>
  <c r="B2050" i="5"/>
  <c r="B2051" i="5"/>
  <c r="B2052" i="5"/>
  <c r="S2052" i="5" s="1"/>
  <c r="B2053" i="5"/>
  <c r="B2054" i="5"/>
  <c r="T2054" i="5" s="1"/>
  <c r="B2055" i="5"/>
  <c r="T2055" i="5" s="1"/>
  <c r="B2056" i="5"/>
  <c r="T2056" i="5" s="1"/>
  <c r="B2057" i="5"/>
  <c r="T2057" i="5" s="1"/>
  <c r="B2058" i="5"/>
  <c r="S2058" i="5" s="1"/>
  <c r="B2059" i="5"/>
  <c r="T2059" i="5" s="1"/>
  <c r="B2060" i="5"/>
  <c r="B2061" i="5"/>
  <c r="T2061" i="5" s="1"/>
  <c r="B2062" i="5"/>
  <c r="S2062" i="5" s="1"/>
  <c r="B2063" i="5"/>
  <c r="T2063" i="5" s="1"/>
  <c r="B2064" i="5"/>
  <c r="T2064" i="5" s="1"/>
  <c r="B2065" i="5"/>
  <c r="B2066" i="5"/>
  <c r="B2067" i="5"/>
  <c r="B2068" i="5"/>
  <c r="T2068" i="5" s="1"/>
  <c r="B2069" i="5"/>
  <c r="T2069" i="5" s="1"/>
  <c r="B2070" i="5"/>
  <c r="T2070" i="5" s="1"/>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S2082" i="5" s="1"/>
  <c r="B2083" i="5"/>
  <c r="T2083" i="5" s="1"/>
  <c r="B2084" i="5"/>
  <c r="S2084" i="5" s="1"/>
  <c r="B2085" i="5"/>
  <c r="B2086" i="5"/>
  <c r="T2086" i="5" s="1"/>
  <c r="B2087" i="5"/>
  <c r="T2087" i="5" s="1"/>
  <c r="B2088" i="5"/>
  <c r="T2088" i="5" s="1"/>
  <c r="B2089" i="5"/>
  <c r="T2089" i="5" s="1"/>
  <c r="B2090" i="5"/>
  <c r="S2090" i="5" s="1"/>
  <c r="B2091" i="5"/>
  <c r="T2091" i="5" s="1"/>
  <c r="B2092" i="5"/>
  <c r="T2092" i="5" s="1"/>
  <c r="B2093" i="5"/>
  <c r="T2093" i="5" s="1"/>
  <c r="B2094" i="5"/>
  <c r="T2094" i="5" s="1"/>
  <c r="B2095" i="5"/>
  <c r="S2095" i="5" s="1"/>
  <c r="B2096" i="5"/>
  <c r="T2096" i="5" s="1"/>
  <c r="B2097" i="5"/>
  <c r="S2097" i="5" s="1"/>
  <c r="B2098" i="5"/>
  <c r="S2098" i="5" s="1"/>
  <c r="B2099" i="5"/>
  <c r="T2099" i="5" s="1"/>
  <c r="B2100" i="5"/>
  <c r="T2100" i="5" s="1"/>
  <c r="B2101" i="5"/>
  <c r="T2101" i="5" s="1"/>
  <c r="B2102" i="5"/>
  <c r="T2102" i="5" s="1"/>
  <c r="B2103" i="5"/>
  <c r="T2103" i="5" s="1"/>
  <c r="B2104" i="5"/>
  <c r="T2104" i="5" s="1"/>
  <c r="B2105" i="5"/>
  <c r="S2105" i="5" s="1"/>
  <c r="B2106" i="5"/>
  <c r="S2106" i="5" s="1"/>
  <c r="B2107" i="5"/>
  <c r="T2107" i="5" s="1"/>
  <c r="B2108" i="5"/>
  <c r="T2108" i="5" s="1"/>
  <c r="B2109" i="5"/>
  <c r="B2110" i="5"/>
  <c r="T2110" i="5" s="1"/>
  <c r="B2111" i="5"/>
  <c r="T2111" i="5" s="1"/>
  <c r="B2112" i="5"/>
  <c r="T2112" i="5" s="1"/>
  <c r="B2113" i="5"/>
  <c r="T2113" i="5" s="1"/>
  <c r="B2114" i="5"/>
  <c r="S2114" i="5" s="1"/>
  <c r="B2115" i="5"/>
  <c r="T2115" i="5" s="1"/>
  <c r="B2116" i="5"/>
  <c r="S2116" i="5" s="1"/>
  <c r="B2117" i="5"/>
  <c r="T2117" i="5" s="1"/>
  <c r="B2118" i="5"/>
  <c r="T2118" i="5" s="1"/>
  <c r="B2119" i="5"/>
  <c r="S2119" i="5" s="1"/>
  <c r="B2120" i="5"/>
  <c r="T2120" i="5" s="1"/>
  <c r="B2121" i="5"/>
  <c r="T2121" i="5" s="1"/>
  <c r="B2122" i="5"/>
  <c r="S2122" i="5" s="1"/>
  <c r="B2123" i="5"/>
  <c r="T2123" i="5" s="1"/>
  <c r="B2124" i="5"/>
  <c r="B2125" i="5"/>
  <c r="B2126" i="5"/>
  <c r="T2126" i="5" s="1"/>
  <c r="B2127" i="5"/>
  <c r="T2127" i="5" s="1"/>
  <c r="B2128" i="5"/>
  <c r="T2128" i="5" s="1"/>
  <c r="B2129" i="5"/>
  <c r="T2129" i="5" s="1"/>
  <c r="B2130" i="5"/>
  <c r="S2130" i="5" s="1"/>
  <c r="B2131" i="5"/>
  <c r="T2131" i="5" s="1"/>
  <c r="B2132" i="5"/>
  <c r="B2133" i="5"/>
  <c r="T2133" i="5" s="1"/>
  <c r="B2134" i="5"/>
  <c r="T2134" i="5" s="1"/>
  <c r="B2135" i="5"/>
  <c r="T2135" i="5" s="1"/>
  <c r="B2136" i="5"/>
  <c r="T2136" i="5" s="1"/>
  <c r="B2137" i="5"/>
  <c r="B2138" i="5"/>
  <c r="B2139" i="5"/>
  <c r="T2139" i="5" s="1"/>
  <c r="B2140" i="5"/>
  <c r="B2141" i="5"/>
  <c r="B2142" i="5"/>
  <c r="T2142" i="5" s="1"/>
  <c r="B2143" i="5"/>
  <c r="T2143" i="5" s="1"/>
  <c r="B2144" i="5"/>
  <c r="T2144" i="5" s="1"/>
  <c r="B2145" i="5"/>
  <c r="S2145" i="5" s="1"/>
  <c r="B2146" i="5"/>
  <c r="B2147" i="5"/>
  <c r="T2147" i="5" s="1"/>
  <c r="B2148" i="5"/>
  <c r="T2148" i="5" s="1"/>
  <c r="B2149" i="5"/>
  <c r="B2150" i="5"/>
  <c r="T2150" i="5" s="1"/>
  <c r="B2151" i="5"/>
  <c r="T2151" i="5" s="1"/>
  <c r="B2152" i="5"/>
  <c r="T2152" i="5" s="1"/>
  <c r="B2153" i="5"/>
  <c r="B2154" i="5"/>
  <c r="T2154" i="5" s="1"/>
  <c r="B2155" i="5"/>
  <c r="B2156" i="5"/>
  <c r="T2156" i="5" s="1"/>
  <c r="B2157" i="5"/>
  <c r="B2158" i="5"/>
  <c r="T2158" i="5" s="1"/>
  <c r="B2159" i="5"/>
  <c r="T2159" i="5" s="1"/>
  <c r="B2160" i="5"/>
  <c r="T2160" i="5" s="1"/>
  <c r="B2161" i="5"/>
  <c r="T2161" i="5" s="1"/>
  <c r="B2162" i="5"/>
  <c r="B2163" i="5"/>
  <c r="T2163" i="5" s="1"/>
  <c r="B2164" i="5"/>
  <c r="S2164" i="5" s="1"/>
  <c r="B2165" i="5"/>
  <c r="B2166" i="5"/>
  <c r="B2167" i="5"/>
  <c r="S2167" i="5" s="1"/>
  <c r="B2168" i="5"/>
  <c r="T2168" i="5" s="1"/>
  <c r="B2169" i="5"/>
  <c r="T2169" i="5" s="1"/>
  <c r="B2170" i="5"/>
  <c r="S2170" i="5" s="1"/>
  <c r="B2171" i="5"/>
  <c r="T2171" i="5" s="1"/>
  <c r="B2172" i="5"/>
  <c r="T2172" i="5" s="1"/>
  <c r="B2173" i="5"/>
  <c r="T2173" i="5" s="1"/>
  <c r="B2174" i="5"/>
  <c r="T2174" i="5" s="1"/>
  <c r="B2175" i="5"/>
  <c r="T2175" i="5" s="1"/>
  <c r="B2176" i="5"/>
  <c r="T2176" i="5" s="1"/>
  <c r="B2177" i="5"/>
  <c r="B2178" i="5"/>
  <c r="T2178" i="5" s="1"/>
  <c r="B2179" i="5"/>
  <c r="T2179" i="5" s="1"/>
  <c r="B2180" i="5"/>
  <c r="T2180" i="5" s="1"/>
  <c r="B2181" i="5"/>
  <c r="B2182" i="5"/>
  <c r="B2183" i="5"/>
  <c r="S2183" i="5" s="1"/>
  <c r="B2184" i="5"/>
  <c r="T2184" i="5" s="1"/>
  <c r="B2185" i="5"/>
  <c r="S2185" i="5" s="1"/>
  <c r="B2186" i="5"/>
  <c r="T2186" i="5" s="1"/>
  <c r="B2187" i="5"/>
  <c r="T2187" i="5" s="1"/>
  <c r="B2188" i="5"/>
  <c r="S2188" i="5" s="1"/>
  <c r="B2189" i="5"/>
  <c r="B2190" i="5"/>
  <c r="T2190" i="5" s="1"/>
  <c r="B2191" i="5"/>
  <c r="T2191" i="5" s="1"/>
  <c r="B2192" i="5"/>
  <c r="T2192" i="5" s="1"/>
  <c r="B2193" i="5"/>
  <c r="T2193" i="5" s="1"/>
  <c r="B2194" i="5"/>
  <c r="B2195" i="5"/>
  <c r="T2195" i="5" s="1"/>
  <c r="B2196" i="5"/>
  <c r="B2197" i="5"/>
  <c r="S2197" i="5" s="1"/>
  <c r="B2198" i="5"/>
  <c r="T2198" i="5" s="1"/>
  <c r="B2199" i="5"/>
  <c r="T2199" i="5" s="1"/>
  <c r="B2200" i="5"/>
  <c r="T2200" i="5" s="1"/>
  <c r="B2201" i="5"/>
  <c r="T2201" i="5" s="1"/>
  <c r="B2202" i="5"/>
  <c r="T2202" i="5" s="1"/>
  <c r="B2203" i="5"/>
  <c r="T2203" i="5" s="1"/>
  <c r="B2204" i="5"/>
  <c r="T2204" i="5" s="1"/>
  <c r="B2205" i="5"/>
  <c r="B2206" i="5"/>
  <c r="S2206" i="5" s="1"/>
  <c r="B2207" i="5"/>
  <c r="T2207" i="5" s="1"/>
  <c r="B2208" i="5"/>
  <c r="T2208" i="5" s="1"/>
  <c r="B2209" i="5"/>
  <c r="S2209" i="5" s="1"/>
  <c r="B2210" i="5"/>
  <c r="B2211" i="5"/>
  <c r="T2211" i="5" s="1"/>
  <c r="B2212" i="5"/>
  <c r="T2212" i="5" s="1"/>
  <c r="B2213" i="5"/>
  <c r="T2213" i="5" s="1"/>
  <c r="B2214" i="5"/>
  <c r="B2215" i="5"/>
  <c r="T2215" i="5" s="1"/>
  <c r="B2216" i="5"/>
  <c r="T2216" i="5" s="1"/>
  <c r="B2217" i="5"/>
  <c r="T2217" i="5" s="1"/>
  <c r="B2218" i="5"/>
  <c r="B2219" i="5"/>
  <c r="T2219" i="5" s="1"/>
  <c r="B2220" i="5"/>
  <c r="T2220" i="5" s="1"/>
  <c r="B2221" i="5"/>
  <c r="B2222" i="5"/>
  <c r="T2222" i="5" s="1"/>
  <c r="B2223" i="5"/>
  <c r="T2223" i="5" s="1"/>
  <c r="B2224" i="5"/>
  <c r="T2224" i="5" s="1"/>
  <c r="B2225" i="5"/>
  <c r="B2226" i="5"/>
  <c r="S2226" i="5" s="1"/>
  <c r="B2227" i="5"/>
  <c r="T2227" i="5" s="1"/>
  <c r="B2228" i="5"/>
  <c r="T2228" i="5" s="1"/>
  <c r="B2229" i="5"/>
  <c r="B2230" i="5"/>
  <c r="S2230" i="5" s="1"/>
  <c r="B2231" i="5"/>
  <c r="T2231" i="5" s="1"/>
  <c r="B2232" i="5"/>
  <c r="T2232" i="5" s="1"/>
  <c r="B2233" i="5"/>
  <c r="T2233" i="5" s="1"/>
  <c r="B2234" i="5"/>
  <c r="T2234" i="5" s="1"/>
  <c r="B2235" i="5"/>
  <c r="T2235" i="5" s="1"/>
  <c r="B2236" i="5"/>
  <c r="T2236" i="5" s="1"/>
  <c r="B2237" i="5"/>
  <c r="S2237" i="5" s="1"/>
  <c r="B2238" i="5"/>
  <c r="T2238" i="5" s="1"/>
  <c r="B2239" i="5"/>
  <c r="S2239" i="5" s="1"/>
  <c r="B2240" i="5"/>
  <c r="T2240" i="5" s="1"/>
  <c r="B2241" i="5"/>
  <c r="T2241" i="5" s="1"/>
  <c r="B2242" i="5"/>
  <c r="S2242" i="5" s="1"/>
  <c r="B2243" i="5"/>
  <c r="T2243" i="5" s="1"/>
  <c r="B2244" i="5"/>
  <c r="S2244" i="5" s="1"/>
  <c r="B2245" i="5"/>
  <c r="T2245" i="5" s="1"/>
  <c r="B2246" i="5"/>
  <c r="T2246" i="5" s="1"/>
  <c r="B2247" i="5"/>
  <c r="B2248" i="5"/>
  <c r="T2248" i="5" s="1"/>
  <c r="B2249" i="5"/>
  <c r="T2249" i="5" s="1"/>
  <c r="B2250" i="5"/>
  <c r="B2251" i="5"/>
  <c r="T2251" i="5" s="1"/>
  <c r="B2252" i="5"/>
  <c r="T2252" i="5" s="1"/>
  <c r="B2253" i="5"/>
  <c r="B2254" i="5"/>
  <c r="T2254" i="5" s="1"/>
  <c r="B2255" i="5"/>
  <c r="S2255" i="5" s="1"/>
  <c r="B2256" i="5"/>
  <c r="T2256" i="5" s="1"/>
  <c r="B2257" i="5"/>
  <c r="S2257" i="5" s="1"/>
  <c r="B2258" i="5"/>
  <c r="B2259" i="5"/>
  <c r="T2259" i="5" s="1"/>
  <c r="B2260" i="5"/>
  <c r="T2260" i="5" s="1"/>
  <c r="B2261" i="5"/>
  <c r="B2262" i="5"/>
  <c r="B2263" i="5"/>
  <c r="T2263" i="5" s="1"/>
  <c r="B2264" i="5"/>
  <c r="T2264" i="5" s="1"/>
  <c r="B2265" i="5"/>
  <c r="T2265" i="5" s="1"/>
  <c r="B2266" i="5"/>
  <c r="B2267" i="5"/>
  <c r="T2267" i="5" s="1"/>
  <c r="B2268" i="5"/>
  <c r="T2268" i="5" s="1"/>
  <c r="B2269" i="5"/>
  <c r="B2270" i="5"/>
  <c r="S2270" i="5" s="1"/>
  <c r="B2271" i="5"/>
  <c r="T2271" i="5" s="1"/>
  <c r="B2272" i="5"/>
  <c r="T2272" i="5" s="1"/>
  <c r="B2273" i="5"/>
  <c r="T2273" i="5" s="1"/>
  <c r="B2274" i="5"/>
  <c r="B2275" i="5"/>
  <c r="T2275" i="5" s="1"/>
  <c r="B2276" i="5"/>
  <c r="S2276" i="5" s="1"/>
  <c r="B2277" i="5"/>
  <c r="T2277" i="5" s="1"/>
  <c r="B2278" i="5"/>
  <c r="T2278" i="5" s="1"/>
  <c r="B2279" i="5"/>
  <c r="T2279" i="5" s="1"/>
  <c r="B2280" i="5"/>
  <c r="T2280" i="5" s="1"/>
  <c r="B2281" i="5"/>
  <c r="B2282" i="5"/>
  <c r="T2282" i="5" s="1"/>
  <c r="B2283" i="5"/>
  <c r="T2283" i="5" s="1"/>
  <c r="B2284" i="5"/>
  <c r="S2284" i="5" s="1"/>
  <c r="B2285" i="5"/>
  <c r="B2286" i="5"/>
  <c r="B2287" i="5"/>
  <c r="T2287" i="5" s="1"/>
  <c r="B2288" i="5"/>
  <c r="T2288" i="5" s="1"/>
  <c r="B2289" i="5"/>
  <c r="S2289" i="5" s="1"/>
  <c r="B2290" i="5"/>
  <c r="S2290" i="5" s="1"/>
  <c r="B2291" i="5"/>
  <c r="T2291" i="5" s="1"/>
  <c r="B2292" i="5"/>
  <c r="T2292" i="5" s="1"/>
  <c r="B2293" i="5"/>
  <c r="B2294" i="5"/>
  <c r="T2294" i="5" s="1"/>
  <c r="B2295" i="5"/>
  <c r="S2295" i="5" s="1"/>
  <c r="B2296" i="5"/>
  <c r="T2296" i="5" s="1"/>
  <c r="B2297" i="5"/>
  <c r="T2297" i="5" s="1"/>
  <c r="B2298" i="5"/>
  <c r="S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B2311" i="5"/>
  <c r="T2311" i="5" s="1"/>
  <c r="B2312" i="5"/>
  <c r="T2312" i="5" s="1"/>
  <c r="B2313" i="5"/>
  <c r="S2313" i="5" s="1"/>
  <c r="B2314" i="5"/>
  <c r="S2314" i="5" s="1"/>
  <c r="B2315" i="5"/>
  <c r="T2315" i="5" s="1"/>
  <c r="B2316" i="5"/>
  <c r="T2316" i="5" s="1"/>
  <c r="B2317" i="5"/>
  <c r="T2317" i="5" s="1"/>
  <c r="B2318" i="5"/>
  <c r="T2318" i="5" s="1"/>
  <c r="B2319" i="5"/>
  <c r="T2319" i="5" s="1"/>
  <c r="B2320" i="5"/>
  <c r="T2320" i="5" s="1"/>
  <c r="B2321" i="5"/>
  <c r="T2321" i="5" s="1"/>
  <c r="B2322" i="5"/>
  <c r="B2323" i="5"/>
  <c r="T2323" i="5" s="1"/>
  <c r="B2324" i="5"/>
  <c r="T2324" i="5" s="1"/>
  <c r="B2325" i="5"/>
  <c r="B2326" i="5"/>
  <c r="B2327" i="5"/>
  <c r="S2327" i="5" s="1"/>
  <c r="B2328" i="5"/>
  <c r="T2328" i="5" s="1"/>
  <c r="B2329" i="5"/>
  <c r="S2329" i="5" s="1"/>
  <c r="B2330" i="5"/>
  <c r="B2331" i="5"/>
  <c r="T2331" i="5" s="1"/>
  <c r="B2332" i="5"/>
  <c r="T2332" i="5" s="1"/>
  <c r="B2333" i="5"/>
  <c r="B2334" i="5"/>
  <c r="B2335" i="5"/>
  <c r="T2335" i="5" s="1"/>
  <c r="B2336" i="5"/>
  <c r="T2336" i="5" s="1"/>
  <c r="B2337" i="5"/>
  <c r="T2337" i="5" s="1"/>
  <c r="B2338" i="5"/>
  <c r="B2339" i="5"/>
  <c r="T2339" i="5" s="1"/>
  <c r="B2340" i="5"/>
  <c r="T2340" i="5" s="1"/>
  <c r="B2341" i="5"/>
  <c r="B2342" i="5"/>
  <c r="T2342" i="5" s="1"/>
  <c r="B2343" i="5"/>
  <c r="T2343" i="5" s="1"/>
  <c r="B2344" i="5"/>
  <c r="T2344" i="5" s="1"/>
  <c r="B2345" i="5"/>
  <c r="B2346" i="5"/>
  <c r="B2347" i="5"/>
  <c r="T2347" i="5" s="1"/>
  <c r="B2348" i="5"/>
  <c r="T2348" i="5" s="1"/>
  <c r="B2349" i="5"/>
  <c r="B2350" i="5"/>
  <c r="T2350" i="5" s="1"/>
  <c r="B2351" i="5"/>
  <c r="T2351" i="5" s="1"/>
  <c r="B2352" i="5"/>
  <c r="T2352" i="5" s="1"/>
  <c r="B2353" i="5"/>
  <c r="S2353" i="5" s="1"/>
  <c r="B2354" i="5"/>
  <c r="S2354" i="5" s="1"/>
  <c r="B2355" i="5"/>
  <c r="T2355" i="5" s="1"/>
  <c r="B2356" i="5"/>
  <c r="T2356" i="5" s="1"/>
  <c r="B2357" i="5"/>
  <c r="B2358" i="5"/>
  <c r="B2359" i="5"/>
  <c r="T2359" i="5" s="1"/>
  <c r="B2360" i="5"/>
  <c r="T2360" i="5" s="1"/>
  <c r="B2361" i="5"/>
  <c r="T2361" i="5" s="1"/>
  <c r="B2362" i="5"/>
  <c r="S2362" i="5" s="1"/>
  <c r="B2363" i="5"/>
  <c r="B2364" i="5"/>
  <c r="T2364" i="5" s="1"/>
  <c r="B2365" i="5"/>
  <c r="T2365" i="5" s="1"/>
  <c r="B2366" i="5"/>
  <c r="B2367" i="5"/>
  <c r="S2367" i="5" s="1"/>
  <c r="B2368" i="5"/>
  <c r="T2368" i="5" s="1"/>
  <c r="B2369" i="5"/>
  <c r="S2369" i="5" s="1"/>
  <c r="B2370" i="5"/>
  <c r="S2370" i="5" s="1"/>
  <c r="B2371" i="5"/>
  <c r="T2371" i="5" s="1"/>
  <c r="B2372" i="5"/>
  <c r="T2372" i="5" s="1"/>
  <c r="B2373" i="5"/>
  <c r="B2374" i="5"/>
  <c r="T2374" i="5" s="1"/>
  <c r="B2375" i="5"/>
  <c r="T2375" i="5" s="1"/>
  <c r="B2376" i="5"/>
  <c r="T2376" i="5" s="1"/>
  <c r="B2377" i="5"/>
  <c r="T2377" i="5" s="1"/>
  <c r="B2378" i="5"/>
  <c r="T2378" i="5" s="1"/>
  <c r="B2379" i="5"/>
  <c r="T2379" i="5" s="1"/>
  <c r="B2380" i="5"/>
  <c r="B2381" i="5"/>
  <c r="B2382" i="5"/>
  <c r="B2383" i="5"/>
  <c r="T2383" i="5" s="1"/>
  <c r="B2384" i="5"/>
  <c r="T2384" i="5" s="1"/>
  <c r="B2385" i="5"/>
  <c r="S2385" i="5" s="1"/>
  <c r="B2386" i="5"/>
  <c r="B2387" i="5"/>
  <c r="T2387" i="5" s="1"/>
  <c r="B2388" i="5"/>
  <c r="B2389" i="5"/>
  <c r="B2390" i="5"/>
  <c r="T2390" i="5" s="1"/>
  <c r="B2391" i="5"/>
  <c r="T2391" i="5" s="1"/>
  <c r="B2392" i="5"/>
  <c r="T2392" i="5" s="1"/>
  <c r="B2393" i="5"/>
  <c r="S2393" i="5" s="1"/>
  <c r="B2394" i="5"/>
  <c r="T2394" i="5" s="1"/>
  <c r="B2395" i="5"/>
  <c r="T2395" i="5" s="1"/>
  <c r="B2396" i="5"/>
  <c r="T2396" i="5" s="1"/>
  <c r="B2397" i="5"/>
  <c r="B2398" i="5"/>
  <c r="T2398" i="5" s="1"/>
  <c r="B2399" i="5"/>
  <c r="S2399" i="5" s="1"/>
  <c r="B2400" i="5"/>
  <c r="T2400" i="5" s="1"/>
  <c r="B2401" i="5"/>
  <c r="T2401" i="5" s="1"/>
  <c r="B2402" i="5"/>
  <c r="T2402" i="5" s="1"/>
  <c r="B2403" i="5"/>
  <c r="B2404" i="5"/>
  <c r="B2405" i="5"/>
  <c r="T2405" i="5" s="1"/>
  <c r="B2406" i="5"/>
  <c r="T2406" i="5" s="1"/>
  <c r="B2407" i="5"/>
  <c r="S2407" i="5" s="1"/>
  <c r="B2408" i="5"/>
  <c r="B2409" i="5"/>
  <c r="S2409" i="5" s="1"/>
  <c r="B2410" i="5"/>
  <c r="T2410" i="5" s="1"/>
  <c r="B2411" i="5"/>
  <c r="T2411" i="5" s="1"/>
  <c r="B2412" i="5"/>
  <c r="T2412" i="5" s="1"/>
  <c r="B2413" i="5"/>
  <c r="B2414" i="5"/>
  <c r="B2415" i="5"/>
  <c r="T2415" i="5" s="1"/>
  <c r="B2416" i="5"/>
  <c r="T2416" i="5" s="1"/>
  <c r="B2417" i="5"/>
  <c r="B2418" i="5"/>
  <c r="T2418" i="5" s="1"/>
  <c r="B2419" i="5"/>
  <c r="T2419" i="5" s="1"/>
  <c r="B2420" i="5"/>
  <c r="B2421" i="5"/>
  <c r="B2422" i="5"/>
  <c r="T2422" i="5" s="1"/>
  <c r="B2423" i="5"/>
  <c r="S2423" i="5" s="1"/>
  <c r="B2424" i="5"/>
  <c r="S2424" i="5" s="1"/>
  <c r="B2425" i="5"/>
  <c r="B2426" i="5"/>
  <c r="T2426" i="5" s="1"/>
  <c r="B2427" i="5"/>
  <c r="T2427" i="5" s="1"/>
  <c r="B2428" i="5"/>
  <c r="B2429" i="5"/>
  <c r="T2429" i="5" s="1"/>
  <c r="B2430" i="5"/>
  <c r="T2430" i="5" s="1"/>
  <c r="B2431" i="5"/>
  <c r="T2431" i="5" s="1"/>
  <c r="B2436" i="5"/>
  <c r="T2436" i="5" s="1"/>
  <c r="AB332" i="5"/>
  <c r="AB333" i="5"/>
  <c r="AB335" i="5"/>
  <c r="AB336" i="5"/>
  <c r="AB337" i="5"/>
  <c r="AB339" i="5"/>
  <c r="AB340" i="5"/>
  <c r="AB341" i="5"/>
  <c r="AB343" i="5"/>
  <c r="AB344" i="5"/>
  <c r="AB345" i="5"/>
  <c r="AB346" i="5"/>
  <c r="AB347" i="5"/>
  <c r="AB348" i="5"/>
  <c r="AB349" i="5"/>
  <c r="AB351" i="5"/>
  <c r="AB352" i="5"/>
  <c r="AB353" i="5"/>
  <c r="AB354" i="5"/>
  <c r="AB355" i="5"/>
  <c r="AB356" i="5"/>
  <c r="AB364" i="5"/>
  <c r="AB372" i="5"/>
  <c r="AB380" i="5"/>
  <c r="AB381" i="5"/>
  <c r="AB396" i="5"/>
  <c r="AB397" i="5"/>
  <c r="AB404" i="5"/>
  <c r="AB412" i="5"/>
  <c r="AB420" i="5"/>
  <c r="AB428" i="5"/>
  <c r="AB437" i="5"/>
  <c r="AB444" i="5"/>
  <c r="AB452" i="5"/>
  <c r="AB460" i="5"/>
  <c r="AB461" i="5"/>
  <c r="AB476" i="5"/>
  <c r="AB492" i="5"/>
  <c r="AB500" i="5"/>
  <c r="AB508" i="5"/>
  <c r="AB524" i="5"/>
  <c r="AB525" i="5"/>
  <c r="AB532" i="5"/>
  <c r="AB540" i="5"/>
  <c r="AB556" i="5"/>
  <c r="AB557" i="5"/>
  <c r="AB572" i="5"/>
  <c r="AB573" i="5"/>
  <c r="AB580" i="5"/>
  <c r="AB588" i="5"/>
  <c r="AB589" i="5"/>
  <c r="AB604" i="5"/>
  <c r="AB605" i="5"/>
  <c r="AB612" i="5"/>
  <c r="AB620" i="5"/>
  <c r="AB628" i="5"/>
  <c r="AB629" i="5"/>
  <c r="AB636" i="5"/>
  <c r="AB637" i="5"/>
  <c r="AB644" i="5"/>
  <c r="AB652" i="5"/>
  <c r="AB668" i="5"/>
  <c r="AB669" i="5"/>
  <c r="AB676" i="5"/>
  <c r="AB684" i="5"/>
  <c r="AB693" i="5"/>
  <c r="AB700" i="5"/>
  <c r="AB701" i="5"/>
  <c r="AB708" i="5"/>
  <c r="AB716" i="5"/>
  <c r="AB724" i="5"/>
  <c r="AB732" i="5"/>
  <c r="AB740" i="5"/>
  <c r="AB741" i="5"/>
  <c r="AB748" i="5"/>
  <c r="AB756" i="5"/>
  <c r="AB764" i="5"/>
  <c r="AB772" i="5"/>
  <c r="AB773" i="5"/>
  <c r="AB780" i="5"/>
  <c r="AB796" i="5"/>
  <c r="AB804" i="5"/>
  <c r="AB805" i="5"/>
  <c r="AB812" i="5"/>
  <c r="AB820" i="5"/>
  <c r="AB828" i="5"/>
  <c r="AB829" i="5"/>
  <c r="AB836" i="5"/>
  <c r="AB844" i="5"/>
  <c r="AB852" i="5"/>
  <c r="AB860" i="5"/>
  <c r="AB861" i="5"/>
  <c r="AB868" i="5"/>
  <c r="AB869" i="5"/>
  <c r="AB876" i="5"/>
  <c r="AB884" i="5"/>
  <c r="AB892" i="5"/>
  <c r="AB900" i="5"/>
  <c r="AB901" i="5"/>
  <c r="AB908" i="5"/>
  <c r="AB924" i="5"/>
  <c r="AB925" i="5"/>
  <c r="AB932" i="5"/>
  <c r="AB933" i="5"/>
  <c r="AB940" i="5"/>
  <c r="AB948" i="5"/>
  <c r="AB956" i="5"/>
  <c r="AB972" i="5"/>
  <c r="AB980" i="5"/>
  <c r="AB988" i="5"/>
  <c r="AB989" i="5"/>
  <c r="AB996" i="5"/>
  <c r="AB1004" i="5"/>
  <c r="AB1005" i="5"/>
  <c r="AB1020" i="5"/>
  <c r="AB1028" i="5"/>
  <c r="AB1036" i="5"/>
  <c r="AB1037" i="5"/>
  <c r="AB1044" i="5"/>
  <c r="AB1052" i="5"/>
  <c r="AB1060" i="5"/>
  <c r="AB1068" i="5"/>
  <c r="AB1069" i="5"/>
  <c r="AB1076" i="5"/>
  <c r="AB1084" i="5"/>
  <c r="AB1092" i="5"/>
  <c r="AB1100" i="5"/>
  <c r="AB1101" i="5"/>
  <c r="AB1108" i="5"/>
  <c r="AB1116" i="5"/>
  <c r="AB1124" i="5"/>
  <c r="AB1125" i="5"/>
  <c r="AB1132" i="5"/>
  <c r="AB1140" i="5"/>
  <c r="AB1141" i="5"/>
  <c r="AB1148" i="5"/>
  <c r="AB1156" i="5"/>
  <c r="AB1157" i="5"/>
  <c r="AB1164" i="5"/>
  <c r="AB1165" i="5"/>
  <c r="AB1189" i="5"/>
  <c r="AB1196" i="5"/>
  <c r="AB1204" i="5"/>
  <c r="AB1212" i="5"/>
  <c r="AB1220" i="5"/>
  <c r="AB1221" i="5"/>
  <c r="AB1228" i="5"/>
  <c r="AB1260" i="5"/>
  <c r="AB1268" i="5"/>
  <c r="AB1276" i="5"/>
  <c r="AB1284" i="5"/>
  <c r="AB1292" i="5"/>
  <c r="AB1316" i="5"/>
  <c r="AB1324" i="5"/>
  <c r="AB1332" i="5"/>
  <c r="AB1348" i="5"/>
  <c r="AB1356" i="5"/>
  <c r="AB1364" i="5"/>
  <c r="AB1380" i="5"/>
  <c r="AB1388" i="5"/>
  <c r="AB1396" i="5"/>
  <c r="AB1412" i="5"/>
  <c r="AB1420" i="5"/>
  <c r="AB1428" i="5"/>
  <c r="AB1452" i="5"/>
  <c r="AB1460" i="5"/>
  <c r="AB1484" i="5"/>
  <c r="AB1500" i="5"/>
  <c r="AB1516" i="5"/>
  <c r="AB1524" i="5"/>
  <c r="AB1532" i="5"/>
  <c r="AB1556" i="5"/>
  <c r="AB1564" i="5"/>
  <c r="AB1580" i="5"/>
  <c r="AB1588" i="5"/>
  <c r="AB1596" i="5"/>
  <c r="AB1612" i="5"/>
  <c r="AB1628" i="5"/>
  <c r="AB1644" i="5"/>
  <c r="AB1652" i="5"/>
  <c r="AB1660" i="5"/>
  <c r="AB1684" i="5"/>
  <c r="AB1692" i="5"/>
  <c r="AB1708" i="5"/>
  <c r="AB1716" i="5"/>
  <c r="AB1740" i="5"/>
  <c r="AB1756" i="5"/>
  <c r="AB1780" i="5"/>
  <c r="AB1788" i="5"/>
  <c r="AB1804" i="5"/>
  <c r="AB1820" i="5"/>
  <c r="AB1844" i="5"/>
  <c r="AB1852" i="5"/>
  <c r="AB1868" i="5"/>
  <c r="AB1884" i="5"/>
  <c r="AB1908" i="5"/>
  <c r="AB1916" i="5"/>
  <c r="AB1932" i="5"/>
  <c r="AB1948" i="5"/>
  <c r="AB1972" i="5"/>
  <c r="AB1980" i="5"/>
  <c r="AB1996" i="5"/>
  <c r="AB2012" i="5"/>
  <c r="AB2036" i="5"/>
  <c r="AB2044" i="5"/>
  <c r="AB2060" i="5"/>
  <c r="AB2076" i="5"/>
  <c r="AB2100" i="5"/>
  <c r="AB2108" i="5"/>
  <c r="AB2124" i="5"/>
  <c r="AB2140" i="5"/>
  <c r="AB2164" i="5"/>
  <c r="AB2172" i="5"/>
  <c r="AB2188" i="5"/>
  <c r="AB2204" i="5"/>
  <c r="AB2228" i="5"/>
  <c r="AB2236" i="5"/>
  <c r="AB2252" i="5"/>
  <c r="AB2268" i="5"/>
  <c r="AB2292" i="5"/>
  <c r="AB2300" i="5"/>
  <c r="AB2316" i="5"/>
  <c r="AB2332" i="5"/>
  <c r="AB2356" i="5"/>
  <c r="AB2364" i="5"/>
  <c r="AB2380" i="5"/>
  <c r="AB2431" i="5"/>
  <c r="G22" i="6"/>
  <c r="G21" i="6"/>
  <c r="G20" i="6"/>
  <c r="G19" i="6"/>
  <c r="G18" i="6"/>
  <c r="J119" i="6"/>
  <c r="J118" i="6"/>
  <c r="I118" i="6"/>
  <c r="J117" i="6"/>
  <c r="J116" i="6"/>
  <c r="I112" i="6"/>
  <c r="G112" i="6"/>
  <c r="J87" i="6"/>
  <c r="J85" i="6"/>
  <c r="J76" i="6"/>
  <c r="J66" i="6"/>
  <c r="J65" i="6"/>
  <c r="J63" i="6"/>
  <c r="J54" i="6"/>
  <c r="J52" i="6"/>
  <c r="J51" i="6"/>
  <c r="J44" i="6"/>
  <c r="J42" i="6"/>
  <c r="C107" i="6"/>
  <c r="C106" i="6"/>
  <c r="C105" i="6"/>
  <c r="C104" i="6"/>
  <c r="J103" i="6"/>
  <c r="J102" i="6"/>
  <c r="J101" i="6"/>
  <c r="I100" i="6"/>
  <c r="J100" i="6"/>
  <c r="C92" i="6"/>
  <c r="C91" i="6"/>
  <c r="C90" i="6"/>
  <c r="C89" i="6"/>
  <c r="I87" i="6"/>
  <c r="I86" i="6"/>
  <c r="I85" i="6"/>
  <c r="J84" i="6"/>
  <c r="C81" i="6"/>
  <c r="C80" i="6"/>
  <c r="C79" i="6"/>
  <c r="C78" i="6"/>
  <c r="I77" i="6"/>
  <c r="I76" i="6"/>
  <c r="I74" i="6"/>
  <c r="C70" i="6"/>
  <c r="C69" i="6"/>
  <c r="C68" i="6"/>
  <c r="C67" i="6"/>
  <c r="I66" i="6"/>
  <c r="I64" i="6"/>
  <c r="I62" i="6"/>
  <c r="C59" i="6"/>
  <c r="C58" i="6"/>
  <c r="C57" i="6"/>
  <c r="C56" i="6"/>
  <c r="I55" i="6"/>
  <c r="I53" i="6"/>
  <c r="I51" i="6"/>
  <c r="C48" i="6"/>
  <c r="C47" i="6"/>
  <c r="C46" i="6"/>
  <c r="C45" i="6"/>
  <c r="I43" i="6"/>
  <c r="I41" i="6"/>
  <c r="I40" i="6"/>
  <c r="J40" i="6"/>
  <c r="C26" i="6"/>
  <c r="C25" i="6"/>
  <c r="C24" i="6"/>
  <c r="C23" i="6"/>
  <c r="J22" i="6"/>
  <c r="I21" i="6"/>
  <c r="J21" i="6"/>
  <c r="J19" i="6"/>
  <c r="I72" i="6"/>
  <c r="I7" i="6"/>
  <c r="C4" i="8"/>
  <c r="T8" i="5"/>
  <c r="T9" i="5"/>
  <c r="T10" i="5"/>
  <c r="T11" i="5"/>
  <c r="T14" i="5"/>
  <c r="T22" i="5"/>
  <c r="T23" i="5"/>
  <c r="S26" i="5"/>
  <c r="T26" i="5"/>
  <c r="S27" i="5"/>
  <c r="T27" i="5"/>
  <c r="T28" i="5"/>
  <c r="T30" i="5"/>
  <c r="T31" i="5"/>
  <c r="T32" i="5"/>
  <c r="T34" i="5"/>
  <c r="T35" i="5"/>
  <c r="T38" i="5"/>
  <c r="T39" i="5"/>
  <c r="T40" i="5"/>
  <c r="T41" i="5"/>
  <c r="T42" i="5"/>
  <c r="S43" i="5"/>
  <c r="T43" i="5"/>
  <c r="T44" i="5"/>
  <c r="T45" i="5"/>
  <c r="T46" i="5"/>
  <c r="T47" i="5"/>
  <c r="T48" i="5"/>
  <c r="T49" i="5"/>
  <c r="T50" i="5"/>
  <c r="T51" i="5"/>
  <c r="T52" i="5"/>
  <c r="T53" i="5"/>
  <c r="T54" i="5"/>
  <c r="T55" i="5"/>
  <c r="T56" i="5"/>
  <c r="T57" i="5"/>
  <c r="T58" i="5"/>
  <c r="T60" i="5"/>
  <c r="T61" i="5"/>
  <c r="T62" i="5"/>
  <c r="T63" i="5"/>
  <c r="T64" i="5"/>
  <c r="T66" i="5"/>
  <c r="T67" i="5"/>
  <c r="T68" i="5"/>
  <c r="T71" i="5"/>
  <c r="T72" i="5"/>
  <c r="T74" i="5"/>
  <c r="T75" i="5"/>
  <c r="T76" i="5"/>
  <c r="T78" i="5"/>
  <c r="T95" i="5"/>
  <c r="S96" i="5"/>
  <c r="T96" i="5"/>
  <c r="T97" i="5"/>
  <c r="T100" i="5"/>
  <c r="T101" i="5"/>
  <c r="T102" i="5"/>
  <c r="T103" i="5"/>
  <c r="T104" i="5"/>
  <c r="T105" i="5"/>
  <c r="T106" i="5"/>
  <c r="T107" i="5"/>
  <c r="T108" i="5"/>
  <c r="T109" i="5"/>
  <c r="T111" i="5"/>
  <c r="T112" i="5"/>
  <c r="T115" i="5"/>
  <c r="T116" i="5"/>
  <c r="T117" i="5"/>
  <c r="T118" i="5"/>
  <c r="T119" i="5"/>
  <c r="T120" i="5"/>
  <c r="T122" i="5"/>
  <c r="T138" i="5"/>
  <c r="T251" i="5"/>
  <c r="T357" i="5"/>
  <c r="T388" i="5"/>
  <c r="T395" i="5"/>
  <c r="T405" i="5"/>
  <c r="T410" i="5"/>
  <c r="T434" i="5"/>
  <c r="T453" i="5"/>
  <c r="T467" i="5"/>
  <c r="T469" i="5"/>
  <c r="T493" i="5"/>
  <c r="T498" i="5"/>
  <c r="T508" i="5"/>
  <c r="T509" i="5"/>
  <c r="T522" i="5"/>
  <c r="T523" i="5"/>
  <c r="T533" i="5"/>
  <c r="T557" i="5"/>
  <c r="T558" i="5"/>
  <c r="T565" i="5"/>
  <c r="T570" i="5"/>
  <c r="T571" i="5"/>
  <c r="T581" i="5"/>
  <c r="T595" i="5"/>
  <c r="T605" i="5"/>
  <c r="T610" i="5"/>
  <c r="T613" i="5"/>
  <c r="T635" i="5"/>
  <c r="T644" i="5"/>
  <c r="T651" i="5"/>
  <c r="T658" i="5"/>
  <c r="T661" i="5"/>
  <c r="T682" i="5"/>
  <c r="T699" i="5"/>
  <c r="T708" i="5"/>
  <c r="T715" i="5"/>
  <c r="T717" i="5"/>
  <c r="T730" i="5"/>
  <c r="T732" i="5"/>
  <c r="T763" i="5"/>
  <c r="T780" i="5"/>
  <c r="T781" i="5"/>
  <c r="T789" i="5"/>
  <c r="T804" i="5"/>
  <c r="T818" i="5"/>
  <c r="T828" i="5"/>
  <c r="T834" i="5"/>
  <c r="T843" i="5"/>
  <c r="T845" i="5"/>
  <c r="T861" i="5"/>
  <c r="T868" i="5"/>
  <c r="T885" i="5"/>
  <c r="T887" i="5"/>
  <c r="T892" i="5"/>
  <c r="T917" i="5"/>
  <c r="T946" i="5"/>
  <c r="T949" i="5"/>
  <c r="T965" i="5"/>
  <c r="T981" i="5"/>
  <c r="T1005" i="5"/>
  <c r="T1021" i="5"/>
  <c r="T1029" i="5"/>
  <c r="T1034" i="5"/>
  <c r="T1043" i="5"/>
  <c r="T1053" i="5"/>
  <c r="T1061" i="5"/>
  <c r="T1077" i="5"/>
  <c r="T1085" i="5"/>
  <c r="T1086" i="5"/>
  <c r="T1090" i="5"/>
  <c r="T1098" i="5"/>
  <c r="T1100" i="5"/>
  <c r="T1109" i="5"/>
  <c r="T1125" i="5"/>
  <c r="T1133" i="5"/>
  <c r="T1141" i="5"/>
  <c r="T1154" i="5"/>
  <c r="T1157" i="5"/>
  <c r="T1173" i="5"/>
  <c r="T1189" i="5"/>
  <c r="T1197" i="5"/>
  <c r="T1199" i="5"/>
  <c r="T1205" i="5"/>
  <c r="T1226" i="5"/>
  <c r="T1229" i="5"/>
  <c r="T1245" i="5"/>
  <c r="T1276" i="5"/>
  <c r="T1277" i="5"/>
  <c r="T1293" i="5"/>
  <c r="T1298" i="5"/>
  <c r="T1317" i="5"/>
  <c r="T1341" i="5"/>
  <c r="T1349" i="5"/>
  <c r="T1355" i="5"/>
  <c r="T1365" i="5"/>
  <c r="T1373" i="5"/>
  <c r="T1405" i="5"/>
  <c r="T1412" i="5"/>
  <c r="T1421" i="5"/>
  <c r="T1442" i="5"/>
  <c r="T1461" i="5"/>
  <c r="T1469" i="5"/>
  <c r="T1485" i="5"/>
  <c r="T1501" i="5"/>
  <c r="T1502" i="5"/>
  <c r="T1540" i="5"/>
  <c r="T1541" i="5"/>
  <c r="T1549" i="5"/>
  <c r="T1565" i="5"/>
  <c r="T1581" i="5"/>
  <c r="T1621" i="5"/>
  <c r="T1637" i="5"/>
  <c r="T1669" i="5"/>
  <c r="T1701" i="5"/>
  <c r="T1733" i="5"/>
  <c r="T1749" i="5"/>
  <c r="T1765" i="5"/>
  <c r="T1789" i="5"/>
  <c r="T1829" i="5"/>
  <c r="T1838" i="5"/>
  <c r="T1853" i="5"/>
  <c r="T1867" i="5"/>
  <c r="T1869" i="5"/>
  <c r="T1893" i="5"/>
  <c r="T1901" i="5"/>
  <c r="T1917" i="5"/>
  <c r="T1957" i="5"/>
  <c r="T1989" i="5"/>
  <c r="T1997" i="5"/>
  <c r="T2013" i="5"/>
  <c r="T2029" i="5"/>
  <c r="T2037" i="5"/>
  <c r="T2045" i="5"/>
  <c r="T2052" i="5"/>
  <c r="T2053" i="5"/>
  <c r="T2067" i="5"/>
  <c r="T2084" i="5"/>
  <c r="T2085" i="5"/>
  <c r="T2109" i="5"/>
  <c r="T2125" i="5"/>
  <c r="T2141" i="5"/>
  <c r="T2149" i="5"/>
  <c r="T2157" i="5"/>
  <c r="T2164" i="5"/>
  <c r="T2165" i="5"/>
  <c r="T2181" i="5"/>
  <c r="T2188" i="5"/>
  <c r="T2189" i="5"/>
  <c r="T2197" i="5"/>
  <c r="T2205" i="5"/>
  <c r="T2221" i="5"/>
  <c r="T2229" i="5"/>
  <c r="T2230" i="5"/>
  <c r="T2237" i="5"/>
  <c r="T2242" i="5"/>
  <c r="T2253" i="5"/>
  <c r="T2261" i="5"/>
  <c r="T2269" i="5"/>
  <c r="T2276" i="5"/>
  <c r="T2285" i="5"/>
  <c r="T2293" i="5"/>
  <c r="T2325" i="5"/>
  <c r="T2333" i="5"/>
  <c r="T2341" i="5"/>
  <c r="T2349" i="5"/>
  <c r="T2357" i="5"/>
  <c r="T2373" i="5"/>
  <c r="T2381" i="5"/>
  <c r="T2389" i="5"/>
  <c r="T2397" i="5"/>
  <c r="T2404" i="5"/>
  <c r="T2420" i="5"/>
  <c r="T2428"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G13" i="6"/>
  <c r="H13" i="6" s="1"/>
  <c r="D13" i="6" s="1"/>
  <c r="F6" i="6"/>
  <c r="G6" i="6"/>
  <c r="G11" i="6"/>
  <c r="H11" i="6" s="1"/>
  <c r="D11" i="6" s="1"/>
  <c r="G12" i="6"/>
  <c r="H12" i="6" s="1"/>
  <c r="D12" i="6" s="1"/>
  <c r="H14" i="6"/>
  <c r="G15" i="6"/>
  <c r="H15" i="6" s="1"/>
  <c r="D15" i="6" s="1"/>
  <c r="H16" i="6"/>
  <c r="I4" i="6"/>
  <c r="I5" i="6"/>
  <c r="J5" i="6"/>
  <c r="I6" i="6"/>
  <c r="J6" i="6"/>
  <c r="J9" i="6"/>
  <c r="I10" i="6"/>
  <c r="J10" i="6"/>
  <c r="I11" i="6"/>
  <c r="J11" i="6"/>
  <c r="I12" i="6"/>
  <c r="J12" i="6"/>
  <c r="I15" i="6"/>
  <c r="J15" i="6"/>
  <c r="I17" i="6"/>
  <c r="J17" i="6"/>
  <c r="I18" i="6"/>
  <c r="J18" i="6"/>
  <c r="I19" i="6"/>
  <c r="J20" i="6"/>
  <c r="I28" i="6"/>
  <c r="J28" i="6"/>
  <c r="I39" i="6"/>
  <c r="J39" i="6"/>
  <c r="I50" i="6"/>
  <c r="J50" i="6"/>
  <c r="J61" i="6"/>
  <c r="J72" i="6"/>
  <c r="J83" i="6"/>
  <c r="I94" i="6"/>
  <c r="J94" i="6"/>
  <c r="I95" i="6"/>
  <c r="J95" i="6"/>
  <c r="J96" i="6"/>
  <c r="I98" i="6"/>
  <c r="J98" i="6"/>
  <c r="I99" i="6"/>
  <c r="J99" i="6"/>
  <c r="I108" i="6"/>
  <c r="J108" i="6"/>
  <c r="J109" i="6"/>
  <c r="I110" i="6"/>
  <c r="J110" i="6"/>
  <c r="I111" i="6"/>
  <c r="J111" i="6"/>
  <c r="I114" i="6"/>
  <c r="J114" i="6"/>
  <c r="J115" i="6"/>
  <c r="X6" i="5"/>
  <c r="X22" i="5"/>
  <c r="X30" i="5"/>
  <c r="X90" i="5"/>
  <c r="X106" i="5"/>
  <c r="X114" i="5"/>
  <c r="X122" i="5"/>
  <c r="X130" i="5"/>
  <c r="X186" i="5"/>
  <c r="X195" i="5"/>
  <c r="X250" i="5"/>
  <c r="X274" i="5"/>
  <c r="X298" i="5"/>
  <c r="X330"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413" i="5"/>
  <c r="S429" i="5"/>
  <c r="S453" i="5"/>
  <c r="S477" i="5"/>
  <c r="S589" i="5"/>
  <c r="S725" i="5"/>
  <c r="S797" i="5"/>
  <c r="S829" i="5"/>
  <c r="S837" i="5"/>
  <c r="S1197" i="5"/>
  <c r="S1397" i="5"/>
  <c r="S1445" i="5"/>
  <c r="S1471" i="5"/>
  <c r="S1509" i="5"/>
  <c r="S1517" i="5"/>
  <c r="S1541" i="5"/>
  <c r="S1549" i="5"/>
  <c r="S1573" i="5"/>
  <c r="S2007" i="5"/>
  <c r="S2149" i="5"/>
  <c r="S2165" i="5"/>
  <c r="S2221" i="5"/>
  <c r="S2285" i="5"/>
  <c r="S2373" i="5"/>
  <c r="B112" i="6"/>
  <c r="R149" i="5"/>
  <c r="G605" i="5"/>
  <c r="G630" i="5"/>
  <c r="F645" i="5"/>
  <c r="G669" i="5"/>
  <c r="H677" i="5"/>
  <c r="J685" i="5"/>
  <c r="H758" i="5"/>
  <c r="R910" i="5"/>
  <c r="I966" i="5"/>
  <c r="F974" i="5"/>
  <c r="I1021" i="5"/>
  <c r="I1053" i="5"/>
  <c r="F1085" i="5"/>
  <c r="F1109" i="5"/>
  <c r="I1117" i="5"/>
  <c r="R1166" i="5"/>
  <c r="G1173" i="5"/>
  <c r="G1181" i="5"/>
  <c r="H1189" i="5"/>
  <c r="I1205" i="5"/>
  <c r="H1222" i="5"/>
  <c r="J1237" i="5"/>
  <c r="H1262" i="5"/>
  <c r="G1269" i="5"/>
  <c r="F1277" i="5"/>
  <c r="H1417" i="5"/>
  <c r="R1996" i="5"/>
  <c r="I2156" i="5"/>
  <c r="H2164" i="5"/>
  <c r="G2431" i="5"/>
  <c r="R305" i="5"/>
  <c r="R346" i="5"/>
  <c r="D11" i="4"/>
  <c r="D10" i="6"/>
  <c r="S2379" i="5"/>
  <c r="S2332" i="5"/>
  <c r="S2316" i="5"/>
  <c r="S2163" i="5"/>
  <c r="S2139" i="5"/>
  <c r="S2107" i="5"/>
  <c r="S2054" i="5"/>
  <c r="F2052" i="5"/>
  <c r="H2044" i="5"/>
  <c r="S1995" i="5"/>
  <c r="S1979" i="5"/>
  <c r="G1844" i="5"/>
  <c r="G1828" i="5"/>
  <c r="R1764" i="5"/>
  <c r="F1756" i="5"/>
  <c r="S1731" i="5"/>
  <c r="H1716" i="5"/>
  <c r="G1692" i="5"/>
  <c r="R1684" i="5"/>
  <c r="I1676" i="5"/>
  <c r="J1660" i="5"/>
  <c r="I1652" i="5"/>
  <c r="S1644" i="5"/>
  <c r="G1540" i="5"/>
  <c r="I1524" i="5"/>
  <c r="S1516" i="5"/>
  <c r="H1484" i="5"/>
  <c r="S1451" i="5"/>
  <c r="S1434" i="5"/>
  <c r="R1380" i="5"/>
  <c r="S1251" i="5"/>
  <c r="S1236" i="5"/>
  <c r="R1213" i="5"/>
  <c r="S1210" i="5"/>
  <c r="G1157" i="5"/>
  <c r="I1092" i="5"/>
  <c r="S1091" i="5"/>
  <c r="J1084" i="5"/>
  <c r="S1084" i="5"/>
  <c r="J1076" i="5"/>
  <c r="F1044" i="5"/>
  <c r="S1026" i="5"/>
  <c r="S1022" i="5"/>
  <c r="S1010" i="5"/>
  <c r="S1002" i="5"/>
  <c r="J996" i="5"/>
  <c r="F988" i="5"/>
  <c r="S979" i="5"/>
  <c r="S978" i="5"/>
  <c r="F972" i="5"/>
  <c r="S955" i="5"/>
  <c r="I948" i="5"/>
  <c r="S931" i="5"/>
  <c r="S915" i="5"/>
  <c r="R908" i="5"/>
  <c r="S902" i="5"/>
  <c r="G892" i="5"/>
  <c r="S890" i="5"/>
  <c r="J884" i="5"/>
  <c r="S846" i="5"/>
  <c r="I828" i="5"/>
  <c r="H812" i="5"/>
  <c r="S810" i="5"/>
  <c r="S802" i="5"/>
  <c r="S779" i="5"/>
  <c r="R756" i="5"/>
  <c r="H740" i="5"/>
  <c r="I724" i="5"/>
  <c r="S722" i="5"/>
  <c r="S707" i="5"/>
  <c r="S686" i="5"/>
  <c r="S651" i="5"/>
  <c r="S627" i="5"/>
  <c r="R621" i="5"/>
  <c r="S620" i="5"/>
  <c r="G613" i="5"/>
  <c r="R588" i="5"/>
  <c r="S574" i="5"/>
  <c r="S564" i="5"/>
  <c r="S563" i="5"/>
  <c r="I556" i="5"/>
  <c r="I540" i="5"/>
  <c r="J524" i="5"/>
  <c r="S515" i="5"/>
  <c r="S483" i="5"/>
  <c r="I476" i="5"/>
  <c r="S475" i="5"/>
  <c r="S412" i="5"/>
  <c r="I380" i="5"/>
  <c r="S380" i="5"/>
  <c r="R264" i="5"/>
  <c r="R160" i="5"/>
  <c r="R120" i="5"/>
  <c r="A5" i="4"/>
  <c r="H2012" i="5"/>
  <c r="F589" i="5"/>
  <c r="F772" i="5"/>
  <c r="G764" i="5"/>
  <c r="G2188" i="5"/>
  <c r="R212" i="5"/>
  <c r="I852" i="5"/>
  <c r="I844" i="5"/>
  <c r="I796" i="5"/>
  <c r="R356" i="5"/>
  <c r="H1060" i="5"/>
  <c r="G748" i="5"/>
  <c r="G1100" i="5"/>
  <c r="F708" i="5"/>
  <c r="G788" i="5"/>
  <c r="F804" i="5"/>
  <c r="G404" i="5"/>
  <c r="G412" i="5"/>
  <c r="H428" i="5"/>
  <c r="F732" i="5"/>
  <c r="J820" i="5"/>
  <c r="G1292" i="5"/>
  <c r="J1948" i="5"/>
  <c r="R1356" i="5"/>
  <c r="G1772" i="5"/>
  <c r="R1804" i="5"/>
  <c r="J1396" i="5"/>
  <c r="H1428" i="5"/>
  <c r="F1436" i="5"/>
  <c r="J1444" i="5"/>
  <c r="I1796" i="5"/>
  <c r="G1812" i="5"/>
  <c r="I1900" i="5"/>
  <c r="F1980" i="5"/>
  <c r="R1964" i="5"/>
  <c r="H1868" i="5"/>
  <c r="J1924" i="5"/>
  <c r="I1956" i="5"/>
  <c r="F2108" i="5"/>
  <c r="S2019" i="5"/>
  <c r="G2148" i="5"/>
  <c r="G2220" i="5"/>
  <c r="S2083" i="5"/>
  <c r="R2124" i="5"/>
  <c r="I2284" i="5"/>
  <c r="R612" i="5"/>
  <c r="I620" i="5"/>
  <c r="H628" i="5"/>
  <c r="J644" i="5"/>
  <c r="J652" i="5"/>
  <c r="I676" i="5"/>
  <c r="J684" i="5"/>
  <c r="F741" i="5"/>
  <c r="H757" i="5"/>
  <c r="H805" i="5"/>
  <c r="J821" i="5"/>
  <c r="F869" i="5"/>
  <c r="R885" i="5"/>
  <c r="R235" i="5"/>
  <c r="S764" i="5"/>
  <c r="R253" i="5"/>
  <c r="R341" i="5"/>
  <c r="J381" i="5"/>
  <c r="R437" i="5"/>
  <c r="I445" i="5"/>
  <c r="I453" i="5"/>
  <c r="J477" i="5"/>
  <c r="R677" i="5"/>
  <c r="R701" i="5"/>
  <c r="G717" i="5"/>
  <c r="G733" i="5"/>
  <c r="G765" i="5"/>
  <c r="I797" i="5"/>
  <c r="F829" i="5"/>
  <c r="I861" i="5"/>
  <c r="F877" i="5"/>
  <c r="F893" i="5"/>
  <c r="G509" i="5"/>
  <c r="J525" i="5"/>
  <c r="G541" i="5"/>
  <c r="R565" i="5"/>
  <c r="J573" i="5"/>
  <c r="R909" i="5"/>
  <c r="R933" i="5"/>
  <c r="F957" i="5"/>
  <c r="J981" i="5"/>
  <c r="H1013" i="5"/>
  <c r="F1077" i="5"/>
  <c r="I1116" i="5"/>
  <c r="G1124" i="5"/>
  <c r="I1132" i="5"/>
  <c r="G1156" i="5"/>
  <c r="I1164" i="5"/>
  <c r="R1180" i="5"/>
  <c r="G1188" i="5"/>
  <c r="I1196" i="5"/>
  <c r="R1204" i="5"/>
  <c r="G1220" i="5"/>
  <c r="G1228" i="5"/>
  <c r="I1268" i="5"/>
  <c r="S1149" i="5"/>
  <c r="S1283" i="5"/>
  <c r="S1580" i="5"/>
  <c r="S1140" i="5"/>
  <c r="S1244" i="5"/>
  <c r="S1293" i="5"/>
  <c r="S1406" i="5"/>
  <c r="S1438" i="5"/>
  <c r="F1125" i="5"/>
  <c r="R1189" i="5"/>
  <c r="S1762" i="5"/>
  <c r="S2219" i="5"/>
  <c r="S1718" i="5"/>
  <c r="S1396" i="5"/>
  <c r="S1412" i="5"/>
  <c r="S1436" i="5"/>
  <c r="S1667" i="5"/>
  <c r="S1675" i="5"/>
  <c r="S1683" i="5"/>
  <c r="F1692" i="5"/>
  <c r="J1716" i="5"/>
  <c r="S1739" i="5"/>
  <c r="S1803" i="5"/>
  <c r="H1844" i="5"/>
  <c r="J1844" i="5"/>
  <c r="F1844" i="5"/>
  <c r="S1867" i="5"/>
  <c r="S1875" i="5"/>
  <c r="S1891" i="5"/>
  <c r="S1899" i="5"/>
  <c r="S1955" i="5"/>
  <c r="S1588" i="5"/>
  <c r="S1612" i="5"/>
  <c r="S1620" i="5"/>
  <c r="R1844" i="5"/>
  <c r="S1645" i="5"/>
  <c r="S1661" i="5"/>
  <c r="S1669" i="5"/>
  <c r="S1677" i="5"/>
  <c r="S1693" i="5"/>
  <c r="S1733" i="5"/>
  <c r="S1757" i="5"/>
  <c r="S1773" i="5"/>
  <c r="S1781" i="5"/>
  <c r="S1797" i="5"/>
  <c r="S1845" i="5"/>
  <c r="S1861" i="5"/>
  <c r="S1869" i="5"/>
  <c r="S1885" i="5"/>
  <c r="S1892" i="5"/>
  <c r="S1949" i="5"/>
  <c r="S2180" i="5"/>
  <c r="S2211" i="5"/>
  <c r="S1974" i="5"/>
  <c r="S2013" i="5"/>
  <c r="S2077" i="5"/>
  <c r="S2117" i="5"/>
  <c r="S2038" i="5"/>
  <c r="S2070" i="5"/>
  <c r="S2173" i="5"/>
  <c r="S2148" i="5"/>
  <c r="S2397" i="5"/>
  <c r="S2429" i="5"/>
  <c r="F2236" i="5"/>
  <c r="R2236" i="5"/>
  <c r="F2292" i="5"/>
  <c r="R2292" i="5"/>
  <c r="S2323" i="5"/>
  <c r="S2294" i="5"/>
  <c r="S2302" i="5"/>
  <c r="R2324" i="5"/>
  <c r="G2324" i="5"/>
  <c r="H2324" i="5"/>
  <c r="S2390" i="5"/>
  <c r="S2405" i="5"/>
  <c r="S2342" i="5"/>
  <c r="J2356" i="5"/>
  <c r="G2364" i="5"/>
  <c r="R59" i="5"/>
  <c r="R11" i="5"/>
  <c r="R345" i="5"/>
  <c r="R265" i="5"/>
  <c r="R225" i="5"/>
  <c r="R193" i="5"/>
  <c r="G1388" i="5"/>
  <c r="R76" i="5"/>
  <c r="H1388" i="5"/>
  <c r="F1388" i="5"/>
  <c r="S731" i="5"/>
  <c r="H1277" i="5"/>
  <c r="S1363" i="5"/>
  <c r="S1515" i="5"/>
  <c r="S1579" i="5"/>
  <c r="R138" i="5"/>
  <c r="R266" i="5"/>
  <c r="H364" i="5"/>
  <c r="G364" i="5"/>
  <c r="I364" i="5"/>
  <c r="S485" i="5"/>
  <c r="S526" i="5"/>
  <c r="S660" i="5"/>
  <c r="S804" i="5"/>
  <c r="S971" i="5"/>
  <c r="S1323" i="5"/>
  <c r="S1427" i="5"/>
  <c r="S1501" i="5"/>
  <c r="S1565" i="5"/>
  <c r="S1605" i="5"/>
  <c r="S1611" i="5"/>
  <c r="R1692" i="5"/>
  <c r="H1692" i="5"/>
  <c r="S1724" i="5"/>
  <c r="I1844" i="5"/>
  <c r="S1981" i="5"/>
  <c r="S2131" i="5"/>
  <c r="S365" i="5"/>
  <c r="S371" i="5"/>
  <c r="S597" i="5"/>
  <c r="S613" i="5"/>
  <c r="S724" i="5"/>
  <c r="S861" i="5"/>
  <c r="S925" i="5"/>
  <c r="S989" i="5"/>
  <c r="S1435" i="5"/>
  <c r="S1467" i="5"/>
  <c r="S1531" i="5"/>
  <c r="S1595" i="5"/>
  <c r="S1629" i="5"/>
  <c r="F2172" i="5"/>
  <c r="S2259" i="5"/>
  <c r="R169" i="5"/>
  <c r="S717" i="5"/>
  <c r="S867" i="5"/>
  <c r="S445" i="5"/>
  <c r="S614" i="5"/>
  <c r="S694" i="5"/>
  <c r="S507" i="5"/>
  <c r="R128" i="5"/>
  <c r="R2172" i="5"/>
  <c r="I1189" i="5"/>
  <c r="R108" i="5"/>
  <c r="S394" i="5"/>
  <c r="I2188" i="5"/>
  <c r="R476" i="5"/>
  <c r="S684" i="5"/>
  <c r="S739" i="5"/>
  <c r="J1125" i="5"/>
  <c r="S771" i="5"/>
  <c r="S508" i="5"/>
  <c r="S435" i="5"/>
  <c r="S1389" i="5"/>
  <c r="S1963" i="5"/>
  <c r="F476" i="5"/>
  <c r="G476" i="5"/>
  <c r="S605" i="5"/>
  <c r="S893" i="5"/>
  <c r="S963" i="5"/>
  <c r="S1075" i="5"/>
  <c r="S723" i="5"/>
  <c r="S787" i="5"/>
  <c r="S933" i="5"/>
  <c r="S997" i="5"/>
  <c r="S1003" i="5"/>
  <c r="R156" i="5"/>
  <c r="S2283" i="5"/>
  <c r="S853" i="5"/>
  <c r="I1077" i="5"/>
  <c r="S677" i="5"/>
  <c r="S1381" i="5"/>
  <c r="S1429" i="5"/>
  <c r="S1485" i="5"/>
  <c r="H1676" i="5"/>
  <c r="S1069" i="5"/>
  <c r="S501" i="5"/>
  <c r="S374" i="5"/>
  <c r="S386" i="5"/>
  <c r="S444" i="5"/>
  <c r="S451" i="5"/>
  <c r="S532" i="5"/>
  <c r="S542" i="5"/>
  <c r="S578" i="5"/>
  <c r="S603" i="5"/>
  <c r="S634" i="5"/>
  <c r="S1597" i="5"/>
  <c r="S1637" i="5"/>
  <c r="S2027" i="5"/>
  <c r="H1173" i="5"/>
  <c r="I1173" i="5"/>
  <c r="S1403" i="5"/>
  <c r="F1540" i="5"/>
  <c r="J756" i="5"/>
  <c r="G756" i="5"/>
  <c r="H756" i="5"/>
  <c r="F756" i="5"/>
  <c r="I756" i="5"/>
  <c r="J1189" i="5"/>
  <c r="R1716" i="5"/>
  <c r="F364" i="5"/>
  <c r="J1173" i="5"/>
  <c r="J364" i="5"/>
  <c r="F2044" i="5"/>
  <c r="R364" i="5"/>
  <c r="S572" i="5"/>
  <c r="S461" i="5"/>
  <c r="S516" i="5"/>
  <c r="S819" i="5"/>
  <c r="J2324" i="5"/>
  <c r="F2324" i="5"/>
  <c r="I2324" i="5"/>
  <c r="I2292" i="5"/>
  <c r="J2292" i="5"/>
  <c r="G2292" i="5"/>
  <c r="H2292" i="5"/>
  <c r="J2260" i="5"/>
  <c r="H2260" i="5"/>
  <c r="I2260" i="5"/>
  <c r="G2260" i="5"/>
  <c r="J2236" i="5"/>
  <c r="I2236" i="5"/>
  <c r="G2236" i="5"/>
  <c r="G2164" i="5"/>
  <c r="S467" i="5"/>
  <c r="S1021" i="5"/>
  <c r="R233" i="5"/>
  <c r="S554" i="5"/>
  <c r="F885" i="5"/>
  <c r="H885" i="5"/>
  <c r="S403" i="5"/>
  <c r="S548" i="5"/>
  <c r="R2052" i="5"/>
  <c r="J409" i="5"/>
  <c r="I2204" i="5"/>
  <c r="F613" i="5"/>
  <c r="G2020" i="5"/>
  <c r="J613" i="5"/>
  <c r="H2204" i="5"/>
  <c r="J2204" i="5"/>
  <c r="H772" i="5"/>
  <c r="I1037" i="5"/>
  <c r="J1100" i="5"/>
  <c r="G724" i="5"/>
  <c r="R2204" i="5"/>
  <c r="H900" i="5"/>
  <c r="I772" i="5"/>
  <c r="F2204" i="5"/>
  <c r="I613" i="5"/>
  <c r="H613" i="5"/>
  <c r="R613" i="5"/>
  <c r="G2204" i="5"/>
  <c r="R573" i="5"/>
  <c r="F733" i="5"/>
  <c r="J828" i="5"/>
  <c r="R1436" i="5"/>
  <c r="J1756" i="5"/>
  <c r="I1916" i="5"/>
  <c r="J957" i="5"/>
  <c r="G2308" i="5"/>
  <c r="R1756" i="5"/>
  <c r="H1900" i="5"/>
  <c r="H612" i="5"/>
  <c r="F1916" i="5"/>
  <c r="R1900" i="5"/>
  <c r="I573" i="5"/>
  <c r="R828" i="5"/>
  <c r="F644" i="5"/>
  <c r="R1916" i="5"/>
  <c r="J1916" i="5"/>
  <c r="J885" i="5"/>
  <c r="H573" i="5"/>
  <c r="G1756" i="5"/>
  <c r="G828" i="5"/>
  <c r="H1916" i="5"/>
  <c r="F573" i="5"/>
  <c r="G684" i="5"/>
  <c r="R178" i="5"/>
  <c r="F676" i="5"/>
  <c r="G573" i="5"/>
  <c r="J797" i="5"/>
  <c r="H1756" i="5"/>
  <c r="I1436" i="5"/>
  <c r="J1484" i="5"/>
  <c r="F852" i="5"/>
  <c r="I1756" i="5"/>
  <c r="H852" i="5"/>
  <c r="H828" i="5"/>
  <c r="F828" i="5"/>
  <c r="R381" i="5"/>
  <c r="G996" i="5"/>
  <c r="R188" i="5"/>
  <c r="G437" i="5"/>
  <c r="H437" i="5"/>
  <c r="J1732" i="5"/>
  <c r="R189" i="5"/>
  <c r="R1593" i="5"/>
  <c r="H541" i="5"/>
  <c r="I1828" i="5"/>
  <c r="I1868" i="5"/>
  <c r="R1117" i="5"/>
  <c r="R925" i="5"/>
  <c r="J628" i="5"/>
  <c r="J925" i="5"/>
  <c r="I892" i="5"/>
  <c r="R996" i="5"/>
  <c r="I996" i="5"/>
  <c r="J1636" i="5"/>
  <c r="F892" i="5"/>
  <c r="G1380" i="5"/>
  <c r="R1828" i="5"/>
  <c r="F1636" i="5"/>
  <c r="R892" i="5"/>
  <c r="H2188" i="5"/>
  <c r="R708" i="5"/>
  <c r="R1285" i="5"/>
  <c r="J2188" i="5"/>
  <c r="F1828" i="5"/>
  <c r="H1732" i="5"/>
  <c r="H892" i="5"/>
  <c r="F1380" i="5"/>
  <c r="J1828" i="5"/>
  <c r="J892" i="5"/>
  <c r="I1237" i="5"/>
  <c r="H1828" i="5"/>
  <c r="J1117" i="5"/>
  <c r="H1380" i="5"/>
  <c r="I1732" i="5"/>
  <c r="F996" i="5"/>
  <c r="I1948" i="5"/>
  <c r="F1732" i="5"/>
  <c r="R39" i="5"/>
  <c r="R309" i="5"/>
  <c r="G1164" i="5"/>
  <c r="G957" i="5"/>
  <c r="G477" i="5"/>
  <c r="F477" i="5"/>
  <c r="J1593" i="5"/>
  <c r="R900" i="5"/>
  <c r="S373" i="5"/>
  <c r="J1812" i="5"/>
  <c r="S883" i="5"/>
  <c r="S662" i="5"/>
  <c r="S645" i="5"/>
  <c r="I1141" i="5"/>
  <c r="J556" i="5"/>
  <c r="S1059" i="5"/>
  <c r="S1156" i="5"/>
  <c r="I2356" i="5"/>
  <c r="S733" i="5"/>
  <c r="J1868" i="5"/>
  <c r="S780" i="5"/>
  <c r="S1269" i="5"/>
  <c r="F485" i="5"/>
  <c r="G972" i="5"/>
  <c r="J1956" i="5"/>
  <c r="R1956" i="5"/>
  <c r="G556" i="5"/>
  <c r="S587" i="5"/>
  <c r="G421" i="5"/>
  <c r="H1956" i="5"/>
  <c r="R485" i="5"/>
  <c r="F685" i="5"/>
  <c r="F1868" i="5"/>
  <c r="H1812" i="5"/>
  <c r="H701" i="5"/>
  <c r="R1868" i="5"/>
  <c r="S1163" i="5"/>
  <c r="S875" i="5"/>
  <c r="S965" i="5"/>
  <c r="S1285" i="5"/>
  <c r="S1333" i="5"/>
  <c r="S1355" i="5"/>
  <c r="S1413" i="5"/>
  <c r="S1421" i="5"/>
  <c r="S1437" i="5"/>
  <c r="H1452" i="5"/>
  <c r="G1452" i="5"/>
  <c r="I1484" i="5"/>
  <c r="R1484" i="5"/>
  <c r="F1484" i="5"/>
  <c r="G1484" i="5"/>
  <c r="S1510" i="5"/>
  <c r="R1516" i="5"/>
  <c r="I1516" i="5"/>
  <c r="F1516" i="5"/>
  <c r="F1612" i="5"/>
  <c r="I1612" i="5"/>
  <c r="S1651" i="5"/>
  <c r="R1660" i="5"/>
  <c r="I1660" i="5"/>
  <c r="F1660" i="5"/>
  <c r="S1717" i="5"/>
  <c r="J1740" i="5"/>
  <c r="I1740" i="5"/>
  <c r="S1747" i="5"/>
  <c r="S1763" i="5"/>
  <c r="S1798" i="5"/>
  <c r="S1829" i="5"/>
  <c r="S1851" i="5"/>
  <c r="S1893" i="5"/>
  <c r="S1907" i="5"/>
  <c r="S1925" i="5"/>
  <c r="J2020" i="5"/>
  <c r="I2020" i="5"/>
  <c r="H2020" i="5"/>
  <c r="F2020" i="5"/>
  <c r="R2020" i="5"/>
  <c r="S434" i="5"/>
  <c r="I452" i="5"/>
  <c r="H452" i="5"/>
  <c r="S811" i="5"/>
  <c r="S1126" i="5"/>
  <c r="R1676" i="5"/>
  <c r="F1740" i="5"/>
  <c r="F1676" i="5"/>
  <c r="S527" i="5"/>
  <c r="H597" i="5"/>
  <c r="H1548" i="5"/>
  <c r="I1548" i="5"/>
  <c r="F1548" i="5"/>
  <c r="G1548" i="5"/>
  <c r="S1723" i="5"/>
  <c r="J1676" i="5"/>
  <c r="G532" i="5"/>
  <c r="F724" i="5"/>
  <c r="J1516" i="5"/>
  <c r="J1548" i="5"/>
  <c r="R1580" i="5"/>
  <c r="S1245" i="5"/>
  <c r="G701" i="5"/>
  <c r="F701" i="5"/>
  <c r="R83" i="5"/>
  <c r="S1555" i="5"/>
  <c r="G1516" i="5"/>
  <c r="J1452" i="5"/>
  <c r="R1548" i="5"/>
  <c r="R1452" i="5"/>
  <c r="J1580" i="5"/>
  <c r="R724" i="5"/>
  <c r="F1452" i="5"/>
  <c r="I597" i="5"/>
  <c r="J452" i="5"/>
  <c r="S650" i="5"/>
  <c r="G597" i="5"/>
  <c r="S1491" i="5"/>
  <c r="S1956" i="5"/>
  <c r="S1606" i="5"/>
  <c r="F1100" i="5"/>
  <c r="R852" i="5"/>
  <c r="G1948" i="5"/>
  <c r="F1948" i="5"/>
  <c r="H797" i="5"/>
  <c r="G852" i="5"/>
  <c r="R1948" i="5"/>
  <c r="J852" i="5"/>
  <c r="I1100" i="5"/>
  <c r="R797" i="5"/>
  <c r="F2124" i="5"/>
  <c r="J893" i="5"/>
  <c r="J1964" i="5"/>
  <c r="F1964" i="5"/>
  <c r="G1868" i="5"/>
  <c r="F2188" i="5"/>
  <c r="G820" i="5"/>
  <c r="R820" i="5"/>
  <c r="S426" i="5"/>
  <c r="S573" i="5"/>
  <c r="S621" i="5"/>
  <c r="S830" i="5"/>
  <c r="S908" i="5"/>
  <c r="S946" i="5"/>
  <c r="F1021" i="5"/>
  <c r="J1021" i="5"/>
  <c r="R1037" i="5"/>
  <c r="F1037" i="5"/>
  <c r="H1037" i="5"/>
  <c r="S1043" i="5"/>
  <c r="I1068" i="5"/>
  <c r="R1068" i="5"/>
  <c r="F1068" i="5"/>
  <c r="G1068" i="5"/>
  <c r="S1099" i="5"/>
  <c r="S1141" i="5"/>
  <c r="S1221" i="5"/>
  <c r="R452" i="5"/>
  <c r="R597" i="5"/>
  <c r="S419" i="5"/>
  <c r="R245" i="5"/>
  <c r="F597" i="5"/>
  <c r="H1005" i="5"/>
  <c r="R1005" i="5"/>
  <c r="H724" i="5"/>
  <c r="J724" i="5"/>
  <c r="F452" i="5"/>
  <c r="J597" i="5"/>
  <c r="S805" i="5"/>
  <c r="H1972" i="5"/>
  <c r="F1972" i="5"/>
  <c r="R1972" i="5"/>
  <c r="J1372" i="5"/>
  <c r="H1372" i="5"/>
  <c r="S405" i="5"/>
  <c r="G452" i="5"/>
  <c r="R284" i="5"/>
  <c r="S1303" i="5"/>
  <c r="R123" i="5"/>
  <c r="H893" i="5"/>
  <c r="H1612" i="5"/>
  <c r="I1580" i="5"/>
  <c r="H1516" i="5"/>
  <c r="S1774" i="5"/>
  <c r="J765" i="5"/>
  <c r="H925" i="5"/>
  <c r="G1612" i="5"/>
  <c r="H1580" i="5"/>
  <c r="I1452" i="5"/>
  <c r="R1612" i="5"/>
  <c r="I2220" i="5"/>
  <c r="G1972" i="5"/>
  <c r="G620" i="5"/>
  <c r="R2356" i="5"/>
  <c r="G652" i="5"/>
  <c r="J2004" i="5"/>
  <c r="R1220" i="5"/>
  <c r="R652" i="5"/>
  <c r="J620" i="5"/>
  <c r="G2356" i="5"/>
  <c r="I684" i="5"/>
  <c r="I652" i="5"/>
  <c r="F541" i="5"/>
  <c r="J1156" i="5"/>
  <c r="R620" i="5"/>
  <c r="F684" i="5"/>
  <c r="H652" i="5"/>
  <c r="R2004" i="5"/>
  <c r="J541" i="5"/>
  <c r="F2356" i="5"/>
  <c r="H2356" i="5"/>
  <c r="H2004" i="5"/>
  <c r="H1124" i="5"/>
  <c r="G757" i="5"/>
  <c r="I541" i="5"/>
  <c r="F1124" i="5"/>
  <c r="J1188" i="5"/>
  <c r="F652" i="5"/>
  <c r="J1980" i="5"/>
  <c r="R541" i="5"/>
  <c r="S381" i="5"/>
  <c r="S443" i="5"/>
  <c r="S463" i="5"/>
  <c r="S541" i="5"/>
  <c r="S618" i="5"/>
  <c r="S748" i="5"/>
  <c r="S1341" i="5"/>
  <c r="S1358" i="5"/>
  <c r="S1387" i="5"/>
  <c r="J1468" i="5"/>
  <c r="I1468" i="5"/>
  <c r="F1596" i="5"/>
  <c r="H1596" i="5"/>
  <c r="F1668" i="5"/>
  <c r="R1668" i="5"/>
  <c r="H1668" i="5"/>
  <c r="R2092" i="5"/>
  <c r="I2092" i="5"/>
  <c r="H2092" i="5"/>
  <c r="F2092" i="5"/>
  <c r="R70" i="5"/>
  <c r="R132" i="5"/>
  <c r="S1380" i="5"/>
  <c r="S1475" i="5"/>
  <c r="S1507" i="5"/>
  <c r="S1571" i="5"/>
  <c r="S389" i="5"/>
  <c r="S676" i="5"/>
  <c r="S1013" i="5"/>
  <c r="G1101" i="5"/>
  <c r="I1101" i="5"/>
  <c r="S357" i="5"/>
  <c r="R500" i="5"/>
  <c r="F500" i="5"/>
  <c r="G500" i="5"/>
  <c r="I500" i="5"/>
  <c r="S612" i="5"/>
  <c r="S682" i="5"/>
  <c r="S741" i="5"/>
  <c r="S949" i="5"/>
  <c r="S1045" i="5"/>
  <c r="R1085" i="5"/>
  <c r="I1085" i="5"/>
  <c r="H1085" i="5"/>
  <c r="G1085" i="5"/>
  <c r="J1085" i="5"/>
  <c r="G1165" i="5"/>
  <c r="H1165" i="5"/>
  <c r="I1165" i="5"/>
  <c r="J1165" i="5"/>
  <c r="I1500" i="5"/>
  <c r="R1500" i="5"/>
  <c r="S1635" i="5"/>
  <c r="S1749" i="5"/>
  <c r="R296" i="5"/>
  <c r="R668" i="5"/>
  <c r="G636" i="5"/>
  <c r="S1158" i="5"/>
  <c r="F1884" i="5"/>
  <c r="G1884" i="5"/>
  <c r="I1884" i="5"/>
  <c r="S2389" i="5"/>
  <c r="R2268" i="5"/>
  <c r="I2268" i="5"/>
  <c r="R764" i="5"/>
  <c r="G2124" i="5"/>
  <c r="H2124" i="5"/>
  <c r="J2124" i="5"/>
  <c r="I2124" i="5"/>
  <c r="S2381" i="5"/>
  <c r="G409" i="5"/>
  <c r="R122" i="5"/>
  <c r="R131" i="5"/>
  <c r="R109" i="5"/>
  <c r="R69" i="5"/>
  <c r="F2012" i="5"/>
  <c r="G2012" i="5"/>
  <c r="S382" i="5"/>
  <c r="S531" i="5"/>
  <c r="S607" i="5"/>
  <c r="S630" i="5"/>
  <c r="S749" i="5"/>
  <c r="F924" i="5"/>
  <c r="G924" i="5"/>
  <c r="J924" i="5"/>
  <c r="I924" i="5"/>
  <c r="J988" i="5"/>
  <c r="G988" i="5"/>
  <c r="S995" i="5"/>
  <c r="S1030" i="5"/>
  <c r="G1061" i="5"/>
  <c r="R1061" i="5"/>
  <c r="H1061" i="5"/>
  <c r="F1076" i="5"/>
  <c r="R1109" i="5"/>
  <c r="G1109" i="5"/>
  <c r="S1254" i="5"/>
  <c r="J1277" i="5"/>
  <c r="G1277" i="5"/>
  <c r="R1277" i="5"/>
  <c r="S1301" i="5"/>
  <c r="S2179" i="5"/>
  <c r="S2365" i="5"/>
  <c r="S2317" i="5"/>
  <c r="H868" i="5"/>
  <c r="H2316" i="5"/>
  <c r="F2316" i="5"/>
  <c r="R2316" i="5"/>
  <c r="J2316" i="5"/>
  <c r="G2316" i="5"/>
  <c r="S2325" i="5"/>
  <c r="S2357" i="5"/>
  <c r="R177" i="5"/>
  <c r="S2428" i="5"/>
  <c r="H2300" i="5"/>
  <c r="J2300" i="5"/>
  <c r="H957" i="5"/>
  <c r="I957" i="5"/>
  <c r="R957" i="5"/>
  <c r="I461" i="5"/>
  <c r="G1644" i="5"/>
  <c r="S2172" i="5"/>
  <c r="G2268" i="5"/>
  <c r="F1372" i="5"/>
  <c r="R1372" i="5"/>
  <c r="H1980" i="5"/>
  <c r="I1980" i="5"/>
  <c r="G1980" i="5"/>
  <c r="R1980" i="5"/>
  <c r="G2004" i="5"/>
  <c r="F2004" i="5"/>
  <c r="I877" i="5"/>
  <c r="R877" i="5"/>
  <c r="H877" i="5"/>
  <c r="G877" i="5"/>
  <c r="F981" i="5"/>
  <c r="J2348" i="5"/>
  <c r="H565" i="5"/>
  <c r="J1204" i="5"/>
  <c r="J877" i="5"/>
  <c r="H525" i="5"/>
  <c r="R1044" i="5"/>
  <c r="R205" i="5"/>
  <c r="F1260" i="5"/>
  <c r="I701" i="5"/>
  <c r="G1196" i="5"/>
  <c r="I1404" i="5"/>
  <c r="G2348" i="5"/>
  <c r="H1228" i="5"/>
  <c r="F2348" i="5"/>
  <c r="R2348" i="5"/>
  <c r="J701" i="5"/>
  <c r="G780" i="5"/>
  <c r="H780" i="5"/>
  <c r="R211" i="5"/>
  <c r="H509" i="5"/>
  <c r="G2092" i="5"/>
  <c r="J2092" i="5"/>
  <c r="R813" i="5"/>
  <c r="J813" i="5"/>
  <c r="I404" i="5"/>
  <c r="R509" i="5"/>
  <c r="J1436" i="5"/>
  <c r="F2116" i="5"/>
  <c r="G2116" i="5"/>
  <c r="R796" i="5"/>
  <c r="H796" i="5"/>
  <c r="J796" i="5"/>
  <c r="G796" i="5"/>
  <c r="F796" i="5"/>
  <c r="H1436" i="5"/>
  <c r="G1788" i="5"/>
  <c r="I1788" i="5"/>
  <c r="R1788" i="5"/>
  <c r="H1788" i="5"/>
  <c r="I1052" i="5"/>
  <c r="R1052" i="5"/>
  <c r="G1436" i="5"/>
  <c r="F933" i="5"/>
  <c r="J1788" i="5"/>
  <c r="J1037" i="5"/>
  <c r="S836" i="5"/>
  <c r="F1580" i="5"/>
  <c r="S1405" i="5"/>
  <c r="G1037" i="5"/>
  <c r="H1021" i="5"/>
  <c r="S1215" i="5"/>
  <c r="S1093" i="5"/>
  <c r="S1459" i="5"/>
  <c r="G1021" i="5"/>
  <c r="R1021" i="5"/>
  <c r="S1004" i="5"/>
  <c r="J1612" i="5"/>
  <c r="S1587" i="5"/>
  <c r="J948" i="5"/>
  <c r="R117" i="5"/>
  <c r="I2116" i="5"/>
  <c r="S1150" i="5"/>
  <c r="S1551" i="5"/>
  <c r="H493" i="5"/>
  <c r="S2245" i="5"/>
  <c r="R412" i="5"/>
  <c r="S869" i="5"/>
  <c r="H1205" i="5"/>
  <c r="G1444" i="5"/>
  <c r="H2308" i="5"/>
  <c r="R1444" i="5"/>
  <c r="I1644" i="5"/>
  <c r="J1644" i="5"/>
  <c r="J445" i="5"/>
  <c r="H1444" i="5"/>
  <c r="I493" i="5"/>
  <c r="R493" i="5"/>
  <c r="H1652" i="5"/>
  <c r="J1044" i="5"/>
  <c r="F1788" i="5"/>
  <c r="J493" i="5"/>
  <c r="G493" i="5"/>
  <c r="F2308" i="5"/>
  <c r="R780" i="5"/>
  <c r="F780" i="5"/>
  <c r="I780" i="5"/>
  <c r="J780" i="5"/>
  <c r="J1284" i="5"/>
  <c r="G1284" i="5"/>
  <c r="R344" i="5"/>
  <c r="H477" i="5"/>
  <c r="R477" i="5"/>
  <c r="R229" i="5"/>
  <c r="G885" i="5"/>
  <c r="I885" i="5"/>
  <c r="G741" i="5"/>
  <c r="J741" i="5"/>
  <c r="R741" i="5"/>
  <c r="I741" i="5"/>
  <c r="H741" i="5"/>
  <c r="F1140" i="5"/>
  <c r="H1140" i="5"/>
  <c r="G517" i="5"/>
  <c r="R517" i="5"/>
  <c r="J517" i="5"/>
  <c r="I2372" i="5"/>
  <c r="G740" i="5"/>
  <c r="S629" i="5"/>
  <c r="J380" i="5"/>
  <c r="R2188" i="5"/>
  <c r="H1100" i="5"/>
  <c r="R772" i="5"/>
  <c r="R365" i="5"/>
  <c r="J772" i="5"/>
  <c r="F1812" i="5"/>
  <c r="G1205" i="5"/>
  <c r="S2372" i="5"/>
  <c r="H933" i="5"/>
  <c r="H684" i="5"/>
  <c r="R1100" i="5"/>
  <c r="R948" i="5"/>
  <c r="G948" i="5"/>
  <c r="H1044" i="5"/>
  <c r="G1044" i="5"/>
  <c r="R1205" i="5"/>
  <c r="J1205" i="5"/>
  <c r="S1461" i="5"/>
  <c r="S1589" i="5"/>
  <c r="S1634" i="5"/>
  <c r="S1668" i="5"/>
  <c r="S1837" i="5"/>
  <c r="H1852" i="5"/>
  <c r="R1852" i="5"/>
  <c r="J1852" i="5"/>
  <c r="S2109" i="5"/>
  <c r="S2157" i="5"/>
  <c r="S2186" i="5"/>
  <c r="S2364" i="5"/>
  <c r="G557" i="5"/>
  <c r="R557" i="5"/>
  <c r="I557" i="5"/>
  <c r="H557" i="5"/>
  <c r="J557" i="5"/>
  <c r="F557" i="5"/>
  <c r="I2228" i="5"/>
  <c r="H2132" i="5"/>
  <c r="J2132" i="5"/>
  <c r="I740" i="5"/>
  <c r="S469" i="5"/>
  <c r="F948" i="5"/>
  <c r="H948" i="5"/>
  <c r="S1525" i="5"/>
  <c r="R676" i="5"/>
  <c r="H676" i="5"/>
  <c r="R644" i="5"/>
  <c r="J612" i="5"/>
  <c r="F612" i="5"/>
  <c r="R171" i="5"/>
  <c r="R740" i="5"/>
  <c r="S547" i="5"/>
  <c r="R1236" i="5"/>
  <c r="H1684" i="5"/>
  <c r="G1796" i="5"/>
  <c r="R1796" i="5"/>
  <c r="H1796" i="5"/>
  <c r="F1796" i="5"/>
  <c r="I1204" i="5"/>
  <c r="J1140" i="5"/>
  <c r="R380" i="5"/>
  <c r="G1684" i="5"/>
  <c r="J1684" i="5"/>
  <c r="S877" i="5"/>
  <c r="G884" i="5"/>
  <c r="I1420" i="5"/>
  <c r="R1420" i="5"/>
  <c r="G1420" i="5"/>
  <c r="J740" i="5"/>
  <c r="R80" i="5"/>
  <c r="F380" i="5"/>
  <c r="R2132" i="5"/>
  <c r="S1909" i="5"/>
  <c r="H764" i="5"/>
  <c r="I764" i="5"/>
  <c r="J764" i="5"/>
  <c r="F764" i="5"/>
  <c r="J1268" i="5"/>
  <c r="H1236" i="5"/>
  <c r="I2132" i="5"/>
  <c r="J1796" i="5"/>
  <c r="R203" i="5"/>
  <c r="G893" i="5"/>
  <c r="R893" i="5"/>
  <c r="I893" i="5"/>
  <c r="F1204" i="5"/>
  <c r="H1204" i="5"/>
  <c r="F605" i="5"/>
  <c r="J1172" i="5"/>
  <c r="H1268" i="5"/>
  <c r="H1420" i="5"/>
  <c r="F740" i="5"/>
  <c r="S693" i="5"/>
  <c r="S755" i="5"/>
  <c r="R1172" i="5"/>
  <c r="R884" i="5"/>
  <c r="F525" i="5"/>
  <c r="R525" i="5"/>
  <c r="I525" i="5"/>
  <c r="G732" i="5"/>
  <c r="H732" i="5"/>
  <c r="R732" i="5"/>
  <c r="I820" i="5"/>
  <c r="H1644" i="5"/>
  <c r="F1444" i="5"/>
  <c r="J2116" i="5"/>
  <c r="S446" i="5"/>
  <c r="H820" i="5"/>
  <c r="R1644" i="5"/>
  <c r="R2116" i="5"/>
  <c r="F1644" i="5"/>
  <c r="H1948" i="5"/>
  <c r="H813" i="5"/>
  <c r="I477" i="5"/>
  <c r="S550" i="5"/>
  <c r="S1053" i="5"/>
  <c r="F717" i="5"/>
  <c r="R63" i="5"/>
  <c r="F517" i="5"/>
  <c r="F820" i="5"/>
  <c r="J2308" i="5"/>
  <c r="H1804" i="5"/>
  <c r="R2308" i="5"/>
  <c r="F1940" i="5"/>
  <c r="G1268" i="5"/>
  <c r="R1268" i="5"/>
  <c r="F1268" i="5"/>
  <c r="J1236" i="5"/>
  <c r="F1236" i="5"/>
  <c r="G1204" i="5"/>
  <c r="I1172" i="5"/>
  <c r="H1172" i="5"/>
  <c r="G1140" i="5"/>
  <c r="I1140" i="5"/>
  <c r="R1140" i="5"/>
  <c r="G1108" i="5"/>
  <c r="F1108" i="5"/>
  <c r="J1108" i="5"/>
  <c r="I1108" i="5"/>
  <c r="R1108" i="5"/>
  <c r="H1108" i="5"/>
  <c r="G973" i="5"/>
  <c r="H973" i="5"/>
  <c r="J909" i="5"/>
  <c r="G909" i="5"/>
  <c r="G380" i="5"/>
  <c r="H380" i="5"/>
  <c r="S388" i="5"/>
  <c r="H540" i="5"/>
  <c r="G540" i="5"/>
  <c r="J540" i="5"/>
  <c r="F540" i="5"/>
  <c r="R540" i="5"/>
  <c r="S558" i="5"/>
  <c r="S588" i="5"/>
  <c r="S652" i="5"/>
  <c r="S699" i="5"/>
  <c r="R444" i="5"/>
  <c r="H1820" i="5"/>
  <c r="J1820" i="5"/>
  <c r="I428" i="5"/>
  <c r="R428" i="5"/>
  <c r="F428" i="5"/>
  <c r="G428" i="5"/>
  <c r="J428" i="5"/>
  <c r="I437" i="5"/>
  <c r="J437" i="5"/>
  <c r="F437" i="5"/>
  <c r="H381" i="5"/>
  <c r="I381" i="5"/>
  <c r="F381" i="5"/>
  <c r="G381" i="5"/>
  <c r="F620" i="5"/>
  <c r="H620" i="5"/>
  <c r="G781" i="5"/>
  <c r="R781" i="5"/>
  <c r="F781" i="5"/>
  <c r="S2005" i="5"/>
  <c r="S2171" i="5"/>
  <c r="S2292" i="5"/>
  <c r="S2238" i="5"/>
  <c r="S1933" i="5"/>
  <c r="S1085" i="5"/>
  <c r="F1852" i="5"/>
  <c r="S1903" i="5"/>
  <c r="S1843" i="5"/>
  <c r="F1205" i="5"/>
  <c r="F1924" i="5"/>
  <c r="S517" i="5"/>
  <c r="J629" i="5"/>
  <c r="G629" i="5"/>
  <c r="S814" i="5"/>
  <c r="S885" i="5"/>
  <c r="S898" i="5"/>
  <c r="S956" i="5"/>
  <c r="S1061" i="5"/>
  <c r="S1123" i="5"/>
  <c r="F1165" i="5"/>
  <c r="R1165" i="5"/>
  <c r="S1173" i="5"/>
  <c r="S1277" i="5"/>
  <c r="F1300" i="5"/>
  <c r="J1300" i="5"/>
  <c r="R1300" i="5"/>
  <c r="S1347" i="5"/>
  <c r="H1468" i="5"/>
  <c r="R1468" i="5"/>
  <c r="G1500" i="5"/>
  <c r="H1500" i="5"/>
  <c r="S1526" i="5"/>
  <c r="F1532" i="5"/>
  <c r="R1532" i="5"/>
  <c r="H1532" i="5"/>
  <c r="I1532" i="5"/>
  <c r="I1564" i="5"/>
  <c r="J1596" i="5"/>
  <c r="R1596" i="5"/>
  <c r="G1596" i="5"/>
  <c r="I1596" i="5"/>
  <c r="S1622" i="5"/>
  <c r="S1653" i="5"/>
  <c r="J1668" i="5"/>
  <c r="G1668" i="5"/>
  <c r="I1668" i="5"/>
  <c r="S1685" i="5"/>
  <c r="S1691" i="5"/>
  <c r="S1725" i="5"/>
  <c r="S1813" i="5"/>
  <c r="S1934" i="5"/>
  <c r="S2069" i="5"/>
  <c r="S2195" i="5"/>
  <c r="S2333" i="5"/>
  <c r="S2341" i="5"/>
  <c r="S2349" i="5"/>
  <c r="S2396" i="5"/>
  <c r="S2404" i="5"/>
  <c r="S2412" i="5"/>
  <c r="S2420" i="5"/>
  <c r="F1052" i="5"/>
  <c r="R129" i="5"/>
  <c r="F2220" i="5"/>
  <c r="H1052" i="5"/>
  <c r="J700" i="5"/>
  <c r="I1300" i="5"/>
  <c r="R2012" i="5"/>
  <c r="J2012" i="5"/>
  <c r="J1052" i="5"/>
  <c r="R180" i="5"/>
  <c r="R2220" i="5"/>
  <c r="I2108" i="5"/>
  <c r="R1564" i="5"/>
  <c r="G1924" i="5"/>
  <c r="H1924" i="5"/>
  <c r="R1924" i="5"/>
  <c r="H2220" i="5"/>
  <c r="S1310" i="5"/>
  <c r="J1417" i="5"/>
  <c r="R298" i="5"/>
  <c r="J2108" i="5"/>
  <c r="R700" i="5"/>
  <c r="H2108" i="5"/>
  <c r="F700" i="5"/>
  <c r="I1444" i="5"/>
  <c r="J2220" i="5"/>
  <c r="I1924" i="5"/>
  <c r="H1564" i="5"/>
  <c r="S1109" i="5"/>
  <c r="S876" i="5"/>
  <c r="S499" i="5"/>
  <c r="S806" i="5"/>
  <c r="S674" i="5"/>
  <c r="H1284" i="5"/>
  <c r="S843" i="5"/>
  <c r="I1284" i="5"/>
  <c r="R1428" i="5"/>
  <c r="G676" i="5"/>
  <c r="J676" i="5"/>
  <c r="G644" i="5"/>
  <c r="H644" i="5"/>
  <c r="I644" i="5"/>
  <c r="G612" i="5"/>
  <c r="I612" i="5"/>
  <c r="J1972" i="5"/>
  <c r="I1972" i="5"/>
  <c r="G933" i="5"/>
  <c r="I933" i="5"/>
  <c r="J933" i="5"/>
  <c r="R2228" i="5"/>
  <c r="G2228" i="5"/>
  <c r="H2228" i="5"/>
  <c r="G2132" i="5"/>
  <c r="F2132" i="5"/>
  <c r="G804" i="5"/>
  <c r="I732" i="5"/>
  <c r="I2308" i="5"/>
  <c r="H2116" i="5"/>
  <c r="G2108" i="5"/>
  <c r="F1189" i="5"/>
  <c r="S1220" i="5"/>
  <c r="G1189" i="5"/>
  <c r="J1348" i="5"/>
  <c r="S1133" i="5"/>
  <c r="J1077" i="5"/>
  <c r="H1125" i="5"/>
  <c r="J732" i="5"/>
  <c r="R2108" i="5"/>
  <c r="G1077" i="5"/>
  <c r="I900" i="5"/>
  <c r="F493" i="5"/>
  <c r="S1098" i="5"/>
  <c r="G900" i="5"/>
  <c r="S398" i="5"/>
  <c r="S1317" i="5"/>
  <c r="R1077" i="5"/>
  <c r="H996" i="5"/>
  <c r="G1236" i="5"/>
  <c r="I1236" i="5"/>
  <c r="G1172" i="5"/>
  <c r="F1172" i="5"/>
  <c r="G590" i="5"/>
  <c r="F590" i="5"/>
  <c r="R81" i="5"/>
  <c r="J868" i="5"/>
  <c r="F868" i="5"/>
  <c r="I868" i="5"/>
  <c r="G868" i="5"/>
  <c r="R868" i="5"/>
  <c r="I2300" i="5"/>
  <c r="G2300" i="5"/>
  <c r="F2300" i="5"/>
  <c r="R2300" i="5"/>
  <c r="R289" i="5"/>
  <c r="S2068" i="5"/>
  <c r="H1276" i="5"/>
  <c r="F1244" i="5"/>
  <c r="I1212" i="5"/>
  <c r="I1148" i="5"/>
  <c r="J1148" i="5"/>
  <c r="G1116" i="5"/>
  <c r="F1116" i="5"/>
  <c r="H716" i="5"/>
  <c r="R716" i="5"/>
  <c r="F1284" i="5"/>
  <c r="R1284" i="5"/>
  <c r="S1294" i="5"/>
  <c r="S2253" i="5"/>
  <c r="S2261" i="5"/>
  <c r="S565" i="5"/>
  <c r="J653" i="5"/>
  <c r="G653" i="5"/>
  <c r="R653" i="5"/>
  <c r="H653" i="5"/>
  <c r="S683" i="5"/>
  <c r="S701" i="5"/>
  <c r="S709" i="5"/>
  <c r="S742" i="5"/>
  <c r="S763" i="5"/>
  <c r="S796" i="5"/>
  <c r="S834" i="5"/>
  <c r="H924" i="5"/>
  <c r="R924" i="5"/>
  <c r="R988" i="5"/>
  <c r="H988" i="5"/>
  <c r="I988" i="5"/>
  <c r="I1061" i="5"/>
  <c r="J1061" i="5"/>
  <c r="F1061" i="5"/>
  <c r="G1076" i="5"/>
  <c r="I1076" i="5"/>
  <c r="S1086" i="5"/>
  <c r="S1117" i="5"/>
  <c r="F1173" i="5"/>
  <c r="R1173" i="5"/>
  <c r="S1181" i="5"/>
  <c r="S1195" i="5"/>
  <c r="S1213" i="5"/>
  <c r="J1380" i="5"/>
  <c r="I1380" i="5"/>
  <c r="S1533" i="5"/>
  <c r="S1131" i="5"/>
  <c r="I653"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453" i="5"/>
  <c r="J845" i="5"/>
  <c r="R157" i="5"/>
  <c r="I2348" i="5"/>
  <c r="I757" i="5"/>
  <c r="H909" i="5"/>
  <c r="H453" i="5"/>
  <c r="R845" i="5"/>
  <c r="I973" i="5"/>
  <c r="F973" i="5"/>
  <c r="H397" i="5"/>
  <c r="H2348" i="5"/>
  <c r="R973" i="5"/>
  <c r="G453" i="5"/>
  <c r="J973" i="5"/>
  <c r="F453" i="5"/>
  <c r="I909" i="5"/>
  <c r="R397" i="5"/>
  <c r="R53" i="5"/>
  <c r="J453" i="5"/>
  <c r="H845" i="5"/>
  <c r="F909" i="5"/>
  <c r="R93" i="5"/>
  <c r="R31" i="5"/>
  <c r="R1932" i="5"/>
  <c r="R352" i="5"/>
  <c r="G460" i="5"/>
  <c r="I460" i="5"/>
  <c r="J460" i="5"/>
  <c r="R460" i="5"/>
  <c r="I1036" i="5"/>
  <c r="H1036" i="5"/>
  <c r="J1036" i="5"/>
  <c r="F1036" i="5"/>
  <c r="R1036" i="5"/>
  <c r="G589" i="5"/>
  <c r="H589" i="5"/>
  <c r="J589" i="5"/>
  <c r="R92" i="5"/>
  <c r="I876" i="5"/>
  <c r="F876" i="5"/>
  <c r="F2060" i="5"/>
  <c r="I2060" i="5"/>
  <c r="R43" i="5"/>
  <c r="J1260" i="5"/>
  <c r="H1260" i="5"/>
  <c r="G1260" i="5"/>
  <c r="I1260" i="5"/>
  <c r="R1260" i="5"/>
  <c r="J1228" i="5"/>
  <c r="F1228" i="5"/>
  <c r="R1228" i="5"/>
  <c r="I1228" i="5"/>
  <c r="J1196" i="5"/>
  <c r="H1196" i="5"/>
  <c r="F1196" i="5"/>
  <c r="R1196" i="5"/>
  <c r="F1164" i="5"/>
  <c r="R1164" i="5"/>
  <c r="H1164" i="5"/>
  <c r="J1164" i="5"/>
  <c r="J1132" i="5"/>
  <c r="R1132" i="5"/>
  <c r="F1132" i="5"/>
  <c r="H1132" i="5"/>
  <c r="G1132" i="5"/>
  <c r="G829" i="5"/>
  <c r="H829" i="5"/>
  <c r="I829" i="5"/>
  <c r="J829" i="5"/>
  <c r="R829" i="5"/>
  <c r="G445" i="5"/>
  <c r="F445" i="5"/>
  <c r="R445" i="5"/>
  <c r="H445" i="5"/>
  <c r="G805" i="5"/>
  <c r="J805" i="5"/>
  <c r="F805" i="5"/>
  <c r="R805" i="5"/>
  <c r="I805" i="5"/>
  <c r="I628" i="5"/>
  <c r="F628" i="5"/>
  <c r="G628" i="5"/>
  <c r="R628" i="5"/>
  <c r="R91" i="5"/>
  <c r="R71" i="5"/>
  <c r="R7" i="5"/>
  <c r="F460" i="5"/>
  <c r="H460" i="5"/>
  <c r="G1036" i="5"/>
  <c r="I2364" i="5"/>
  <c r="G2180" i="5"/>
  <c r="H2180" i="5"/>
  <c r="R2180" i="5"/>
  <c r="F2180" i="5"/>
  <c r="I2180" i="5"/>
  <c r="H2148" i="5"/>
  <c r="I2148" i="5"/>
  <c r="F2148" i="5"/>
  <c r="J2148" i="5"/>
  <c r="R2148" i="5"/>
  <c r="G1932" i="5"/>
  <c r="I1780" i="5"/>
  <c r="G1780" i="5"/>
  <c r="R1412" i="5"/>
  <c r="G1412" i="5"/>
  <c r="I1412" i="5"/>
  <c r="R1772" i="5"/>
  <c r="F1772" i="5"/>
  <c r="R1028" i="5"/>
  <c r="I1028" i="5"/>
  <c r="G1028" i="5"/>
  <c r="J1028" i="5"/>
  <c r="R492" i="5"/>
  <c r="G492" i="5"/>
  <c r="R556" i="5"/>
  <c r="F556" i="5"/>
  <c r="H556" i="5"/>
  <c r="F580" i="5"/>
  <c r="I580" i="5"/>
  <c r="R580" i="5"/>
  <c r="J580" i="5"/>
  <c r="G580" i="5"/>
  <c r="H580" i="5"/>
  <c r="J621" i="5"/>
  <c r="H621" i="5"/>
  <c r="I621" i="5"/>
  <c r="F621" i="5"/>
  <c r="G685" i="5"/>
  <c r="R685" i="5"/>
  <c r="H685" i="5"/>
  <c r="I685" i="5"/>
  <c r="F908" i="5"/>
  <c r="J908" i="5"/>
  <c r="G908" i="5"/>
  <c r="H908" i="5"/>
  <c r="I908" i="5"/>
  <c r="I940" i="5"/>
  <c r="R940" i="5"/>
  <c r="J972" i="5"/>
  <c r="H972" i="5"/>
  <c r="I972" i="5"/>
  <c r="R972" i="5"/>
  <c r="J1053" i="5"/>
  <c r="F1053" i="5"/>
  <c r="R1053" i="5"/>
  <c r="G1053" i="5"/>
  <c r="H1053" i="5"/>
  <c r="J1141" i="5"/>
  <c r="H1141" i="5"/>
  <c r="F1141" i="5"/>
  <c r="G1141" i="5"/>
  <c r="R1141" i="5"/>
  <c r="F1221" i="5"/>
  <c r="J1221" i="5"/>
  <c r="R256" i="5"/>
  <c r="R308" i="5"/>
  <c r="R733" i="5"/>
  <c r="J733" i="5"/>
  <c r="R107" i="5"/>
  <c r="R85" i="5"/>
  <c r="R23" i="5"/>
  <c r="H1780" i="5"/>
  <c r="R549" i="5"/>
  <c r="F549" i="5"/>
  <c r="J509" i="5"/>
  <c r="F509" i="5"/>
  <c r="I509" i="5"/>
  <c r="R421" i="5"/>
  <c r="F421" i="5"/>
  <c r="H2364" i="5"/>
  <c r="J2180" i="5"/>
  <c r="R347" i="5"/>
  <c r="R196" i="5"/>
  <c r="G621" i="5"/>
  <c r="G981" i="5"/>
  <c r="R981" i="5"/>
  <c r="H981" i="5"/>
  <c r="I981" i="5"/>
  <c r="H940" i="5"/>
  <c r="J757" i="5"/>
  <c r="F757" i="5"/>
  <c r="R757" i="5"/>
  <c r="J404" i="5"/>
  <c r="R404" i="5"/>
  <c r="F404" i="5"/>
  <c r="H404" i="5"/>
  <c r="R276" i="5"/>
  <c r="I589" i="5"/>
  <c r="R598" i="5"/>
  <c r="R1340" i="5"/>
  <c r="J1340" i="5"/>
  <c r="G420" i="5"/>
  <c r="I420" i="5"/>
  <c r="S1939" i="5"/>
  <c r="S2029" i="5"/>
  <c r="S2086" i="5"/>
  <c r="I2140" i="5"/>
  <c r="F2140" i="5"/>
  <c r="R2140" i="5"/>
  <c r="S2213" i="5"/>
  <c r="R2060" i="5"/>
  <c r="G1340" i="5"/>
  <c r="R980" i="5"/>
  <c r="H980" i="5"/>
  <c r="S1019" i="5"/>
  <c r="I1044" i="5"/>
  <c r="S1101" i="5"/>
  <c r="S1108" i="5"/>
  <c r="S1165" i="5"/>
  <c r="S1179" i="5"/>
  <c r="S1253" i="5"/>
  <c r="S1259" i="5"/>
  <c r="S1364" i="5"/>
  <c r="S1500" i="5"/>
  <c r="S1532" i="5"/>
  <c r="J1652" i="5"/>
  <c r="F1652" i="5"/>
  <c r="F1684" i="5"/>
  <c r="I1684" i="5"/>
  <c r="S1701" i="5"/>
  <c r="S1765" i="5"/>
  <c r="S1771" i="5"/>
  <c r="S1789" i="5"/>
  <c r="S1795" i="5"/>
  <c r="S1819" i="5"/>
  <c r="I1908" i="5"/>
  <c r="H1908" i="5"/>
  <c r="J1908" i="5"/>
  <c r="F1908" i="5"/>
  <c r="R1908" i="5"/>
  <c r="S2036" i="5"/>
  <c r="S2067" i="5"/>
  <c r="S2093" i="5"/>
  <c r="S2126" i="5"/>
  <c r="R118" i="5"/>
  <c r="S2011" i="5"/>
  <c r="G2060" i="5"/>
  <c r="H420" i="5"/>
  <c r="F1340" i="5"/>
  <c r="S1998" i="5"/>
  <c r="R420" i="5"/>
  <c r="H1340" i="5"/>
  <c r="H2060" i="5"/>
  <c r="J2060" i="5"/>
  <c r="F420" i="5"/>
  <c r="I1340" i="5"/>
  <c r="S1877" i="5"/>
  <c r="J420" i="5"/>
  <c r="J788" i="5"/>
  <c r="S1830" i="5"/>
  <c r="S2147" i="5"/>
  <c r="S2134" i="5"/>
  <c r="S1902" i="5"/>
  <c r="G1964" i="5"/>
  <c r="I1964" i="5"/>
  <c r="H1964" i="5"/>
  <c r="I1804" i="5"/>
  <c r="J1804" i="5"/>
  <c r="F1804" i="5"/>
  <c r="G1804" i="5"/>
  <c r="G1372" i="5"/>
  <c r="I1372" i="5"/>
  <c r="G1052" i="5"/>
  <c r="R30" i="5"/>
  <c r="R62" i="5"/>
  <c r="S362" i="5"/>
  <c r="S387" i="5"/>
  <c r="S493" i="5"/>
  <c r="S510" i="5"/>
  <c r="S523" i="5"/>
  <c r="S546" i="5"/>
  <c r="S557" i="5"/>
  <c r="S581" i="5"/>
  <c r="S611" i="5"/>
  <c r="G645" i="5"/>
  <c r="J645" i="5"/>
  <c r="S669" i="5"/>
  <c r="S706" i="5"/>
  <c r="S726" i="5"/>
  <c r="S734" i="5"/>
  <c r="S740" i="5"/>
  <c r="S773" i="5"/>
  <c r="S781" i="5"/>
  <c r="I812" i="5"/>
  <c r="R812" i="5"/>
  <c r="S838" i="5"/>
  <c r="S850" i="5"/>
  <c r="G876" i="5"/>
  <c r="R876" i="5"/>
  <c r="J876" i="5"/>
  <c r="H876" i="5"/>
  <c r="S891" i="5"/>
  <c r="S909" i="5"/>
  <c r="S973" i="5"/>
  <c r="I1069" i="5"/>
  <c r="I1149" i="5"/>
  <c r="F1149" i="5"/>
  <c r="G1149" i="5"/>
  <c r="R1149" i="5"/>
  <c r="S1171" i="5"/>
  <c r="S1205" i="5"/>
  <c r="S1211" i="5"/>
  <c r="S1222" i="5"/>
  <c r="S1229" i="5"/>
  <c r="S1235" i="5"/>
  <c r="J1324" i="5"/>
  <c r="R1324" i="5"/>
  <c r="G1324" i="5"/>
  <c r="I1324" i="5"/>
  <c r="S1334" i="5"/>
  <c r="S1350" i="5"/>
  <c r="S1454" i="5"/>
  <c r="S1486" i="5"/>
  <c r="I1492" i="5"/>
  <c r="R1492" i="5"/>
  <c r="H1492" i="5"/>
  <c r="S1499" i="5"/>
  <c r="R1524" i="5"/>
  <c r="H1524" i="5"/>
  <c r="J1524" i="5"/>
  <c r="G1524" i="5"/>
  <c r="F1524" i="5"/>
  <c r="R1556" i="5"/>
  <c r="H1556" i="5"/>
  <c r="I1556" i="5"/>
  <c r="F1556" i="5"/>
  <c r="J1556" i="5"/>
  <c r="S1563" i="5"/>
  <c r="S1582" i="5"/>
  <c r="G1588" i="5"/>
  <c r="R1620" i="5"/>
  <c r="G1620" i="5"/>
  <c r="H1620" i="5"/>
  <c r="I1620" i="5"/>
  <c r="S1627" i="5"/>
  <c r="S1646" i="5"/>
  <c r="S1707" i="5"/>
  <c r="S1759" i="5"/>
  <c r="J1764" i="5"/>
  <c r="F1764" i="5"/>
  <c r="I1764" i="5"/>
  <c r="H1764" i="5"/>
  <c r="G1764" i="5"/>
  <c r="S1805" i="5"/>
  <c r="S1811" i="5"/>
  <c r="S1835" i="5"/>
  <c r="G1876" i="5"/>
  <c r="I1876" i="5"/>
  <c r="S1894" i="5"/>
  <c r="S1901" i="5"/>
  <c r="S1908" i="5"/>
  <c r="G869" i="5"/>
  <c r="R869" i="5"/>
  <c r="I869" i="5"/>
  <c r="H869" i="5"/>
  <c r="J869" i="5"/>
  <c r="G821" i="5"/>
  <c r="F821" i="5"/>
  <c r="R821" i="5"/>
  <c r="H821" i="5"/>
  <c r="I821" i="5"/>
  <c r="G773" i="5"/>
  <c r="J773" i="5"/>
  <c r="F773" i="5"/>
  <c r="R773" i="5"/>
  <c r="H773" i="5"/>
  <c r="I773" i="5"/>
  <c r="G1892" i="5"/>
  <c r="J1892" i="5"/>
  <c r="F1892" i="5"/>
  <c r="R1892" i="5"/>
  <c r="I1892" i="5"/>
  <c r="H1892" i="5"/>
  <c r="I1364" i="5"/>
  <c r="J1364" i="5"/>
  <c r="H1364" i="5"/>
  <c r="R1364" i="5"/>
  <c r="G1364" i="5"/>
  <c r="F1364" i="5"/>
  <c r="H413" i="5"/>
  <c r="J413" i="5"/>
  <c r="R413" i="5"/>
  <c r="I413" i="5"/>
  <c r="G413" i="5"/>
  <c r="F413" i="5"/>
  <c r="R221" i="5"/>
  <c r="R165" i="5"/>
  <c r="S1997" i="5"/>
  <c r="J854" i="5"/>
  <c r="S2021" i="5"/>
  <c r="F1900" i="5"/>
  <c r="J1900" i="5"/>
  <c r="H1396" i="5"/>
  <c r="F1396" i="5"/>
  <c r="R1396" i="5"/>
  <c r="G1396" i="5"/>
  <c r="I1396" i="5"/>
  <c r="R348" i="5"/>
  <c r="F844" i="5"/>
  <c r="R844" i="5"/>
  <c r="G844" i="5"/>
  <c r="H844" i="5"/>
  <c r="J844" i="5"/>
  <c r="R141" i="5"/>
  <c r="R15" i="5"/>
  <c r="G716" i="5"/>
  <c r="J716" i="5"/>
  <c r="F716" i="5"/>
  <c r="I716" i="5"/>
  <c r="H708" i="5"/>
  <c r="J708" i="5"/>
  <c r="I708" i="5"/>
  <c r="G708" i="5"/>
  <c r="J748" i="5"/>
  <c r="R748" i="5"/>
  <c r="I748" i="5"/>
  <c r="R224" i="5"/>
  <c r="F1356" i="5"/>
  <c r="H1356" i="5"/>
  <c r="S2035" i="5"/>
  <c r="S2053" i="5"/>
  <c r="S2085" i="5"/>
  <c r="S2099" i="5"/>
  <c r="S2118" i="5"/>
  <c r="S2133" i="5"/>
  <c r="S2174" i="5"/>
  <c r="S2190" i="5"/>
  <c r="S2205" i="5"/>
  <c r="S2212" i="5"/>
  <c r="S2220" i="5"/>
  <c r="S2234" i="5"/>
  <c r="I2164" i="5"/>
  <c r="R974" i="5"/>
  <c r="I974" i="5"/>
  <c r="G974" i="5"/>
  <c r="G854" i="5"/>
  <c r="H854" i="5"/>
  <c r="R241" i="5"/>
  <c r="G1126" i="5"/>
  <c r="J974" i="5"/>
  <c r="I854" i="5"/>
  <c r="H974" i="5"/>
  <c r="S2125" i="5"/>
  <c r="F2164" i="5"/>
  <c r="S2227" i="5"/>
  <c r="R291" i="5"/>
  <c r="G1956" i="5"/>
  <c r="F1956" i="5"/>
  <c r="R2164" i="5"/>
  <c r="J2164" i="5"/>
  <c r="R48" i="5"/>
  <c r="G1013" i="5"/>
  <c r="J1013" i="5"/>
  <c r="F1013" i="5"/>
  <c r="R1013" i="5"/>
  <c r="I1013" i="5"/>
  <c r="G949" i="5"/>
  <c r="J949" i="5"/>
  <c r="F949" i="5"/>
  <c r="R949" i="5"/>
  <c r="H949" i="5"/>
  <c r="I949" i="5"/>
  <c r="I749" i="5"/>
  <c r="I804" i="5"/>
  <c r="S395" i="5"/>
  <c r="S421" i="5"/>
  <c r="S436" i="5"/>
  <c r="S442" i="5"/>
  <c r="S482" i="5"/>
  <c r="S494" i="5"/>
  <c r="S595" i="5"/>
  <c r="J605" i="5"/>
  <c r="R605" i="5"/>
  <c r="I605" i="5"/>
  <c r="H605" i="5"/>
  <c r="G1593" i="5"/>
  <c r="H749" i="5"/>
  <c r="J804" i="5"/>
  <c r="S2142" i="5"/>
  <c r="I1060" i="5"/>
  <c r="S2037" i="5"/>
  <c r="H2068" i="5"/>
  <c r="R2068" i="5"/>
  <c r="F2068" i="5"/>
  <c r="J2068" i="5"/>
  <c r="I2068" i="5"/>
  <c r="S2101" i="5"/>
  <c r="S2267" i="5"/>
  <c r="S2275" i="5"/>
  <c r="S2291" i="5"/>
  <c r="S2299" i="5"/>
  <c r="S2307" i="5"/>
  <c r="S2315" i="5"/>
  <c r="S2339" i="5"/>
  <c r="S2347" i="5"/>
  <c r="S2355" i="5"/>
  <c r="S2371" i="5"/>
  <c r="S2387" i="5"/>
  <c r="F749" i="5"/>
  <c r="R804" i="5"/>
  <c r="G1060" i="5"/>
  <c r="R749" i="5"/>
  <c r="F1780" i="5"/>
  <c r="H804" i="5"/>
  <c r="R1060" i="5"/>
  <c r="J1060" i="5"/>
  <c r="F1593" i="5"/>
  <c r="J1780" i="5"/>
  <c r="F1060" i="5"/>
  <c r="S2331" i="5"/>
  <c r="S363" i="5"/>
  <c r="S396" i="5"/>
  <c r="S422" i="5"/>
  <c r="S430" i="5"/>
  <c r="S470" i="5"/>
  <c r="J500" i="5"/>
  <c r="H500" i="5"/>
  <c r="S524" i="5"/>
  <c r="S789" i="5"/>
  <c r="S821" i="5"/>
  <c r="S917" i="5"/>
  <c r="S930" i="5"/>
  <c r="S988" i="5"/>
  <c r="S1331" i="5"/>
  <c r="S1373" i="5"/>
  <c r="F1564" i="5"/>
  <c r="G1564" i="5"/>
  <c r="R1652" i="5"/>
  <c r="G1652" i="5"/>
  <c r="S1812" i="5"/>
  <c r="S378" i="5"/>
  <c r="S958" i="5"/>
  <c r="F1348" i="5"/>
  <c r="S549" i="5"/>
  <c r="I572" i="5"/>
  <c r="G572" i="5"/>
  <c r="S757" i="5"/>
  <c r="S926" i="5"/>
  <c r="S1037" i="5"/>
  <c r="S1052" i="5"/>
  <c r="I1125" i="5"/>
  <c r="S1716" i="5"/>
  <c r="R1732" i="5"/>
  <c r="G1732" i="5"/>
  <c r="H572" i="5"/>
  <c r="G1532" i="5"/>
  <c r="S1603" i="5"/>
  <c r="S476" i="5"/>
  <c r="S404" i="5"/>
  <c r="S981" i="5"/>
  <c r="S418" i="5"/>
  <c r="S990" i="5"/>
  <c r="G1348" i="5"/>
  <c r="S626" i="5"/>
  <c r="F1005" i="5"/>
  <c r="R1156" i="5"/>
  <c r="R1188" i="5"/>
  <c r="F1220" i="5"/>
  <c r="I662" i="5"/>
  <c r="R140" i="5"/>
  <c r="S579" i="5"/>
  <c r="S637" i="5"/>
  <c r="S643" i="5"/>
  <c r="S654" i="5"/>
  <c r="S702" i="5"/>
  <c r="S710" i="5"/>
  <c r="S750" i="5"/>
  <c r="S932" i="5"/>
  <c r="S957" i="5"/>
  <c r="S970" i="5"/>
  <c r="S996" i="5"/>
  <c r="R1020" i="5"/>
  <c r="I1020" i="5"/>
  <c r="H1020" i="5"/>
  <c r="J1020" i="5"/>
  <c r="F1020" i="5"/>
  <c r="G1020" i="5"/>
  <c r="S1036" i="5"/>
  <c r="S1046" i="5"/>
  <c r="S1062" i="5"/>
  <c r="G1117" i="5"/>
  <c r="H1117" i="5"/>
  <c r="F1117" i="5"/>
  <c r="S1125" i="5"/>
  <c r="S1132" i="5"/>
  <c r="S1139" i="5"/>
  <c r="S1174" i="5"/>
  <c r="I1181" i="5"/>
  <c r="H1181" i="5"/>
  <c r="J1181" i="5"/>
  <c r="F1181" i="5"/>
  <c r="R1181" i="5"/>
  <c r="S1189" i="5"/>
  <c r="H1237" i="5"/>
  <c r="F1237" i="5"/>
  <c r="R1237" i="5"/>
  <c r="S1261" i="5"/>
  <c r="S1267" i="5"/>
  <c r="H1316" i="5"/>
  <c r="J1316" i="5"/>
  <c r="F1316" i="5"/>
  <c r="R1316" i="5"/>
  <c r="G1316" i="5"/>
  <c r="R1388" i="5"/>
  <c r="J1388" i="5"/>
  <c r="S1419" i="5"/>
  <c r="S1443" i="5"/>
  <c r="J1476" i="5"/>
  <c r="S1483" i="5"/>
  <c r="J1508" i="5"/>
  <c r="I1508" i="5"/>
  <c r="R1508" i="5"/>
  <c r="G1508" i="5"/>
  <c r="H1540" i="5"/>
  <c r="I1540" i="5"/>
  <c r="J1540" i="5"/>
  <c r="R1540" i="5"/>
  <c r="S1547" i="5"/>
  <c r="I1572" i="5"/>
  <c r="I1604" i="5"/>
  <c r="R1636" i="5"/>
  <c r="G1636" i="5"/>
  <c r="H1636" i="5"/>
  <c r="I1636" i="5"/>
  <c r="S1643" i="5"/>
  <c r="S1659" i="5"/>
  <c r="S1692" i="5"/>
  <c r="S1709" i="5"/>
  <c r="S1715" i="5"/>
  <c r="S1726" i="5"/>
  <c r="S1790" i="5"/>
  <c r="R1884" i="5"/>
  <c r="H1884" i="5"/>
  <c r="J1884" i="5"/>
  <c r="S1915" i="5"/>
  <c r="S1941" i="5"/>
  <c r="S1948" i="5"/>
  <c r="S1973" i="5"/>
  <c r="S1987" i="5"/>
  <c r="S2006" i="5"/>
  <c r="J2036" i="5"/>
  <c r="H2036" i="5"/>
  <c r="G2036" i="5"/>
  <c r="R2036" i="5"/>
  <c r="F2036" i="5"/>
  <c r="I2036" i="5"/>
  <c r="S2043" i="5"/>
  <c r="S2061" i="5"/>
  <c r="I2100" i="5"/>
  <c r="G2100" i="5"/>
  <c r="S2141" i="5"/>
  <c r="S2156" i="5"/>
  <c r="S2251" i="5"/>
  <c r="J781" i="5"/>
  <c r="J1005" i="5"/>
  <c r="R1124" i="5"/>
  <c r="F1156" i="5"/>
  <c r="F1188" i="5"/>
  <c r="J1220" i="5"/>
  <c r="H668" i="5"/>
  <c r="I788" i="5"/>
  <c r="F1420" i="5"/>
  <c r="I1388" i="5"/>
  <c r="F1508" i="5"/>
  <c r="H838" i="5"/>
  <c r="I733" i="5"/>
  <c r="J1124" i="5"/>
  <c r="H662" i="5"/>
  <c r="J1420" i="5"/>
  <c r="S730" i="5"/>
  <c r="G662" i="5"/>
  <c r="H733" i="5"/>
  <c r="F941" i="5"/>
  <c r="I1220" i="5"/>
  <c r="H604" i="5"/>
  <c r="R662" i="5"/>
  <c r="R788" i="5"/>
  <c r="I2316" i="5"/>
  <c r="G1237" i="5"/>
  <c r="I781" i="5"/>
  <c r="I1156" i="5"/>
  <c r="I1188" i="5"/>
  <c r="H1220" i="5"/>
  <c r="F604" i="5"/>
  <c r="F662" i="5"/>
  <c r="F788" i="5"/>
  <c r="R268" i="5"/>
  <c r="H1508" i="5"/>
  <c r="S1534" i="5"/>
  <c r="H781" i="5"/>
  <c r="I1124" i="5"/>
  <c r="H1156" i="5"/>
  <c r="H1188" i="5"/>
  <c r="H788" i="5"/>
  <c r="I1316" i="5"/>
  <c r="J1500" i="5"/>
  <c r="F1500" i="5"/>
  <c r="J1564" i="5"/>
  <c r="H1300" i="5"/>
  <c r="G1300" i="5"/>
  <c r="J1532" i="5"/>
  <c r="I2012" i="5"/>
  <c r="R886" i="5"/>
  <c r="R589" i="5"/>
  <c r="F2431" i="5"/>
  <c r="R2431" i="5"/>
  <c r="S428" i="5"/>
  <c r="S1379" i="5"/>
  <c r="S454" i="5"/>
  <c r="G812" i="5"/>
  <c r="F812" i="5"/>
  <c r="S1309" i="5"/>
  <c r="J812" i="5"/>
  <c r="S675" i="5"/>
  <c r="G1302" i="5"/>
  <c r="R1294" i="5"/>
  <c r="J1294" i="5"/>
  <c r="F1294" i="5"/>
  <c r="H1294" i="5"/>
  <c r="I1294" i="5"/>
  <c r="J1126" i="5"/>
  <c r="I1126" i="5"/>
  <c r="H1126" i="5"/>
  <c r="H1094" i="5"/>
  <c r="F1094" i="5"/>
  <c r="R1094" i="5"/>
  <c r="I1086" i="5"/>
  <c r="H926" i="5"/>
  <c r="F854" i="5"/>
  <c r="R854" i="5"/>
  <c r="R734" i="5"/>
  <c r="R32" i="5"/>
  <c r="S1821" i="5"/>
  <c r="H1860" i="5"/>
  <c r="R1860" i="5"/>
  <c r="I1356" i="5"/>
  <c r="J1356" i="5"/>
  <c r="G1356" i="5"/>
  <c r="H966" i="5"/>
  <c r="S658" i="5"/>
  <c r="J669" i="5"/>
  <c r="F669" i="5"/>
  <c r="R669" i="5"/>
  <c r="S923" i="5"/>
  <c r="F980" i="5"/>
  <c r="I980" i="5"/>
  <c r="S987" i="5"/>
  <c r="S1029" i="5"/>
  <c r="S1325" i="5"/>
  <c r="S1357" i="5"/>
  <c r="S1487" i="5"/>
  <c r="S1557" i="5"/>
  <c r="S571" i="5"/>
  <c r="F588" i="5"/>
  <c r="G588" i="5"/>
  <c r="J588" i="5"/>
  <c r="H588" i="5"/>
  <c r="I588" i="5"/>
  <c r="S606" i="5"/>
  <c r="F629" i="5"/>
  <c r="R629" i="5"/>
  <c r="H629" i="5"/>
  <c r="I629" i="5"/>
  <c r="S2059" i="5"/>
  <c r="S2091" i="5"/>
  <c r="S2111" i="5"/>
  <c r="S2123" i="5"/>
  <c r="I669" i="5"/>
  <c r="S358" i="5"/>
  <c r="S364" i="5"/>
  <c r="S484" i="5"/>
  <c r="S518" i="5"/>
  <c r="F524" i="5"/>
  <c r="I524" i="5"/>
  <c r="H524" i="5"/>
  <c r="R524" i="5"/>
  <c r="G524" i="5"/>
  <c r="G2052" i="5"/>
  <c r="J2052" i="5"/>
  <c r="I2052" i="5"/>
  <c r="H2052" i="5"/>
  <c r="H669" i="5"/>
  <c r="R22" i="5"/>
  <c r="S2406" i="5"/>
  <c r="G461" i="5"/>
  <c r="R461" i="5"/>
  <c r="J461" i="5"/>
  <c r="R332" i="5"/>
  <c r="S2108" i="5"/>
  <c r="S2115" i="5"/>
  <c r="S2181" i="5"/>
  <c r="S2189" i="5"/>
  <c r="S2203" i="5"/>
  <c r="S2246" i="5"/>
  <c r="S2269" i="5"/>
  <c r="S2277" i="5"/>
  <c r="S2293" i="5"/>
  <c r="S2340" i="5"/>
  <c r="S2348" i="5"/>
  <c r="S2356" i="5"/>
  <c r="S2395" i="5"/>
  <c r="F2260" i="5"/>
  <c r="R2260" i="5"/>
  <c r="R1070" i="5"/>
  <c r="I1070" i="5"/>
  <c r="I1745" i="5"/>
  <c r="F1078" i="5"/>
  <c r="G726" i="5"/>
  <c r="H910" i="5"/>
  <c r="S2254" i="5"/>
  <c r="I412" i="5"/>
  <c r="J412" i="5"/>
  <c r="H412" i="5"/>
  <c r="F412" i="5"/>
  <c r="R184" i="5"/>
  <c r="J1166" i="5"/>
  <c r="S1204" i="5"/>
  <c r="I1221" i="5"/>
  <c r="R1221" i="5"/>
  <c r="H1221" i="5"/>
  <c r="S1275" i="5"/>
  <c r="S1286" i="5"/>
  <c r="S1299" i="5"/>
  <c r="S1453" i="5"/>
  <c r="S1492" i="5"/>
  <c r="S1556" i="5"/>
  <c r="S1613" i="5"/>
  <c r="G1676" i="5"/>
  <c r="S1796" i="5"/>
  <c r="S941" i="5"/>
  <c r="S948" i="5"/>
  <c r="S954" i="5"/>
  <c r="S1005" i="5"/>
  <c r="S1028" i="5"/>
  <c r="S1054" i="5"/>
  <c r="R1084" i="5"/>
  <c r="S1100" i="5"/>
  <c r="S1107" i="5"/>
  <c r="S1157" i="5"/>
  <c r="S774" i="5"/>
  <c r="S782" i="5"/>
  <c r="S788" i="5"/>
  <c r="S820" i="5"/>
  <c r="R10" i="5"/>
  <c r="R323" i="5"/>
  <c r="S411" i="5"/>
  <c r="S555" i="5"/>
  <c r="S619" i="5"/>
  <c r="S653" i="5"/>
  <c r="S659" i="5"/>
  <c r="S670" i="5"/>
  <c r="R693" i="5"/>
  <c r="G693" i="5"/>
  <c r="H693" i="5"/>
  <c r="I693" i="5"/>
  <c r="F1028" i="5"/>
  <c r="H1028" i="5"/>
  <c r="H1836" i="5"/>
  <c r="J1836" i="5"/>
  <c r="R1836" i="5"/>
  <c r="G1836" i="5"/>
  <c r="I1836" i="5"/>
  <c r="F1836" i="5"/>
  <c r="G901" i="5"/>
  <c r="J901" i="5"/>
  <c r="F901" i="5"/>
  <c r="R901" i="5"/>
  <c r="H901" i="5"/>
  <c r="I901" i="5"/>
  <c r="I365" i="5"/>
  <c r="G365" i="5"/>
  <c r="H365" i="5"/>
  <c r="F365" i="5"/>
  <c r="J365" i="5"/>
  <c r="R277" i="5"/>
  <c r="R185" i="5"/>
  <c r="J2284" i="5"/>
  <c r="H2284" i="5"/>
  <c r="I910" i="5"/>
  <c r="J910" i="5"/>
  <c r="F582" i="5"/>
  <c r="G1222" i="5"/>
  <c r="J1222" i="5"/>
  <c r="I1222" i="5"/>
  <c r="G1492" i="5"/>
  <c r="F1492" i="5"/>
  <c r="J1492" i="5"/>
  <c r="R1740" i="5"/>
  <c r="H1740" i="5"/>
  <c r="G1740" i="5"/>
  <c r="G1996" i="5"/>
  <c r="J1996" i="5"/>
  <c r="H1996" i="5"/>
  <c r="I1996" i="5"/>
  <c r="F1996" i="5"/>
  <c r="J637" i="5"/>
  <c r="F637" i="5"/>
  <c r="R637" i="5"/>
  <c r="H637" i="5"/>
  <c r="I637" i="5"/>
  <c r="G637" i="5"/>
  <c r="J677" i="5"/>
  <c r="F677" i="5"/>
  <c r="I677" i="5"/>
  <c r="G677" i="5"/>
  <c r="J1101" i="5"/>
  <c r="F1101" i="5"/>
  <c r="R1101" i="5"/>
  <c r="H1101" i="5"/>
  <c r="I492" i="5"/>
  <c r="J492" i="5"/>
  <c r="H492" i="5"/>
  <c r="F492" i="5"/>
  <c r="G838" i="5"/>
  <c r="R318" i="5"/>
  <c r="J532" i="5"/>
  <c r="F572" i="5"/>
  <c r="G1660" i="5"/>
  <c r="F653" i="5"/>
  <c r="J980" i="5"/>
  <c r="R244" i="5"/>
  <c r="R50" i="5"/>
  <c r="G980" i="5"/>
  <c r="G1716" i="5"/>
  <c r="R572" i="5"/>
  <c r="H1660" i="5"/>
  <c r="I1078" i="5"/>
  <c r="F565" i="5"/>
  <c r="J565" i="5"/>
  <c r="F1262" i="5"/>
  <c r="G565" i="5"/>
  <c r="R1078" i="5"/>
  <c r="I565" i="5"/>
  <c r="F1285" i="5"/>
  <c r="I1285" i="5"/>
  <c r="H1285" i="5"/>
  <c r="J2364" i="5"/>
  <c r="R2364" i="5"/>
  <c r="G1078" i="5"/>
  <c r="R40" i="5"/>
  <c r="G966" i="5"/>
  <c r="J1412" i="5"/>
  <c r="H1412" i="5"/>
  <c r="F1412" i="5"/>
  <c r="I1772" i="5"/>
  <c r="J1772" i="5"/>
  <c r="H1772" i="5"/>
  <c r="F726" i="5"/>
  <c r="I726" i="5"/>
  <c r="H1157" i="5"/>
  <c r="I1157" i="5"/>
  <c r="H1308" i="5"/>
  <c r="G1308" i="5"/>
  <c r="F1308" i="5"/>
  <c r="I1308" i="5"/>
  <c r="R194" i="5"/>
  <c r="R1269" i="5"/>
  <c r="F1269" i="5"/>
  <c r="R148" i="5"/>
  <c r="R1157" i="5"/>
  <c r="F1157" i="5"/>
  <c r="J1308" i="5"/>
  <c r="R1308" i="5"/>
  <c r="F532" i="5"/>
  <c r="F900" i="5"/>
  <c r="J900" i="5"/>
  <c r="R96" i="5"/>
  <c r="J476" i="5"/>
  <c r="H476" i="5"/>
  <c r="R8" i="5"/>
  <c r="G598" i="5"/>
  <c r="R1262" i="5"/>
  <c r="J1078" i="5"/>
  <c r="G1118" i="5"/>
  <c r="I1262" i="5"/>
  <c r="R1222" i="5"/>
  <c r="G1262" i="5"/>
  <c r="J1262" i="5"/>
  <c r="G582" i="5"/>
  <c r="R1286" i="5"/>
  <c r="F1222" i="5"/>
  <c r="F598" i="5"/>
  <c r="F1166" i="5"/>
  <c r="J717" i="5"/>
  <c r="G2284" i="5"/>
  <c r="F2284" i="5"/>
  <c r="R2284" i="5"/>
  <c r="R1092" i="5"/>
  <c r="H1092" i="5"/>
  <c r="F1092" i="5"/>
  <c r="J1092" i="5"/>
  <c r="G1092" i="5"/>
  <c r="S1237" i="5"/>
  <c r="S1598" i="5"/>
  <c r="F1604" i="5"/>
  <c r="S1827" i="5"/>
  <c r="S1838" i="5"/>
  <c r="S2207" i="5"/>
  <c r="S2222" i="5"/>
  <c r="S2229" i="5"/>
  <c r="R861" i="5"/>
  <c r="S822" i="5"/>
  <c r="J1285" i="5"/>
  <c r="G1285" i="5"/>
  <c r="R758" i="5"/>
  <c r="H702" i="5"/>
  <c r="F806" i="5"/>
  <c r="G910" i="5"/>
  <c r="I765" i="5"/>
  <c r="F861" i="5"/>
  <c r="I630" i="5"/>
  <c r="R806" i="5"/>
  <c r="J966" i="5"/>
  <c r="G806" i="5"/>
  <c r="I717" i="5"/>
  <c r="H765" i="5"/>
  <c r="J861" i="5"/>
  <c r="H717" i="5"/>
  <c r="J806" i="5"/>
  <c r="J582" i="5"/>
  <c r="I806" i="5"/>
  <c r="F910" i="5"/>
  <c r="R765" i="5"/>
  <c r="H630" i="5"/>
  <c r="J630" i="5"/>
  <c r="H582" i="5"/>
  <c r="R717" i="5"/>
  <c r="F765" i="5"/>
  <c r="S525" i="5"/>
  <c r="R645" i="5"/>
  <c r="H645" i="5"/>
  <c r="I645" i="5"/>
  <c r="S827" i="5"/>
  <c r="S845" i="5"/>
  <c r="S851" i="5"/>
  <c r="H884" i="5"/>
  <c r="I884" i="5"/>
  <c r="F884" i="5"/>
  <c r="S916" i="5"/>
  <c r="H1109" i="5"/>
  <c r="I1109" i="5"/>
  <c r="J1109" i="5"/>
  <c r="S2235" i="5"/>
  <c r="S2243" i="5"/>
  <c r="S580" i="5"/>
  <c r="H1213" i="5"/>
  <c r="J1213" i="5"/>
  <c r="S1971" i="5"/>
  <c r="F1213" i="5"/>
  <c r="H1069" i="5"/>
  <c r="S1060" i="5"/>
  <c r="R1069" i="5"/>
  <c r="I1213" i="5"/>
  <c r="R58" i="5"/>
  <c r="R84" i="5"/>
  <c r="R136" i="5"/>
  <c r="S765" i="5"/>
  <c r="S1035" i="5"/>
  <c r="G1468" i="5"/>
  <c r="F1468" i="5"/>
  <c r="S2143" i="5"/>
  <c r="H2156" i="5"/>
  <c r="G2156" i="5"/>
  <c r="R2156" i="5"/>
  <c r="F2156" i="5"/>
  <c r="J2156" i="5"/>
  <c r="S2187" i="5"/>
  <c r="G1069" i="5"/>
  <c r="F1069" i="5"/>
  <c r="S478" i="5"/>
  <c r="S1142" i="5"/>
  <c r="H1149" i="5"/>
  <c r="J1149" i="5"/>
  <c r="S1411" i="5"/>
  <c r="J1069" i="5"/>
  <c r="R14" i="5"/>
  <c r="R20" i="5"/>
  <c r="S468" i="5"/>
  <c r="J1269" i="5"/>
  <c r="H1269" i="5"/>
  <c r="I1269" i="5"/>
  <c r="S1349" i="5"/>
  <c r="S1652" i="5"/>
  <c r="S2075" i="5"/>
  <c r="G1213" i="5"/>
  <c r="S685" i="5"/>
  <c r="S691" i="5"/>
  <c r="S716" i="5"/>
  <c r="S934" i="5"/>
  <c r="F940" i="5"/>
  <c r="J940" i="5"/>
  <c r="G940" i="5"/>
  <c r="S947" i="5"/>
  <c r="F1324" i="5"/>
  <c r="H1324" i="5"/>
  <c r="S1339" i="5"/>
  <c r="I1852" i="5"/>
  <c r="G1852" i="5"/>
  <c r="J2044" i="5"/>
  <c r="R2044" i="5"/>
  <c r="G2044" i="5"/>
  <c r="I2044" i="5"/>
  <c r="J758" i="5"/>
  <c r="G758" i="5"/>
  <c r="J1292" i="5"/>
  <c r="R1292" i="5"/>
  <c r="I1292" i="5"/>
  <c r="F1292" i="5"/>
  <c r="H1292" i="5"/>
  <c r="R942" i="5"/>
  <c r="F758" i="5"/>
  <c r="I598" i="5"/>
  <c r="F942" i="5"/>
  <c r="G886" i="5"/>
  <c r="I1428" i="5"/>
  <c r="J1428" i="5"/>
  <c r="F1428" i="5"/>
  <c r="G1428" i="5"/>
  <c r="G525" i="5"/>
  <c r="R153" i="5"/>
  <c r="J598" i="5"/>
  <c r="R302" i="5"/>
  <c r="I758" i="5"/>
  <c r="R317" i="5"/>
  <c r="J1118" i="5"/>
  <c r="G1246" i="5"/>
  <c r="I1118" i="5"/>
  <c r="R150" i="5"/>
  <c r="F925" i="5"/>
  <c r="I925" i="5"/>
  <c r="G845" i="5"/>
  <c r="F845" i="5"/>
  <c r="I845" i="5"/>
  <c r="S743" i="5"/>
  <c r="S1740" i="5"/>
  <c r="S2003" i="5"/>
  <c r="F693" i="5"/>
  <c r="J693" i="5"/>
  <c r="S813" i="5"/>
  <c r="I1277" i="5"/>
  <c r="S1307" i="5"/>
  <c r="S1469" i="5"/>
  <c r="I1716" i="5"/>
  <c r="S1957" i="5"/>
  <c r="R1876" i="5"/>
  <c r="S854" i="5"/>
  <c r="S1581" i="5"/>
  <c r="H1068" i="5"/>
  <c r="J1068" i="5"/>
  <c r="F1876" i="5"/>
  <c r="S2301" i="5"/>
  <c r="S2014" i="5"/>
  <c r="J1876" i="5"/>
  <c r="S2309" i="5"/>
  <c r="H1876" i="5"/>
  <c r="F1716" i="5"/>
  <c r="S1278" i="5"/>
  <c r="S1965" i="5"/>
  <c r="S610" i="5"/>
  <c r="S1011" i="5"/>
  <c r="S1365" i="5"/>
  <c r="F1620" i="5"/>
  <c r="J1620" i="5"/>
  <c r="S1621" i="5"/>
  <c r="S509" i="5"/>
  <c r="S590" i="5"/>
  <c r="J1157" i="5"/>
  <c r="S1315" i="5"/>
  <c r="S1523" i="5"/>
  <c r="H1286" i="5"/>
  <c r="G1286" i="5"/>
  <c r="I1286" i="5"/>
  <c r="F1286" i="5"/>
  <c r="J1286" i="5"/>
  <c r="J1158" i="5"/>
  <c r="I1158" i="5"/>
  <c r="R822" i="5"/>
  <c r="F822" i="5"/>
  <c r="I886" i="5"/>
  <c r="J886" i="5"/>
  <c r="F886" i="5"/>
  <c r="R182" i="5"/>
  <c r="I1166" i="5"/>
  <c r="G702" i="5"/>
  <c r="R630" i="5"/>
  <c r="J1246" i="5"/>
  <c r="R582" i="5"/>
  <c r="F630" i="5"/>
  <c r="F1246" i="5"/>
  <c r="I582" i="5"/>
  <c r="J838" i="5"/>
  <c r="R702" i="5"/>
  <c r="F702" i="5"/>
  <c r="J702" i="5"/>
  <c r="I702" i="5"/>
  <c r="R254" i="5"/>
  <c r="G1166" i="5"/>
  <c r="H1166" i="5"/>
  <c r="I838" i="5"/>
  <c r="F838" i="5"/>
  <c r="R1118" i="5"/>
  <c r="H1118" i="5"/>
  <c r="R966" i="5"/>
  <c r="F966" i="5"/>
  <c r="H822" i="5"/>
  <c r="J822" i="5"/>
  <c r="G822" i="5"/>
  <c r="I822" i="5"/>
  <c r="G1158" i="5"/>
  <c r="F1158" i="5"/>
  <c r="R1158" i="5"/>
  <c r="H1158" i="5"/>
  <c r="R190" i="5"/>
  <c r="I942" i="5"/>
  <c r="J942" i="5"/>
  <c r="G942" i="5"/>
  <c r="S1147" i="5"/>
  <c r="S397" i="5"/>
  <c r="S1027" i="5"/>
  <c r="S538" i="5"/>
  <c r="J734" i="5"/>
  <c r="R926" i="5"/>
  <c r="J926" i="5"/>
  <c r="F926" i="5"/>
  <c r="G926" i="5"/>
  <c r="I926" i="5"/>
  <c r="R814" i="5"/>
  <c r="J814" i="5"/>
  <c r="I814" i="5"/>
  <c r="G814" i="5"/>
  <c r="F814" i="5"/>
  <c r="H814" i="5"/>
  <c r="I1038" i="5"/>
  <c r="G1038" i="5"/>
  <c r="H1038" i="5"/>
  <c r="R1038" i="5"/>
  <c r="J1038" i="5"/>
  <c r="F1038" i="5"/>
  <c r="H990" i="5"/>
  <c r="G990" i="5"/>
  <c r="F1150" i="5"/>
  <c r="I710" i="5"/>
  <c r="F846" i="5"/>
  <c r="R846" i="5"/>
  <c r="I1062" i="5"/>
  <c r="G1150" i="5"/>
  <c r="R310" i="5"/>
  <c r="G718" i="5"/>
  <c r="H718" i="5"/>
  <c r="R718" i="5"/>
  <c r="F718" i="5"/>
  <c r="I718" i="5"/>
  <c r="J718" i="5"/>
  <c r="I1022" i="5"/>
  <c r="H1022" i="5"/>
  <c r="J1022" i="5"/>
  <c r="F1022" i="5"/>
  <c r="R1022" i="5"/>
  <c r="G1022" i="5"/>
  <c r="F1086" i="5"/>
  <c r="J1086" i="5"/>
  <c r="H1086" i="5"/>
  <c r="R1086" i="5"/>
  <c r="G1086" i="5"/>
  <c r="R1302" i="5"/>
  <c r="I1302" i="5"/>
  <c r="J1302" i="5"/>
  <c r="F1302" i="5"/>
  <c r="H1302" i="5"/>
  <c r="G1030" i="5"/>
  <c r="J1030" i="5"/>
  <c r="H1030" i="5"/>
  <c r="R1030" i="5"/>
  <c r="F1030" i="5"/>
  <c r="I1030" i="5"/>
  <c r="H1809" i="5"/>
  <c r="I1809" i="5"/>
  <c r="F1809" i="5"/>
  <c r="J1745" i="5"/>
  <c r="G849" i="5"/>
  <c r="J849" i="5"/>
  <c r="I849" i="5"/>
  <c r="R290" i="5"/>
  <c r="R98" i="5"/>
  <c r="R210" i="5"/>
  <c r="R250" i="5"/>
  <c r="R322" i="5"/>
  <c r="R44" i="5"/>
  <c r="R258" i="5"/>
  <c r="R106" i="5"/>
  <c r="R162" i="5"/>
  <c r="R226" i="5"/>
  <c r="R28" i="5"/>
  <c r="R82" i="5"/>
  <c r="R282" i="5"/>
  <c r="R60" i="5"/>
  <c r="R130" i="5"/>
  <c r="R170" i="5"/>
  <c r="R234" i="5"/>
  <c r="H2065" i="5"/>
  <c r="I2065" i="5"/>
  <c r="F2065" i="5"/>
  <c r="R35" i="5"/>
  <c r="R137" i="5"/>
  <c r="R51" i="5"/>
  <c r="H956" i="5"/>
  <c r="F956" i="5"/>
  <c r="G956" i="5"/>
  <c r="I956" i="5"/>
  <c r="J956" i="5"/>
  <c r="R956" i="5"/>
  <c r="J1133" i="5"/>
  <c r="R1133" i="5"/>
  <c r="I1133" i="5"/>
  <c r="R1873" i="5"/>
  <c r="G1133" i="5"/>
  <c r="H1076" i="5"/>
  <c r="F813" i="5"/>
  <c r="G813" i="5"/>
  <c r="I813" i="5"/>
  <c r="G1908" i="5"/>
  <c r="H517" i="5"/>
  <c r="I517" i="5"/>
  <c r="J485" i="5"/>
  <c r="H485" i="5"/>
  <c r="G485" i="5"/>
  <c r="I485" i="5"/>
  <c r="H421" i="5"/>
  <c r="J421" i="5"/>
  <c r="I421" i="5"/>
  <c r="H1348" i="5"/>
  <c r="R1348" i="5"/>
  <c r="I1348" i="5"/>
  <c r="H1133" i="5"/>
  <c r="R6" i="5"/>
  <c r="R104" i="5"/>
  <c r="R236" i="5"/>
  <c r="I1873" i="5"/>
  <c r="R1076" i="5"/>
  <c r="F1133" i="5"/>
  <c r="J1860" i="5"/>
  <c r="I1860" i="5"/>
  <c r="G1860" i="5"/>
  <c r="F1860" i="5"/>
  <c r="G772" i="5"/>
  <c r="H748" i="5"/>
  <c r="F748" i="5"/>
  <c r="J572" i="5"/>
  <c r="G1900" i="5"/>
  <c r="R209" i="5"/>
  <c r="F2364" i="5"/>
  <c r="J1692" i="5"/>
  <c r="G925" i="5"/>
  <c r="R684" i="5"/>
  <c r="I1692" i="5"/>
  <c r="R2380" i="5"/>
  <c r="I2380" i="5"/>
  <c r="H2380" i="5"/>
  <c r="J2380" i="5"/>
  <c r="F2380" i="5"/>
  <c r="G2380" i="5"/>
  <c r="R2252" i="5"/>
  <c r="H2252" i="5"/>
  <c r="I2252" i="5"/>
  <c r="G2252" i="5"/>
  <c r="J2252" i="5"/>
  <c r="F2252" i="5"/>
  <c r="H2100" i="5"/>
  <c r="R2100" i="5"/>
  <c r="F2100" i="5"/>
  <c r="J2100" i="5"/>
  <c r="F1988" i="5"/>
  <c r="H1988" i="5"/>
  <c r="I1988" i="5"/>
  <c r="J1988" i="5"/>
  <c r="G1988" i="5"/>
  <c r="R1988" i="5"/>
  <c r="J1748" i="5"/>
  <c r="F1748" i="5"/>
  <c r="I1748" i="5"/>
  <c r="R1748" i="5"/>
  <c r="H1748" i="5"/>
  <c r="G1748" i="5"/>
  <c r="J1724" i="5"/>
  <c r="F1724" i="5"/>
  <c r="I1724" i="5"/>
  <c r="H1724" i="5"/>
  <c r="G1724" i="5"/>
  <c r="R1724" i="5"/>
  <c r="I1708" i="5"/>
  <c r="H1708" i="5"/>
  <c r="G1708" i="5"/>
  <c r="R1708" i="5"/>
  <c r="J1708" i="5"/>
  <c r="F1708" i="5"/>
  <c r="F1628" i="5"/>
  <c r="J1628" i="5"/>
  <c r="R1628" i="5"/>
  <c r="G1628" i="5"/>
  <c r="H1628" i="5"/>
  <c r="I1628" i="5"/>
  <c r="H1604" i="5"/>
  <c r="J1604" i="5"/>
  <c r="R1604" i="5"/>
  <c r="G1604" i="5"/>
  <c r="J1572" i="5"/>
  <c r="R1572" i="5"/>
  <c r="F1572" i="5"/>
  <c r="G1572" i="5"/>
  <c r="H1572" i="5"/>
  <c r="H1476" i="5"/>
  <c r="I1476" i="5"/>
  <c r="R1476" i="5"/>
  <c r="G1476" i="5"/>
  <c r="F1476" i="5"/>
  <c r="R2065" i="5"/>
  <c r="R68" i="5"/>
  <c r="G2385" i="5"/>
  <c r="I2385" i="5"/>
  <c r="R870" i="5"/>
  <c r="J870" i="5"/>
  <c r="G2068" i="5"/>
  <c r="G1004" i="5"/>
  <c r="F1004" i="5"/>
  <c r="H1004" i="5"/>
  <c r="I1004" i="5"/>
  <c r="R1004" i="5"/>
  <c r="J1004" i="5"/>
  <c r="F1332" i="5"/>
  <c r="G1332" i="5"/>
  <c r="R105" i="5"/>
  <c r="G1319" i="5"/>
  <c r="R151" i="5"/>
  <c r="C24" i="3"/>
  <c r="B4" i="5"/>
  <c r="B4" i="4"/>
  <c r="G1084" i="5"/>
  <c r="H1332" i="5"/>
  <c r="I1084" i="5"/>
  <c r="F1084" i="5"/>
  <c r="H1084" i="5"/>
  <c r="F860" i="5"/>
  <c r="G860" i="5"/>
  <c r="R860" i="5"/>
  <c r="H700" i="5"/>
  <c r="G700" i="5"/>
  <c r="I700" i="5"/>
  <c r="F444" i="5"/>
  <c r="I444" i="5"/>
  <c r="H444" i="5"/>
  <c r="G444" i="5"/>
  <c r="J444" i="5"/>
  <c r="H532" i="5"/>
  <c r="I532" i="5"/>
  <c r="R532" i="5"/>
  <c r="R216" i="5"/>
  <c r="R1820" i="5"/>
  <c r="I1820" i="5"/>
  <c r="F1820" i="5"/>
  <c r="G1820" i="5"/>
  <c r="R320" i="5"/>
  <c r="F2228" i="5"/>
  <c r="J2228" i="5"/>
  <c r="G1940" i="5"/>
  <c r="I1940" i="5"/>
  <c r="J1940" i="5"/>
  <c r="H1940" i="5"/>
  <c r="R1940" i="5"/>
  <c r="I1932" i="5"/>
  <c r="J1932" i="5"/>
  <c r="H1932" i="5"/>
  <c r="F1932" i="5"/>
  <c r="R1780" i="5"/>
  <c r="J1404" i="5"/>
  <c r="G1404" i="5"/>
  <c r="F1404" i="5"/>
  <c r="H1404" i="5"/>
  <c r="R140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1276" i="5"/>
  <c r="G1276" i="5"/>
  <c r="F1276" i="5"/>
  <c r="R1276" i="5"/>
  <c r="J1244" i="5"/>
  <c r="R1244" i="5"/>
  <c r="I1244" i="5"/>
  <c r="G1244" i="5"/>
  <c r="H1244" i="5"/>
  <c r="G1212" i="5"/>
  <c r="R1212" i="5"/>
  <c r="J1212" i="5"/>
  <c r="H1212" i="5"/>
  <c r="F1212" i="5"/>
  <c r="F1148" i="5"/>
  <c r="H1148" i="5"/>
  <c r="G1148" i="5"/>
  <c r="R1148" i="5"/>
  <c r="J1116" i="5"/>
  <c r="R1116" i="5"/>
  <c r="H1116" i="5"/>
  <c r="J989" i="5"/>
  <c r="I989" i="5"/>
  <c r="G989" i="5"/>
  <c r="H989" i="5"/>
  <c r="F989" i="5"/>
  <c r="R989" i="5"/>
  <c r="J941" i="5"/>
  <c r="R941" i="5"/>
  <c r="H941" i="5"/>
  <c r="G941" i="5"/>
  <c r="I941" i="5"/>
  <c r="H549" i="5"/>
  <c r="J549" i="5"/>
  <c r="G549" i="5"/>
  <c r="I549" i="5"/>
  <c r="G861" i="5"/>
  <c r="H861" i="5"/>
  <c r="J749" i="5"/>
  <c r="G749" i="5"/>
  <c r="H461" i="5"/>
  <c r="F461" i="5"/>
  <c r="G397" i="5"/>
  <c r="F397" i="5"/>
  <c r="J397" i="5"/>
  <c r="I397" i="5"/>
  <c r="F668" i="5"/>
  <c r="I668" i="5"/>
  <c r="J668" i="5"/>
  <c r="G668" i="5"/>
  <c r="R636" i="5"/>
  <c r="I636" i="5"/>
  <c r="F636" i="5"/>
  <c r="H636" i="5"/>
  <c r="J636" i="5"/>
  <c r="G604" i="5"/>
  <c r="J604" i="5"/>
  <c r="I604" i="5"/>
  <c r="R604" i="5"/>
  <c r="I2321" i="5"/>
  <c r="G734" i="5"/>
  <c r="F734" i="5"/>
  <c r="H734" i="5"/>
  <c r="I734" i="5"/>
  <c r="H870" i="5"/>
  <c r="G870" i="5"/>
  <c r="I870" i="5"/>
  <c r="F870" i="5"/>
  <c r="R202" i="5"/>
  <c r="R330" i="5"/>
  <c r="R52" i="5"/>
  <c r="R146" i="5"/>
  <c r="R90" i="5"/>
  <c r="J1332" i="5"/>
  <c r="R1332" i="5"/>
  <c r="I1332" i="5"/>
  <c r="R329" i="5"/>
  <c r="J2385" i="5"/>
  <c r="G1559" i="5"/>
  <c r="R17" i="5"/>
  <c r="D2" i="4"/>
  <c r="B6" i="4"/>
  <c r="C27" i="3"/>
  <c r="G2372" i="5"/>
  <c r="R2372" i="5"/>
  <c r="I2172" i="5"/>
  <c r="G2172" i="5"/>
  <c r="J2172" i="5"/>
  <c r="H2172"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R1246" i="5"/>
  <c r="I1246" i="5"/>
  <c r="J726" i="5"/>
  <c r="H726" i="5"/>
  <c r="R726" i="5"/>
  <c r="R1745" i="5"/>
  <c r="G1270" i="5"/>
  <c r="G1238" i="5"/>
  <c r="I1214" i="5"/>
  <c r="F1214" i="5"/>
  <c r="H1214" i="5"/>
  <c r="G1198" i="5"/>
  <c r="G1134" i="5"/>
  <c r="F1126" i="5"/>
  <c r="R1126" i="5"/>
  <c r="J1094" i="5"/>
  <c r="I1094" i="5"/>
  <c r="J1070" i="5"/>
  <c r="H1070" i="5"/>
  <c r="F1070" i="5"/>
  <c r="G894" i="5"/>
  <c r="G878" i="5"/>
  <c r="G638" i="5"/>
  <c r="I622" i="5"/>
  <c r="F622" i="5"/>
  <c r="G574" i="5"/>
  <c r="R126" i="5"/>
  <c r="H2372" i="5"/>
  <c r="I2004" i="5"/>
  <c r="R246" i="5"/>
  <c r="J2372" i="5"/>
  <c r="R1214" i="5"/>
  <c r="F686" i="5"/>
  <c r="R622" i="5"/>
  <c r="R64" i="5"/>
  <c r="G1070" i="5"/>
  <c r="G797" i="5"/>
  <c r="F797" i="5"/>
  <c r="G1214" i="5"/>
  <c r="G1094" i="5"/>
  <c r="J1214" i="5"/>
  <c r="G1005" i="5"/>
  <c r="I1005" i="5"/>
  <c r="F2372" i="5"/>
  <c r="G622" i="5"/>
  <c r="H622" i="5"/>
  <c r="H1077" i="5"/>
  <c r="G1301" i="5"/>
  <c r="G1221" i="5"/>
  <c r="G1937" i="5"/>
  <c r="H1937" i="5"/>
  <c r="R161" i="5"/>
  <c r="J1937" i="5"/>
  <c r="H1180" i="5"/>
  <c r="I1180" i="5"/>
  <c r="F1180" i="5"/>
  <c r="G1180" i="5"/>
  <c r="R267" i="5"/>
  <c r="J1180" i="5"/>
  <c r="R113" i="5"/>
  <c r="R2321" i="5"/>
  <c r="I990" i="5"/>
  <c r="F990" i="5"/>
  <c r="R990" i="5"/>
  <c r="J990" i="5"/>
  <c r="F710" i="5"/>
  <c r="J710" i="5"/>
  <c r="G710" i="5"/>
  <c r="R710" i="5"/>
  <c r="H710" i="5"/>
  <c r="G846" i="5"/>
  <c r="J846" i="5"/>
  <c r="I846" i="5"/>
  <c r="H846" i="5"/>
  <c r="G1062" i="5"/>
  <c r="F1062" i="5"/>
  <c r="J1062" i="5"/>
  <c r="H1062" i="5"/>
  <c r="R1062" i="5"/>
  <c r="R1150" i="5"/>
  <c r="J1150" i="5"/>
  <c r="I1150" i="5"/>
  <c r="H1150" i="5"/>
  <c r="G1726" i="5"/>
  <c r="G1125" i="5"/>
  <c r="R1125" i="5"/>
  <c r="G1580" i="5"/>
  <c r="G1556" i="5"/>
  <c r="G1916" i="5"/>
  <c r="H2388" i="5"/>
  <c r="R2388" i="5"/>
  <c r="G2388" i="5"/>
  <c r="I2388" i="5"/>
  <c r="F2388" i="5"/>
  <c r="J2388" i="5"/>
  <c r="R167" i="5"/>
  <c r="J1319" i="5"/>
  <c r="H1319" i="5"/>
  <c r="F1319" i="5"/>
  <c r="R1319" i="5"/>
  <c r="I1319" i="5"/>
  <c r="R271" i="5"/>
  <c r="R255" i="5"/>
  <c r="R337" i="5"/>
  <c r="I2257" i="5"/>
  <c r="F2257" i="5"/>
  <c r="H2257" i="5"/>
  <c r="R41" i="5"/>
  <c r="R159" i="5"/>
  <c r="R199" i="5"/>
  <c r="R295" i="5"/>
  <c r="R327" i="5"/>
  <c r="R25" i="5"/>
  <c r="R127" i="5"/>
  <c r="R303" i="5"/>
  <c r="R2276" i="5"/>
  <c r="G2276" i="5"/>
  <c r="I2276" i="5"/>
  <c r="J2276" i="5"/>
  <c r="F2276" i="5"/>
  <c r="H2276" i="5"/>
  <c r="R79" i="5"/>
  <c r="R247" i="5"/>
  <c r="R311" i="5"/>
  <c r="R57" i="5"/>
  <c r="R87" i="5"/>
  <c r="R111" i="5"/>
  <c r="I1559" i="5"/>
  <c r="H1559" i="5"/>
  <c r="J1559" i="5"/>
  <c r="R1559" i="5"/>
  <c r="F1559" i="5"/>
  <c r="R191" i="5"/>
  <c r="R287" i="5"/>
  <c r="G1007" i="5"/>
  <c r="R1007" i="5"/>
  <c r="H1007" i="5"/>
  <c r="J1007" i="5"/>
  <c r="I1007" i="5"/>
  <c r="F1007" i="5"/>
  <c r="I766" i="5"/>
  <c r="R766" i="5"/>
  <c r="H766" i="5"/>
  <c r="J766" i="5"/>
  <c r="G766" i="5"/>
  <c r="F766" i="5"/>
  <c r="R158" i="5"/>
  <c r="J614" i="5"/>
  <c r="R614" i="5"/>
  <c r="H614" i="5"/>
  <c r="I614" i="5"/>
  <c r="F614" i="5"/>
  <c r="G614" i="5"/>
  <c r="R830" i="5"/>
  <c r="I830" i="5"/>
  <c r="F830" i="5"/>
  <c r="G830" i="5"/>
  <c r="J830" i="5"/>
  <c r="H830" i="5"/>
  <c r="F670" i="5"/>
  <c r="J670" i="5"/>
  <c r="R670" i="5"/>
  <c r="I670" i="5"/>
  <c r="G670" i="5"/>
  <c r="H670" i="5"/>
  <c r="J750" i="5"/>
  <c r="R750" i="5"/>
  <c r="G750" i="5"/>
  <c r="I750" i="5"/>
  <c r="F750" i="5"/>
  <c r="H750" i="5"/>
  <c r="H950" i="5"/>
  <c r="G950" i="5"/>
  <c r="R950" i="5"/>
  <c r="I950" i="5"/>
  <c r="J950" i="5"/>
  <c r="F950" i="5"/>
  <c r="F1046" i="5"/>
  <c r="J1046" i="5"/>
  <c r="H1046" i="5"/>
  <c r="G1046" i="5"/>
  <c r="R1046" i="5"/>
  <c r="I1046" i="5"/>
  <c r="I1142" i="5"/>
  <c r="F1142" i="5"/>
  <c r="J1142" i="5"/>
  <c r="H1142" i="5"/>
  <c r="G1142" i="5"/>
  <c r="R1142" i="5"/>
  <c r="F1254" i="5"/>
  <c r="R1254" i="5"/>
  <c r="J1254" i="5"/>
  <c r="G1254" i="5"/>
  <c r="I1254" i="5"/>
  <c r="H1254" i="5"/>
  <c r="J998" i="5"/>
  <c r="I998" i="5"/>
  <c r="H998" i="5"/>
  <c r="F998" i="5"/>
  <c r="R998" i="5"/>
  <c r="G998" i="5"/>
  <c r="R166" i="5"/>
  <c r="R278" i="5"/>
  <c r="J678" i="5"/>
  <c r="I678" i="5"/>
  <c r="H678" i="5"/>
  <c r="G678" i="5"/>
  <c r="R678" i="5"/>
  <c r="F678" i="5"/>
  <c r="R782" i="5"/>
  <c r="G782" i="5"/>
  <c r="F782" i="5"/>
  <c r="H782" i="5"/>
  <c r="I782" i="5"/>
  <c r="J782" i="5"/>
  <c r="I1102" i="5"/>
  <c r="G1102" i="5"/>
  <c r="J1102" i="5"/>
  <c r="R1102" i="5"/>
  <c r="H1102" i="5"/>
  <c r="F1102" i="5"/>
  <c r="I1301" i="5"/>
  <c r="R1301" i="5"/>
  <c r="H1301" i="5"/>
  <c r="J1301" i="5"/>
  <c r="F1301" i="5"/>
  <c r="F878" i="5"/>
  <c r="H878" i="5"/>
  <c r="I878" i="5"/>
  <c r="J878" i="5"/>
  <c r="R878" i="5"/>
  <c r="I958" i="5"/>
  <c r="R958" i="5"/>
  <c r="G958" i="5"/>
  <c r="H958" i="5"/>
  <c r="F958" i="5"/>
  <c r="J958" i="5"/>
  <c r="G1054" i="5"/>
  <c r="I1054" i="5"/>
  <c r="H1054" i="5"/>
  <c r="J1054" i="5"/>
  <c r="R1054" i="5"/>
  <c r="F1054" i="5"/>
  <c r="F1182" i="5"/>
  <c r="J1182" i="5"/>
  <c r="I1182" i="5"/>
  <c r="R1182" i="5"/>
  <c r="G1182" i="5"/>
  <c r="H1182" i="5"/>
  <c r="H686" i="5"/>
  <c r="R686" i="5"/>
  <c r="J686" i="5"/>
  <c r="G686" i="5"/>
  <c r="I686" i="5"/>
  <c r="I934" i="5"/>
  <c r="R934" i="5"/>
  <c r="G934" i="5"/>
  <c r="F934" i="5"/>
  <c r="J934" i="5"/>
  <c r="H934" i="5"/>
  <c r="F694" i="5"/>
  <c r="H694" i="5"/>
  <c r="I694" i="5"/>
  <c r="G694" i="5"/>
  <c r="J694" i="5"/>
  <c r="R694" i="5"/>
  <c r="R1270" i="5"/>
  <c r="J1270" i="5"/>
  <c r="H1270" i="5"/>
  <c r="F1270" i="5"/>
  <c r="I1270" i="5"/>
  <c r="R110" i="5"/>
  <c r="F646" i="5"/>
  <c r="J646" i="5"/>
  <c r="H646" i="5"/>
  <c r="I646" i="5"/>
  <c r="R646" i="5"/>
  <c r="G646" i="5"/>
  <c r="R574" i="5"/>
  <c r="F574" i="5"/>
  <c r="H574" i="5"/>
  <c r="I574" i="5"/>
  <c r="J574" i="5"/>
  <c r="F638" i="5"/>
  <c r="R638" i="5"/>
  <c r="H638" i="5"/>
  <c r="I638" i="5"/>
  <c r="J638" i="5"/>
  <c r="H790" i="5"/>
  <c r="J790" i="5"/>
  <c r="I790" i="5"/>
  <c r="R790" i="5"/>
  <c r="G790" i="5"/>
  <c r="F790" i="5"/>
  <c r="J894" i="5"/>
  <c r="H894" i="5"/>
  <c r="I894" i="5"/>
  <c r="R894" i="5"/>
  <c r="F894" i="5"/>
  <c r="R982" i="5"/>
  <c r="J982" i="5"/>
  <c r="H982" i="5"/>
  <c r="F982" i="5"/>
  <c r="I982" i="5"/>
  <c r="G982" i="5"/>
  <c r="I1174" i="5"/>
  <c r="F1174" i="5"/>
  <c r="R1174" i="5"/>
  <c r="J1174" i="5"/>
  <c r="H1174" i="5"/>
  <c r="G1174" i="5"/>
  <c r="J1006" i="5"/>
  <c r="F1006" i="5"/>
  <c r="I1006" i="5"/>
  <c r="G1006" i="5"/>
  <c r="R1006" i="5"/>
  <c r="H1006" i="5"/>
  <c r="R86" i="5"/>
  <c r="H654" i="5"/>
  <c r="F654" i="5"/>
  <c r="R654" i="5"/>
  <c r="G654" i="5"/>
  <c r="J654" i="5"/>
  <c r="I654" i="5"/>
  <c r="R1134" i="5"/>
  <c r="H1134" i="5"/>
  <c r="J1134" i="5"/>
  <c r="I1134" i="5"/>
  <c r="F1134" i="5"/>
  <c r="J1198" i="5"/>
  <c r="R1198" i="5"/>
  <c r="F1198" i="5"/>
  <c r="H1198" i="5"/>
  <c r="I1198" i="5"/>
  <c r="G1278" i="5"/>
  <c r="I1278" i="5"/>
  <c r="J1278" i="5"/>
  <c r="F1278" i="5"/>
  <c r="R1278" i="5"/>
  <c r="H1278" i="5"/>
  <c r="F774" i="5"/>
  <c r="I774" i="5"/>
  <c r="R774" i="5"/>
  <c r="H774" i="5"/>
  <c r="J774" i="5"/>
  <c r="G774" i="5"/>
  <c r="J1110" i="5"/>
  <c r="G1110" i="5"/>
  <c r="I1110" i="5"/>
  <c r="H1110" i="5"/>
  <c r="F1110" i="5"/>
  <c r="R1110" i="5"/>
  <c r="R102" i="5"/>
  <c r="R606" i="5"/>
  <c r="J606" i="5"/>
  <c r="G606" i="5"/>
  <c r="F606" i="5"/>
  <c r="I606" i="5"/>
  <c r="H606" i="5"/>
  <c r="J742" i="5"/>
  <c r="R742" i="5"/>
  <c r="G742" i="5"/>
  <c r="I742" i="5"/>
  <c r="F742" i="5"/>
  <c r="H742" i="5"/>
  <c r="I798" i="5"/>
  <c r="J798" i="5"/>
  <c r="H798" i="5"/>
  <c r="G798" i="5"/>
  <c r="F798" i="5"/>
  <c r="R798" i="5"/>
  <c r="G902" i="5"/>
  <c r="R902" i="5"/>
  <c r="H902" i="5"/>
  <c r="I902" i="5"/>
  <c r="J902" i="5"/>
  <c r="F902" i="5"/>
  <c r="F1014" i="5"/>
  <c r="G1014" i="5"/>
  <c r="J1014" i="5"/>
  <c r="I1014" i="5"/>
  <c r="R1014" i="5"/>
  <c r="H1014" i="5"/>
  <c r="G1206" i="5"/>
  <c r="J1206" i="5"/>
  <c r="H1206" i="5"/>
  <c r="R1206" i="5"/>
  <c r="I1206" i="5"/>
  <c r="F1206" i="5"/>
  <c r="F1238" i="5"/>
  <c r="H1238" i="5"/>
  <c r="R1238" i="5"/>
  <c r="J1238" i="5"/>
  <c r="I1238" i="5"/>
  <c r="R147" i="5"/>
  <c r="R299" i="5"/>
  <c r="R219" i="5"/>
  <c r="R29" i="5"/>
  <c r="R259" i="5"/>
  <c r="R331" i="5"/>
  <c r="J2076" i="5"/>
  <c r="I2076" i="5"/>
  <c r="G2076" i="5"/>
  <c r="H2076" i="5"/>
  <c r="F2076" i="5"/>
  <c r="R2076" i="5"/>
  <c r="P57" i="4"/>
  <c r="P56" i="4"/>
  <c r="P45" i="4"/>
  <c r="P44" i="4"/>
  <c r="S31" i="5"/>
  <c r="S8" i="5"/>
  <c r="S23" i="5"/>
  <c r="S35" i="5"/>
  <c r="S39" i="5"/>
  <c r="S48" i="5"/>
  <c r="S61" i="5"/>
  <c r="S65" i="5"/>
  <c r="S69" i="5"/>
  <c r="S111" i="5"/>
  <c r="S115" i="5"/>
  <c r="S119" i="5"/>
  <c r="S285" i="5"/>
  <c r="S346" i="5"/>
  <c r="S307" i="5"/>
  <c r="S236" i="5"/>
  <c r="S180" i="5"/>
  <c r="S131" i="5"/>
  <c r="S354" i="5"/>
  <c r="S243" i="5"/>
  <c r="S297" i="5"/>
  <c r="S242" i="5"/>
  <c r="S157" i="5"/>
  <c r="S143" i="5"/>
  <c r="S287" i="5"/>
  <c r="S218" i="5"/>
  <c r="S161" i="5"/>
  <c r="S315" i="5"/>
  <c r="S255" i="5"/>
  <c r="S253" i="5"/>
  <c r="S214" i="5"/>
  <c r="S125" i="5"/>
  <c r="S238" i="5"/>
  <c r="S220" i="5"/>
  <c r="S305" i="5"/>
  <c r="S248" i="5"/>
  <c r="S124" i="5"/>
  <c r="S240" i="5"/>
  <c r="S272" i="5"/>
  <c r="S141" i="5"/>
  <c r="S277" i="5"/>
  <c r="S273" i="5"/>
  <c r="S254" i="5"/>
  <c r="S247" i="5"/>
  <c r="S263" i="5"/>
  <c r="S309" i="5"/>
  <c r="S130" i="5"/>
  <c r="S232" i="5"/>
  <c r="S256" i="5"/>
  <c r="S334" i="5"/>
  <c r="S136" i="5"/>
  <c r="S94" i="5"/>
  <c r="S199" i="5"/>
  <c r="S350" i="5"/>
  <c r="S215" i="5"/>
  <c r="S13" i="5"/>
  <c r="S18" i="5"/>
  <c r="S44" i="5"/>
  <c r="S53" i="5"/>
  <c r="S57" i="5"/>
  <c r="S73" i="5"/>
  <c r="S78" i="5"/>
  <c r="S82" i="5"/>
  <c r="S86" i="5"/>
  <c r="S91" i="5"/>
  <c r="S95" i="5"/>
  <c r="S99" i="5"/>
  <c r="S103" i="5"/>
  <c r="S107" i="5"/>
  <c r="S288" i="5"/>
  <c r="S306" i="5"/>
  <c r="S231" i="5"/>
  <c r="S171" i="5"/>
  <c r="S126" i="5"/>
  <c r="S292" i="5"/>
  <c r="S163" i="5"/>
  <c r="S351" i="5"/>
  <c r="S191" i="5"/>
  <c r="S259" i="5"/>
  <c r="S341" i="5"/>
  <c r="S132" i="5"/>
  <c r="S239" i="5"/>
  <c r="S264" i="5"/>
  <c r="S319" i="5"/>
  <c r="S329" i="5"/>
  <c r="S56" i="5"/>
  <c r="S246" i="5"/>
  <c r="S203" i="5"/>
  <c r="S174" i="5"/>
  <c r="S207" i="5"/>
  <c r="S343" i="5"/>
  <c r="S261" i="5"/>
  <c r="S223" i="5"/>
  <c r="S9" i="5"/>
  <c r="S24" i="5"/>
  <c r="S28" i="5"/>
  <c r="S32" i="5"/>
  <c r="S36" i="5"/>
  <c r="S40" i="5"/>
  <c r="S62" i="5"/>
  <c r="S66" i="5"/>
  <c r="S70" i="5"/>
  <c r="S112" i="5"/>
  <c r="S116" i="5"/>
  <c r="S120" i="5"/>
  <c r="S317" i="5"/>
  <c r="S337" i="5"/>
  <c r="S275" i="5"/>
  <c r="S227" i="5"/>
  <c r="S167" i="5"/>
  <c r="S294" i="5"/>
  <c r="S169" i="5"/>
  <c r="S230" i="5"/>
  <c r="S211" i="5"/>
  <c r="S147" i="5"/>
  <c r="S324" i="5"/>
  <c r="S249" i="5"/>
  <c r="S241" i="5"/>
  <c r="S325" i="5"/>
  <c r="S339" i="5"/>
  <c r="S237" i="5"/>
  <c r="S302" i="5"/>
  <c r="S133" i="5"/>
  <c r="S303" i="5"/>
  <c r="S187" i="5"/>
  <c r="S300" i="5"/>
  <c r="S245" i="5"/>
  <c r="S228" i="5"/>
  <c r="S348" i="5"/>
  <c r="S186" i="5"/>
  <c r="S278" i="5"/>
  <c r="S170" i="5"/>
  <c r="S289" i="5"/>
  <c r="S208" i="5"/>
  <c r="S224" i="5"/>
  <c r="S304" i="5"/>
  <c r="S88" i="5"/>
  <c r="S312" i="5"/>
  <c r="S274" i="5"/>
  <c r="S202" i="5"/>
  <c r="S316" i="5"/>
  <c r="S173" i="5"/>
  <c r="S280" i="5"/>
  <c r="S349" i="5"/>
  <c r="S210" i="5"/>
  <c r="S102" i="5"/>
  <c r="S269" i="5"/>
  <c r="S138" i="5"/>
  <c r="S295" i="5"/>
  <c r="S144" i="5"/>
  <c r="S14" i="5"/>
  <c r="S19" i="5"/>
  <c r="S50" i="5"/>
  <c r="S54" i="5"/>
  <c r="S58" i="5"/>
  <c r="S71" i="5"/>
  <c r="S74" i="5"/>
  <c r="S79" i="5"/>
  <c r="S83" i="5"/>
  <c r="S87" i="5"/>
  <c r="S92" i="5"/>
  <c r="S100" i="5"/>
  <c r="S104" i="5"/>
  <c r="S108" i="5"/>
  <c r="S152" i="5"/>
  <c r="S328" i="5"/>
  <c r="S335" i="5"/>
  <c r="S267" i="5"/>
  <c r="S310" i="5"/>
  <c r="S206" i="5"/>
  <c r="S332" i="5"/>
  <c r="S193" i="5"/>
  <c r="S197" i="5"/>
  <c r="S342" i="5"/>
  <c r="S162" i="5"/>
  <c r="S135" i="5"/>
  <c r="S127" i="5"/>
  <c r="S189" i="5"/>
  <c r="S185" i="5"/>
  <c r="S219" i="5"/>
  <c r="S129" i="5"/>
  <c r="S145" i="5"/>
  <c r="S146" i="5"/>
  <c r="S308" i="5"/>
  <c r="S326" i="5"/>
  <c r="S201" i="5"/>
  <c r="S250" i="5"/>
  <c r="S194" i="5"/>
  <c r="S262" i="5"/>
  <c r="S222" i="5"/>
  <c r="S252" i="5"/>
  <c r="S268" i="5"/>
  <c r="S347" i="5"/>
  <c r="S176" i="5"/>
  <c r="S142" i="5"/>
  <c r="S192" i="5"/>
  <c r="S313" i="5"/>
  <c r="S178" i="5"/>
  <c r="S160" i="5"/>
  <c r="S128" i="5"/>
  <c r="S166" i="5"/>
  <c r="S75" i="5"/>
  <c r="S200" i="5"/>
  <c r="S98" i="5"/>
  <c r="S195" i="5"/>
  <c r="S155" i="5"/>
  <c r="S235" i="5"/>
  <c r="S168" i="5"/>
  <c r="S10" i="5"/>
  <c r="S25" i="5"/>
  <c r="S29" i="5"/>
  <c r="S33" i="5"/>
  <c r="S37" i="5"/>
  <c r="S46" i="5"/>
  <c r="S63" i="5"/>
  <c r="S67" i="5"/>
  <c r="S113" i="5"/>
  <c r="S117" i="5"/>
  <c r="S121" i="5"/>
  <c r="S165" i="5"/>
  <c r="S333" i="5"/>
  <c r="S266" i="5"/>
  <c r="S212" i="5"/>
  <c r="S158" i="5"/>
  <c r="S299" i="5"/>
  <c r="S134" i="5"/>
  <c r="S217" i="5"/>
  <c r="S283" i="5"/>
  <c r="S140" i="5"/>
  <c r="S159" i="5"/>
  <c r="S338" i="5"/>
  <c r="S205" i="5"/>
  <c r="S177" i="5"/>
  <c r="S175" i="5"/>
  <c r="S327" i="5"/>
  <c r="S356" i="5"/>
  <c r="S258" i="5"/>
  <c r="S314" i="5"/>
  <c r="S276" i="5"/>
  <c r="S270" i="5"/>
  <c r="S137" i="5"/>
  <c r="S260" i="5"/>
  <c r="S282" i="5"/>
  <c r="S182" i="5"/>
  <c r="S190" i="5"/>
  <c r="S123" i="5"/>
  <c r="S204" i="5"/>
  <c r="S49" i="5"/>
  <c r="S196" i="5"/>
  <c r="S281" i="5"/>
  <c r="S271" i="5"/>
  <c r="S320" i="5"/>
  <c r="S81" i="5"/>
  <c r="S110" i="5"/>
  <c r="S41" i="5"/>
  <c r="S15" i="5"/>
  <c r="S20" i="5"/>
  <c r="S42" i="5"/>
  <c r="S51" i="5"/>
  <c r="S55" i="5"/>
  <c r="S59" i="5"/>
  <c r="S80" i="5"/>
  <c r="S84" i="5"/>
  <c r="S93" i="5"/>
  <c r="S97" i="5"/>
  <c r="S101" i="5"/>
  <c r="S105" i="5"/>
  <c r="S109" i="5"/>
  <c r="S122" i="5"/>
  <c r="S184" i="5"/>
  <c r="S323" i="5"/>
  <c r="S265" i="5"/>
  <c r="S209" i="5"/>
  <c r="S153" i="5"/>
  <c r="S286" i="5"/>
  <c r="S229" i="5"/>
  <c r="S331" i="5"/>
  <c r="S164" i="5"/>
  <c r="S251" i="5"/>
  <c r="S226" i="5"/>
  <c r="S149" i="5"/>
  <c r="S322" i="5"/>
  <c r="S188" i="5"/>
  <c r="S244" i="5"/>
  <c r="S321" i="5"/>
  <c r="S284" i="5"/>
  <c r="S301" i="5"/>
  <c r="S233" i="5"/>
  <c r="S293" i="5"/>
  <c r="S330" i="5"/>
  <c r="S72" i="5"/>
  <c r="S311" i="5"/>
  <c r="S257" i="5"/>
  <c r="S345" i="5"/>
  <c r="S216" i="5"/>
  <c r="S11" i="5"/>
  <c r="S16" i="5"/>
  <c r="S22" i="5"/>
  <c r="S30" i="5"/>
  <c r="S34" i="5"/>
  <c r="S38" i="5"/>
  <c r="S47" i="5"/>
  <c r="S60" i="5"/>
  <c r="S64" i="5"/>
  <c r="S68" i="5"/>
  <c r="S114" i="5"/>
  <c r="S118" i="5"/>
  <c r="S213" i="5"/>
  <c r="S355" i="5"/>
  <c r="S318" i="5"/>
  <c r="S198" i="5"/>
  <c r="S151" i="5"/>
  <c r="S298" i="5"/>
  <c r="S89" i="5"/>
  <c r="S279" i="5"/>
  <c r="S148" i="5"/>
  <c r="S183" i="5"/>
  <c r="S154" i="5"/>
  <c r="S221" i="5"/>
  <c r="S181" i="5"/>
  <c r="S234" i="5"/>
  <c r="S156" i="5"/>
  <c r="S76" i="5"/>
  <c r="S106" i="5"/>
  <c r="S353" i="5"/>
  <c r="S291" i="5"/>
  <c r="S225" i="5"/>
  <c r="S290" i="5"/>
  <c r="S340" i="5"/>
  <c r="S296" i="5"/>
  <c r="S45" i="5"/>
  <c r="S5" i="5"/>
  <c r="S12" i="5"/>
  <c r="S17" i="5"/>
  <c r="S52" i="5"/>
  <c r="S85" i="5"/>
  <c r="S90" i="5"/>
  <c r="G5" i="6" l="1"/>
  <c r="H5" i="6" s="1"/>
  <c r="D5" i="6" s="1"/>
  <c r="S2378" i="5"/>
  <c r="S2402" i="5"/>
  <c r="S2306" i="5"/>
  <c r="S1610" i="5"/>
  <c r="S1802" i="5"/>
  <c r="S1450" i="5"/>
  <c r="T1362" i="5"/>
  <c r="S1722" i="5"/>
  <c r="S1242" i="5"/>
  <c r="S1738" i="5"/>
  <c r="T2370" i="5"/>
  <c r="S2426" i="5"/>
  <c r="S1770" i="5"/>
  <c r="T2042" i="5"/>
  <c r="T937" i="5"/>
  <c r="S2026" i="5"/>
  <c r="S514" i="5"/>
  <c r="S826" i="5"/>
  <c r="S1322" i="5"/>
  <c r="S2418" i="5"/>
  <c r="S1266" i="5"/>
  <c r="S562" i="5"/>
  <c r="S370" i="5"/>
  <c r="S2410" i="5"/>
  <c r="S1954" i="5"/>
  <c r="S1458" i="5"/>
  <c r="S762" i="5"/>
  <c r="S842" i="5"/>
  <c r="S906" i="5"/>
  <c r="S1042" i="5"/>
  <c r="T2354" i="5"/>
  <c r="T1258" i="5"/>
  <c r="T1082" i="5"/>
  <c r="T866" i="5"/>
  <c r="T594" i="5"/>
  <c r="S1786" i="5"/>
  <c r="S1194" i="5"/>
  <c r="T1986" i="5"/>
  <c r="S1794" i="5"/>
  <c r="S1418" i="5"/>
  <c r="S1338" i="5"/>
  <c r="S1138" i="5"/>
  <c r="T1626" i="5"/>
  <c r="S1410" i="5"/>
  <c r="S1114" i="5"/>
  <c r="T2170" i="5"/>
  <c r="S586" i="5"/>
  <c r="S402" i="5"/>
  <c r="S698" i="5"/>
  <c r="S458" i="5"/>
  <c r="S1234" i="5"/>
  <c r="S1250" i="5"/>
  <c r="S530" i="5"/>
  <c r="S1945" i="5"/>
  <c r="S2202" i="5"/>
  <c r="S1122" i="5"/>
  <c r="S1186" i="5"/>
  <c r="S1106" i="5"/>
  <c r="S786" i="5"/>
  <c r="S922" i="5"/>
  <c r="S602" i="5"/>
  <c r="S1370" i="5"/>
  <c r="S770" i="5"/>
  <c r="S1522" i="5"/>
  <c r="T2082" i="5"/>
  <c r="T1402" i="5"/>
  <c r="T794" i="5"/>
  <c r="T490" i="5"/>
  <c r="S642" i="5"/>
  <c r="S2154" i="5"/>
  <c r="S1018" i="5"/>
  <c r="S754" i="5"/>
  <c r="S1306" i="5"/>
  <c r="S1354" i="5"/>
  <c r="S690" i="5"/>
  <c r="S778" i="5"/>
  <c r="S874" i="5"/>
  <c r="S994" i="5"/>
  <c r="S1058" i="5"/>
  <c r="S1330" i="5"/>
  <c r="S1290" i="5"/>
  <c r="S1218" i="5"/>
  <c r="S1394" i="5"/>
  <c r="S1466" i="5"/>
  <c r="H2140" i="5"/>
  <c r="S738" i="5"/>
  <c r="T1554" i="5"/>
  <c r="T1386" i="5"/>
  <c r="T1170" i="5"/>
  <c r="T1074" i="5"/>
  <c r="T914" i="5"/>
  <c r="S938" i="5"/>
  <c r="S1178" i="5"/>
  <c r="S986" i="5"/>
  <c r="S858" i="5"/>
  <c r="S746" i="5"/>
  <c r="S474" i="5"/>
  <c r="S1346" i="5"/>
  <c r="G2140" i="5"/>
  <c r="S1282" i="5"/>
  <c r="S962" i="5"/>
  <c r="S2394" i="5"/>
  <c r="S1202" i="5"/>
  <c r="S2018" i="5"/>
  <c r="S882" i="5"/>
  <c r="S1162" i="5"/>
  <c r="T2058" i="5"/>
  <c r="S457" i="5"/>
  <c r="T2145" i="5"/>
  <c r="T1009" i="5"/>
  <c r="S1305" i="5"/>
  <c r="S657" i="5"/>
  <c r="T1385" i="5"/>
  <c r="S881" i="5"/>
  <c r="T1649" i="5"/>
  <c r="T713" i="5"/>
  <c r="S673" i="5"/>
  <c r="S377" i="5"/>
  <c r="S529" i="5"/>
  <c r="S1257" i="5"/>
  <c r="T2353" i="5"/>
  <c r="S2169" i="5"/>
  <c r="S1017" i="5"/>
  <c r="S1473" i="5"/>
  <c r="S801" i="5"/>
  <c r="T2385" i="5"/>
  <c r="T2185" i="5"/>
  <c r="T777" i="5"/>
  <c r="S753" i="5"/>
  <c r="S2337" i="5"/>
  <c r="S2049" i="5"/>
  <c r="S2017" i="5"/>
  <c r="S1521" i="5"/>
  <c r="S761" i="5"/>
  <c r="S2265" i="5"/>
  <c r="S769" i="5"/>
  <c r="S1137" i="5"/>
  <c r="S2009" i="5"/>
  <c r="S1625" i="5"/>
  <c r="S1745" i="5"/>
  <c r="S737" i="5"/>
  <c r="S785" i="5"/>
  <c r="S985" i="5"/>
  <c r="T1633" i="5"/>
  <c r="T1417" i="5"/>
  <c r="T1249" i="5"/>
  <c r="T1049" i="5"/>
  <c r="T865" i="5"/>
  <c r="T465" i="5"/>
  <c r="T393" i="5"/>
  <c r="S825" i="5"/>
  <c r="S2241" i="5"/>
  <c r="S857" i="5"/>
  <c r="S1841" i="5"/>
  <c r="S2273" i="5"/>
  <c r="S1913" i="5"/>
  <c r="S641" i="5"/>
  <c r="S681" i="5"/>
  <c r="S945" i="5"/>
  <c r="S1817" i="5"/>
  <c r="S521" i="5"/>
  <c r="S1209" i="5"/>
  <c r="S1369" i="5"/>
  <c r="S2161" i="5"/>
  <c r="S793" i="5"/>
  <c r="S577" i="5"/>
  <c r="S817" i="5"/>
  <c r="T2329" i="5"/>
  <c r="T2257" i="5"/>
  <c r="T2097" i="5"/>
  <c r="T1457" i="5"/>
  <c r="T1233" i="5"/>
  <c r="T665" i="5"/>
  <c r="T497" i="5"/>
  <c r="T449" i="5"/>
  <c r="T385" i="5"/>
  <c r="S833" i="5"/>
  <c r="S1217" i="5"/>
  <c r="T2209" i="5"/>
  <c r="T1993" i="5"/>
  <c r="T809" i="5"/>
  <c r="T633" i="5"/>
  <c r="T585" i="5"/>
  <c r="S1985" i="5"/>
  <c r="S1089" i="5"/>
  <c r="S1313" i="5"/>
  <c r="S1057" i="5"/>
  <c r="S1097" i="5"/>
  <c r="S689" i="5"/>
  <c r="S1441" i="5"/>
  <c r="S1950" i="5"/>
  <c r="S2217" i="5"/>
  <c r="S1270" i="5"/>
  <c r="S880" i="5"/>
  <c r="S1342" i="5"/>
  <c r="S862" i="5"/>
  <c r="S649" i="5"/>
  <c r="S1926" i="5"/>
  <c r="S1185" i="5"/>
  <c r="S2022" i="5"/>
  <c r="S1289" i="5"/>
  <c r="S969" i="5"/>
  <c r="S390" i="5"/>
  <c r="S2057" i="5"/>
  <c r="S638" i="5"/>
  <c r="S982" i="5"/>
  <c r="S950" i="5"/>
  <c r="S1542" i="5"/>
  <c r="S2318" i="5"/>
  <c r="S1793" i="5"/>
  <c r="S1326" i="5"/>
  <c r="S697" i="5"/>
  <c r="S1121" i="5"/>
  <c r="T2369" i="5"/>
  <c r="T1593" i="5"/>
  <c r="T1537" i="5"/>
  <c r="T1353" i="5"/>
  <c r="T1281" i="5"/>
  <c r="T729" i="5"/>
  <c r="S1921" i="5"/>
  <c r="S489" i="5"/>
  <c r="S2201" i="5"/>
  <c r="S1825" i="5"/>
  <c r="S1073" i="5"/>
  <c r="S569" i="5"/>
  <c r="S2081" i="5"/>
  <c r="S1193" i="5"/>
  <c r="S1673" i="5"/>
  <c r="S2129" i="5"/>
  <c r="S1969" i="5"/>
  <c r="S401" i="5"/>
  <c r="S745" i="5"/>
  <c r="S1377" i="5"/>
  <c r="S1481" i="5"/>
  <c r="S2041" i="5"/>
  <c r="S2321" i="5"/>
  <c r="S1953" i="5"/>
  <c r="S366" i="5"/>
  <c r="S1390" i="5"/>
  <c r="S1078" i="5"/>
  <c r="S718" i="5"/>
  <c r="S1478" i="5"/>
  <c r="S598" i="5"/>
  <c r="S913" i="5"/>
  <c r="S537" i="5"/>
  <c r="S1273" i="5"/>
  <c r="S1318" i="5"/>
  <c r="S441" i="5"/>
  <c r="S705" i="5"/>
  <c r="S966" i="5"/>
  <c r="S1065" i="5"/>
  <c r="S1145" i="5"/>
  <c r="S1382" i="5"/>
  <c r="T1849" i="5"/>
  <c r="T1585" i="5"/>
  <c r="T1513" i="5"/>
  <c r="T1401" i="5"/>
  <c r="T1169" i="5"/>
  <c r="S505" i="5"/>
  <c r="S2113" i="5"/>
  <c r="S2297" i="5"/>
  <c r="S1337" i="5"/>
  <c r="S1753" i="5"/>
  <c r="S929" i="5"/>
  <c r="S1609" i="5"/>
  <c r="S601" i="5"/>
  <c r="S1033" i="5"/>
  <c r="S1777" i="5"/>
  <c r="S2305" i="5"/>
  <c r="S1129" i="5"/>
  <c r="S609" i="5"/>
  <c r="S1465" i="5"/>
  <c r="S433" i="5"/>
  <c r="S1361" i="5"/>
  <c r="S625" i="5"/>
  <c r="S1665" i="5"/>
  <c r="S1225" i="5"/>
  <c r="S1297" i="5"/>
  <c r="S545" i="5"/>
  <c r="S1153" i="5"/>
  <c r="T1937" i="5"/>
  <c r="T1425" i="5"/>
  <c r="T1719" i="5"/>
  <c r="R1937" i="5"/>
  <c r="G2257" i="5"/>
  <c r="S864" i="5"/>
  <c r="R1809" i="5"/>
  <c r="F396" i="5"/>
  <c r="J2065" i="5"/>
  <c r="F1873" i="5"/>
  <c r="H849" i="5"/>
  <c r="J1809" i="5"/>
  <c r="G1745" i="5"/>
  <c r="S1750" i="5"/>
  <c r="S2391" i="5"/>
  <c r="S2249" i="5"/>
  <c r="F2385" i="5"/>
  <c r="S2398" i="5"/>
  <c r="S1977" i="5"/>
  <c r="S1329" i="5"/>
  <c r="S1345" i="5"/>
  <c r="S1238" i="5"/>
  <c r="S863" i="5"/>
  <c r="S1295" i="5"/>
  <c r="S1782" i="5"/>
  <c r="S1742" i="5"/>
  <c r="H1460" i="5"/>
  <c r="S2377" i="5"/>
  <c r="S1678" i="5"/>
  <c r="S1910" i="5"/>
  <c r="S1201" i="5"/>
  <c r="S1737" i="5"/>
  <c r="S1206" i="5"/>
  <c r="S415" i="5"/>
  <c r="S2102" i="5"/>
  <c r="R1417" i="5"/>
  <c r="S2110" i="5"/>
  <c r="S775" i="5"/>
  <c r="S409" i="5"/>
  <c r="S417" i="5"/>
  <c r="S502" i="5"/>
  <c r="S1721" i="5"/>
  <c r="S1897" i="5"/>
  <c r="S1886" i="5"/>
  <c r="S889" i="5"/>
  <c r="S2430" i="5"/>
  <c r="T2289" i="5"/>
  <c r="T2206" i="5"/>
  <c r="T1801" i="5"/>
  <c r="T1705" i="5"/>
  <c r="T1561" i="5"/>
  <c r="T1449" i="5"/>
  <c r="T1231" i="5"/>
  <c r="T1113" i="5"/>
  <c r="T849" i="5"/>
  <c r="T582" i="5"/>
  <c r="T553" i="5"/>
  <c r="T513" i="5"/>
  <c r="T481" i="5"/>
  <c r="R351" i="5"/>
  <c r="F2321" i="5"/>
  <c r="R214" i="5"/>
  <c r="R292" i="5"/>
  <c r="S1784" i="5"/>
  <c r="I860" i="5"/>
  <c r="R849" i="5"/>
  <c r="H1745" i="5"/>
  <c r="S1766" i="5"/>
  <c r="R112" i="5"/>
  <c r="S1094" i="5"/>
  <c r="S1070" i="5"/>
  <c r="S575" i="5"/>
  <c r="S414" i="5"/>
  <c r="S1489" i="5"/>
  <c r="S2094" i="5"/>
  <c r="S1966" i="5"/>
  <c r="S1814" i="5"/>
  <c r="S1367" i="5"/>
  <c r="S2193" i="5"/>
  <c r="S2198" i="5"/>
  <c r="S2079" i="5"/>
  <c r="S1870" i="5"/>
  <c r="S1614" i="5"/>
  <c r="S1518" i="5"/>
  <c r="S1241" i="5"/>
  <c r="S1662" i="5"/>
  <c r="S2361" i="5"/>
  <c r="S1854" i="5"/>
  <c r="S1366" i="5"/>
  <c r="S1014" i="5"/>
  <c r="S878" i="5"/>
  <c r="G1417" i="5"/>
  <c r="S1713" i="5"/>
  <c r="S1889" i="5"/>
  <c r="S646" i="5"/>
  <c r="S462" i="5"/>
  <c r="S1393" i="5"/>
  <c r="S942" i="5"/>
  <c r="R172" i="5"/>
  <c r="S886" i="5"/>
  <c r="S1577" i="5"/>
  <c r="S1230" i="5"/>
  <c r="S1918" i="5"/>
  <c r="S1734" i="5"/>
  <c r="S1134" i="5"/>
  <c r="S2422" i="5"/>
  <c r="S1543" i="5"/>
  <c r="S1617" i="5"/>
  <c r="S1110" i="5"/>
  <c r="S473" i="5"/>
  <c r="S2278" i="5"/>
  <c r="S2033" i="5"/>
  <c r="S1697" i="5"/>
  <c r="S1873" i="5"/>
  <c r="S1710" i="5"/>
  <c r="S361" i="5"/>
  <c r="S841" i="5"/>
  <c r="S1039" i="5"/>
  <c r="S1161" i="5"/>
  <c r="S1569" i="5"/>
  <c r="T2062" i="5"/>
  <c r="T1958" i="5"/>
  <c r="T1497" i="5"/>
  <c r="T1446" i="5"/>
  <c r="T1409" i="5"/>
  <c r="T751" i="5"/>
  <c r="T479" i="5"/>
  <c r="S1656" i="5"/>
  <c r="H2321" i="5"/>
  <c r="S1216" i="5"/>
  <c r="S791" i="5"/>
  <c r="H1873" i="5"/>
  <c r="S1391" i="5"/>
  <c r="S1063" i="5"/>
  <c r="S2073" i="5"/>
  <c r="S1857" i="5"/>
  <c r="S1689" i="5"/>
  <c r="S1601" i="5"/>
  <c r="S1657" i="5"/>
  <c r="S1311" i="5"/>
  <c r="S790" i="5"/>
  <c r="S2089" i="5"/>
  <c r="S1702" i="5"/>
  <c r="S1641" i="5"/>
  <c r="S2150" i="5"/>
  <c r="S897" i="5"/>
  <c r="S1105" i="5"/>
  <c r="S1102" i="5"/>
  <c r="S1590" i="5"/>
  <c r="S593" i="5"/>
  <c r="S1321" i="5"/>
  <c r="S1081" i="5"/>
  <c r="S425" i="5"/>
  <c r="S2025" i="5"/>
  <c r="S1769" i="5"/>
  <c r="S1833" i="5"/>
  <c r="S1694" i="5"/>
  <c r="S639" i="5"/>
  <c r="S961" i="5"/>
  <c r="T1865" i="5"/>
  <c r="T1407" i="5"/>
  <c r="T1177" i="5"/>
  <c r="S647" i="5"/>
  <c r="S519" i="5"/>
  <c r="S2031" i="5"/>
  <c r="I1588" i="5"/>
  <c r="S1415" i="5"/>
  <c r="S1463" i="5"/>
  <c r="S2121" i="5"/>
  <c r="S1529" i="5"/>
  <c r="S1881" i="5"/>
  <c r="S1809" i="5"/>
  <c r="S977" i="5"/>
  <c r="S2401" i="5"/>
  <c r="S1761" i="5"/>
  <c r="S1681" i="5"/>
  <c r="S2233" i="5"/>
  <c r="S1001" i="5"/>
  <c r="T2270" i="5"/>
  <c r="T2105" i="5"/>
  <c r="T783" i="5"/>
  <c r="E2332" i="5"/>
  <c r="X2332" i="5" s="1"/>
  <c r="F2332" i="5"/>
  <c r="H2332" i="5"/>
  <c r="R2332" i="5"/>
  <c r="S656" i="5"/>
  <c r="S2436" i="5"/>
  <c r="S992" i="5"/>
  <c r="S2024" i="5"/>
  <c r="S1880" i="5"/>
  <c r="S1960" i="5"/>
  <c r="S1096" i="5"/>
  <c r="S1552" i="5"/>
  <c r="S728" i="5"/>
  <c r="S1952" i="5"/>
  <c r="S1167" i="5"/>
  <c r="S1031" i="5"/>
  <c r="S1679" i="5"/>
  <c r="T2295" i="5"/>
  <c r="T1943" i="5"/>
  <c r="T983" i="5"/>
  <c r="T815" i="5"/>
  <c r="T375" i="5"/>
  <c r="S1495" i="5"/>
  <c r="S1359" i="5"/>
  <c r="R288" i="5"/>
  <c r="S1855" i="5"/>
  <c r="S1632" i="5"/>
  <c r="S608" i="5"/>
  <c r="T2424" i="5"/>
  <c r="T1319" i="5"/>
  <c r="T679" i="5"/>
  <c r="T407" i="5"/>
  <c r="S1416" i="5"/>
  <c r="S1248" i="5"/>
  <c r="S1848" i="5"/>
  <c r="S2120" i="5"/>
  <c r="S1400" i="5"/>
  <c r="S448" i="5"/>
  <c r="S2080" i="5"/>
  <c r="G396" i="5"/>
  <c r="S1839" i="5"/>
  <c r="T1511" i="5"/>
  <c r="T927" i="5"/>
  <c r="T847" i="5"/>
  <c r="T567" i="5"/>
  <c r="S1800" i="5"/>
  <c r="S1744" i="5"/>
  <c r="S1752" i="5"/>
  <c r="S400" i="5"/>
  <c r="S1600" i="5"/>
  <c r="S360" i="5"/>
  <c r="S2192" i="5"/>
  <c r="S1432" i="5"/>
  <c r="S552" i="5"/>
  <c r="S2312" i="5"/>
  <c r="S2392" i="5"/>
  <c r="S520" i="5"/>
  <c r="S1847" i="5"/>
  <c r="S2151" i="5"/>
  <c r="S1663" i="5"/>
  <c r="S1271" i="5"/>
  <c r="S1071" i="5"/>
  <c r="S1383" i="5"/>
  <c r="R74" i="5"/>
  <c r="S2400" i="5"/>
  <c r="S1639" i="5"/>
  <c r="S2263" i="5"/>
  <c r="S1519" i="5"/>
  <c r="S1184" i="5"/>
  <c r="T2183" i="5"/>
  <c r="T1775" i="5"/>
  <c r="T1055" i="5"/>
  <c r="R49" i="5"/>
  <c r="S896" i="5"/>
  <c r="S2040" i="5"/>
  <c r="S1984" i="5"/>
  <c r="S920" i="5"/>
  <c r="S2264" i="5"/>
  <c r="S1568" i="5"/>
  <c r="S640" i="5"/>
  <c r="R152" i="5"/>
  <c r="S888" i="5"/>
  <c r="T2239" i="5"/>
  <c r="R396" i="5"/>
  <c r="S2160" i="5"/>
  <c r="S2416" i="5"/>
  <c r="S1936" i="5"/>
  <c r="S856" i="5"/>
  <c r="S1208" i="5"/>
  <c r="S744" i="5"/>
  <c r="S1648" i="5"/>
  <c r="S1008" i="5"/>
  <c r="S1951" i="5"/>
  <c r="S655" i="5"/>
  <c r="S359" i="5"/>
  <c r="S1727" i="5"/>
  <c r="S1223" i="5"/>
  <c r="T1871" i="5"/>
  <c r="T1831" i="5"/>
  <c r="T1671" i="5"/>
  <c r="T447" i="5"/>
  <c r="AB2427" i="5"/>
  <c r="V2427" i="5"/>
  <c r="H2427" i="5" s="1"/>
  <c r="V2419" i="5"/>
  <c r="G2419" i="5" s="1"/>
  <c r="AB2419" i="5"/>
  <c r="V2411" i="5"/>
  <c r="G2411" i="5" s="1"/>
  <c r="V2395" i="5"/>
  <c r="AB2395" i="5"/>
  <c r="R215" i="5"/>
  <c r="H396" i="5"/>
  <c r="S2375" i="5"/>
  <c r="S711" i="5"/>
  <c r="S1575" i="5"/>
  <c r="S383" i="5"/>
  <c r="S1335" i="5"/>
  <c r="S2127" i="5"/>
  <c r="S1767" i="5"/>
  <c r="S695" i="5"/>
  <c r="S687" i="5"/>
  <c r="S663" i="5"/>
  <c r="S1783" i="5"/>
  <c r="S1351" i="5"/>
  <c r="S2191" i="5"/>
  <c r="S1159" i="5"/>
  <c r="S2039" i="5"/>
  <c r="S759" i="5"/>
  <c r="I2403" i="5"/>
  <c r="S975" i="5"/>
  <c r="S1183" i="5"/>
  <c r="S719" i="5"/>
  <c r="S1079" i="5"/>
  <c r="S551" i="5"/>
  <c r="S423" i="5"/>
  <c r="S2303" i="5"/>
  <c r="S2311" i="5"/>
  <c r="S1479" i="5"/>
  <c r="S503" i="5"/>
  <c r="S2343" i="5"/>
  <c r="S1711" i="5"/>
  <c r="S2279" i="5"/>
  <c r="S2175" i="5"/>
  <c r="S2231" i="5"/>
  <c r="T2367" i="5"/>
  <c r="T2095" i="5"/>
  <c r="T2023" i="5"/>
  <c r="T1927" i="5"/>
  <c r="T1823" i="5"/>
  <c r="T1703" i="5"/>
  <c r="T1583" i="5"/>
  <c r="T1263" i="5"/>
  <c r="T1103" i="5"/>
  <c r="T807" i="5"/>
  <c r="T735" i="5"/>
  <c r="T583" i="5"/>
  <c r="T471" i="5"/>
  <c r="T2414" i="5"/>
  <c r="S2414" i="5"/>
  <c r="T2382" i="5"/>
  <c r="S2382" i="5"/>
  <c r="S2358" i="5"/>
  <c r="T2358" i="5"/>
  <c r="S2334" i="5"/>
  <c r="T2334" i="5"/>
  <c r="T2182" i="5"/>
  <c r="S2182" i="5"/>
  <c r="T1470" i="5"/>
  <c r="S1470" i="5"/>
  <c r="T1262" i="5"/>
  <c r="S1262" i="5"/>
  <c r="T1182" i="5"/>
  <c r="S1182" i="5"/>
  <c r="T910" i="5"/>
  <c r="S910" i="5"/>
  <c r="T566" i="5"/>
  <c r="S566" i="5"/>
  <c r="T406" i="5"/>
  <c r="S406" i="5"/>
  <c r="T1631" i="5"/>
  <c r="S1631" i="5"/>
  <c r="S1815" i="5"/>
  <c r="S431" i="5"/>
  <c r="G2403" i="5"/>
  <c r="S2319" i="5"/>
  <c r="T2015" i="5"/>
  <c r="T1967" i="5"/>
  <c r="T967" i="5"/>
  <c r="T943" i="5"/>
  <c r="T839" i="5"/>
  <c r="S2421" i="5"/>
  <c r="T2421" i="5"/>
  <c r="T1493" i="5"/>
  <c r="S1493" i="5"/>
  <c r="T901" i="5"/>
  <c r="S901" i="5"/>
  <c r="T437" i="5"/>
  <c r="S437" i="5"/>
  <c r="T1687" i="5"/>
  <c r="S1687" i="5"/>
  <c r="T823" i="5"/>
  <c r="S823" i="5"/>
  <c r="S959" i="5"/>
  <c r="S495" i="5"/>
  <c r="S2199" i="5"/>
  <c r="J396" i="5"/>
  <c r="S1799" i="5"/>
  <c r="S1935" i="5"/>
  <c r="S399" i="5"/>
  <c r="S895" i="5"/>
  <c r="S799" i="5"/>
  <c r="S1119" i="5"/>
  <c r="S671" i="5"/>
  <c r="S1607" i="5"/>
  <c r="S2071" i="5"/>
  <c r="S1015" i="5"/>
  <c r="S1399" i="5"/>
  <c r="S2383" i="5"/>
  <c r="S1791" i="5"/>
  <c r="S1175" i="5"/>
  <c r="S2287" i="5"/>
  <c r="S615" i="5"/>
  <c r="S871" i="5"/>
  <c r="S2063" i="5"/>
  <c r="T2327" i="5"/>
  <c r="T2255" i="5"/>
  <c r="T2167" i="5"/>
  <c r="T1911" i="5"/>
  <c r="T1751" i="5"/>
  <c r="T1191" i="5"/>
  <c r="T1007" i="5"/>
  <c r="T911" i="5"/>
  <c r="T879" i="5"/>
  <c r="T2247" i="5"/>
  <c r="S2247" i="5"/>
  <c r="T623" i="5"/>
  <c r="S623" i="5"/>
  <c r="S2135" i="5"/>
  <c r="S1327" i="5"/>
  <c r="S1143" i="5"/>
  <c r="S535" i="5"/>
  <c r="S2359" i="5"/>
  <c r="S1447" i="5"/>
  <c r="S1599" i="5"/>
  <c r="S455" i="5"/>
  <c r="S1919" i="5"/>
  <c r="S1695" i="5"/>
  <c r="S511" i="5"/>
  <c r="J2403" i="5"/>
  <c r="S1863" i="5"/>
  <c r="R319" i="5"/>
  <c r="S1887" i="5"/>
  <c r="S2351" i="5"/>
  <c r="S2223" i="5"/>
  <c r="S1743" i="5"/>
  <c r="S1559" i="5"/>
  <c r="S1207" i="5"/>
  <c r="R2403" i="5"/>
  <c r="S1567" i="5"/>
  <c r="S1975" i="5"/>
  <c r="S2271" i="5"/>
  <c r="S703" i="5"/>
  <c r="S2087" i="5"/>
  <c r="S1151" i="5"/>
  <c r="T1127" i="5"/>
  <c r="S1127" i="5"/>
  <c r="S1023" i="5"/>
  <c r="T1023" i="5"/>
  <c r="R183" i="5"/>
  <c r="S2335" i="5"/>
  <c r="S1279" i="5"/>
  <c r="R343" i="5"/>
  <c r="R9" i="5"/>
  <c r="R103" i="5"/>
  <c r="S1255" i="5"/>
  <c r="S1047" i="5"/>
  <c r="S991" i="5"/>
  <c r="S831" i="5"/>
  <c r="S591" i="5"/>
  <c r="S1431" i="5"/>
  <c r="S1535" i="5"/>
  <c r="S1135" i="5"/>
  <c r="S1455" i="5"/>
  <c r="S2103" i="5"/>
  <c r="S1239" i="5"/>
  <c r="S1983" i="5"/>
  <c r="S439" i="5"/>
  <c r="S1343" i="5"/>
  <c r="S903" i="5"/>
  <c r="S1623" i="5"/>
  <c r="S919" i="5"/>
  <c r="S367" i="5"/>
  <c r="S1959" i="5"/>
  <c r="T2119" i="5"/>
  <c r="T1647" i="5"/>
  <c r="T935" i="5"/>
  <c r="T855" i="5"/>
  <c r="T631" i="5"/>
  <c r="T599" i="5"/>
  <c r="T487" i="5"/>
  <c r="T391" i="5"/>
  <c r="R263" i="5"/>
  <c r="S999" i="5"/>
  <c r="S1615" i="5"/>
  <c r="S727" i="5"/>
  <c r="S2215" i="5"/>
  <c r="S1439" i="5"/>
  <c r="S1247" i="5"/>
  <c r="S1895" i="5"/>
  <c r="S1999" i="5"/>
  <c r="S1111" i="5"/>
  <c r="F2403" i="5"/>
  <c r="S559" i="5"/>
  <c r="S1375" i="5"/>
  <c r="H2403" i="5"/>
  <c r="S1503" i="5"/>
  <c r="S1591" i="5"/>
  <c r="S1095" i="5"/>
  <c r="T1741" i="5"/>
  <c r="T1414" i="5"/>
  <c r="T1087" i="5"/>
  <c r="T758" i="5"/>
  <c r="S543" i="5"/>
  <c r="I396" i="5"/>
  <c r="S2055" i="5"/>
  <c r="S1807" i="5"/>
  <c r="S1423" i="5"/>
  <c r="S1287" i="5"/>
  <c r="S1527" i="5"/>
  <c r="S951" i="5"/>
  <c r="S767" i="5"/>
  <c r="S2159" i="5"/>
  <c r="S1735" i="5"/>
  <c r="S1655" i="5"/>
  <c r="S1879" i="5"/>
  <c r="S1991" i="5"/>
  <c r="S2047" i="5"/>
  <c r="G1029" i="5"/>
  <c r="J1588" i="5"/>
  <c r="G1700" i="5"/>
  <c r="F1700" i="5"/>
  <c r="H1029" i="5"/>
  <c r="R372" i="5"/>
  <c r="T2403" i="5"/>
  <c r="S2403" i="5"/>
  <c r="T2388" i="5"/>
  <c r="S2388" i="5"/>
  <c r="T2380" i="5"/>
  <c r="S2380" i="5"/>
  <c r="T2196" i="5"/>
  <c r="S2196" i="5"/>
  <c r="T2140" i="5"/>
  <c r="S2140" i="5"/>
  <c r="T2060" i="5"/>
  <c r="S2060" i="5"/>
  <c r="T2028" i="5"/>
  <c r="S2028" i="5"/>
  <c r="T2012" i="5"/>
  <c r="S2012" i="5"/>
  <c r="T1940" i="5"/>
  <c r="S1940" i="5"/>
  <c r="T1924" i="5"/>
  <c r="S1924" i="5"/>
  <c r="T1884" i="5"/>
  <c r="S1884" i="5"/>
  <c r="T1828" i="5"/>
  <c r="S1828" i="5"/>
  <c r="T1820" i="5"/>
  <c r="S1820" i="5"/>
  <c r="T1764" i="5"/>
  <c r="S1764" i="5"/>
  <c r="T1756" i="5"/>
  <c r="S1756" i="5"/>
  <c r="T1748" i="5"/>
  <c r="S1748" i="5"/>
  <c r="T1708" i="5"/>
  <c r="S1708" i="5"/>
  <c r="T1660" i="5"/>
  <c r="S1660" i="5"/>
  <c r="T1548" i="5"/>
  <c r="S1548" i="5"/>
  <c r="T1468" i="5"/>
  <c r="S1468" i="5"/>
  <c r="T1452" i="5"/>
  <c r="S1452" i="5"/>
  <c r="T1428" i="5"/>
  <c r="S1428" i="5"/>
  <c r="T1420" i="5"/>
  <c r="S1420" i="5"/>
  <c r="T1372" i="5"/>
  <c r="S1372" i="5"/>
  <c r="T1292" i="5"/>
  <c r="S1292" i="5"/>
  <c r="T1228" i="5"/>
  <c r="S1228" i="5"/>
  <c r="T1172" i="5"/>
  <c r="S1172" i="5"/>
  <c r="T1164" i="5"/>
  <c r="S1164" i="5"/>
  <c r="T1020" i="5"/>
  <c r="S1020" i="5"/>
  <c r="T972" i="5"/>
  <c r="S972" i="5"/>
  <c r="T964" i="5"/>
  <c r="S964" i="5"/>
  <c r="S860" i="5"/>
  <c r="T860" i="5"/>
  <c r="T772" i="5"/>
  <c r="S772" i="5"/>
  <c r="T700" i="5"/>
  <c r="S700" i="5"/>
  <c r="T556" i="5"/>
  <c r="S556" i="5"/>
  <c r="T540" i="5"/>
  <c r="S540" i="5"/>
  <c r="T492" i="5"/>
  <c r="S492" i="5"/>
  <c r="T452" i="5"/>
  <c r="S452" i="5"/>
  <c r="E1460" i="5"/>
  <c r="X1460" i="5" s="1"/>
  <c r="G1460" i="5"/>
  <c r="E2129" i="5"/>
  <c r="X2129" i="5" s="1"/>
  <c r="F2129" i="5"/>
  <c r="V1481" i="5"/>
  <c r="G1481" i="5" s="1"/>
  <c r="E1417" i="5"/>
  <c r="X1417" i="5" s="1"/>
  <c r="F1417" i="5"/>
  <c r="X293" i="5"/>
  <c r="R293" i="5"/>
  <c r="X173" i="5"/>
  <c r="R173" i="5"/>
  <c r="H1700" i="5"/>
  <c r="T2363" i="5"/>
  <c r="S2363" i="5"/>
  <c r="T2155" i="5"/>
  <c r="S2155" i="5"/>
  <c r="T2051" i="5"/>
  <c r="S2051" i="5"/>
  <c r="T1947" i="5"/>
  <c r="S1947" i="5"/>
  <c r="T1931" i="5"/>
  <c r="S1931" i="5"/>
  <c r="T1923" i="5"/>
  <c r="S1923" i="5"/>
  <c r="T1883" i="5"/>
  <c r="S1883" i="5"/>
  <c r="T1859" i="5"/>
  <c r="S1859" i="5"/>
  <c r="T1787" i="5"/>
  <c r="S1787" i="5"/>
  <c r="T1779" i="5"/>
  <c r="S1779" i="5"/>
  <c r="T1755" i="5"/>
  <c r="S1755" i="5"/>
  <c r="T1699" i="5"/>
  <c r="S1699" i="5"/>
  <c r="T1619" i="5"/>
  <c r="S1619" i="5"/>
  <c r="T1539" i="5"/>
  <c r="S1539" i="5"/>
  <c r="T1395" i="5"/>
  <c r="S1395" i="5"/>
  <c r="T1371" i="5"/>
  <c r="S1371" i="5"/>
  <c r="T1291" i="5"/>
  <c r="S1291" i="5"/>
  <c r="T1243" i="5"/>
  <c r="S1243" i="5"/>
  <c r="T1227" i="5"/>
  <c r="S1227" i="5"/>
  <c r="T1219" i="5"/>
  <c r="S1219" i="5"/>
  <c r="T1203" i="5"/>
  <c r="S1203" i="5"/>
  <c r="T1187" i="5"/>
  <c r="S1187" i="5"/>
  <c r="T1155" i="5"/>
  <c r="S1155" i="5"/>
  <c r="T1115" i="5"/>
  <c r="S1115" i="5"/>
  <c r="T1083" i="5"/>
  <c r="S1083" i="5"/>
  <c r="T1067" i="5"/>
  <c r="S1067" i="5"/>
  <c r="T1051" i="5"/>
  <c r="S1051" i="5"/>
  <c r="T939" i="5"/>
  <c r="S939" i="5"/>
  <c r="T907" i="5"/>
  <c r="S907" i="5"/>
  <c r="T899" i="5"/>
  <c r="S899" i="5"/>
  <c r="T859" i="5"/>
  <c r="S859" i="5"/>
  <c r="T835" i="5"/>
  <c r="S835" i="5"/>
  <c r="T803" i="5"/>
  <c r="S803" i="5"/>
  <c r="T795" i="5"/>
  <c r="S795" i="5"/>
  <c r="T747" i="5"/>
  <c r="S747" i="5"/>
  <c r="T667" i="5"/>
  <c r="S667" i="5"/>
  <c r="T539" i="5"/>
  <c r="S539" i="5"/>
  <c r="T491" i="5"/>
  <c r="S491" i="5"/>
  <c r="T459" i="5"/>
  <c r="S459" i="5"/>
  <c r="T427" i="5"/>
  <c r="S427" i="5"/>
  <c r="T379" i="5"/>
  <c r="S379" i="5"/>
  <c r="R1700" i="5"/>
  <c r="S2092" i="5"/>
  <c r="T2386" i="5"/>
  <c r="S2386" i="5"/>
  <c r="T2338" i="5"/>
  <c r="S2338" i="5"/>
  <c r="T2210" i="5"/>
  <c r="S2210" i="5"/>
  <c r="S2194" i="5"/>
  <c r="T2194" i="5"/>
  <c r="T2034" i="5"/>
  <c r="S2034" i="5"/>
  <c r="S1970" i="5"/>
  <c r="T1970" i="5"/>
  <c r="T1930" i="5"/>
  <c r="S1930" i="5"/>
  <c r="T1914" i="5"/>
  <c r="S1914" i="5"/>
  <c r="S1778" i="5"/>
  <c r="T1778" i="5"/>
  <c r="S1490" i="5"/>
  <c r="T1490" i="5"/>
  <c r="T1426" i="5"/>
  <c r="S1426" i="5"/>
  <c r="T1378" i="5"/>
  <c r="S1378" i="5"/>
  <c r="T1314" i="5"/>
  <c r="S1314" i="5"/>
  <c r="T1274" i="5"/>
  <c r="S1274" i="5"/>
  <c r="T1146" i="5"/>
  <c r="S1146" i="5"/>
  <c r="T1130" i="5"/>
  <c r="S1130" i="5"/>
  <c r="T1066" i="5"/>
  <c r="S1066" i="5"/>
  <c r="T1050" i="5"/>
  <c r="S1050" i="5"/>
  <c r="T714" i="5"/>
  <c r="S714" i="5"/>
  <c r="T666" i="5"/>
  <c r="S666" i="5"/>
  <c r="T506" i="5"/>
  <c r="S506" i="5"/>
  <c r="T466" i="5"/>
  <c r="S466" i="5"/>
  <c r="T450" i="5"/>
  <c r="S450" i="5"/>
  <c r="S1780" i="5"/>
  <c r="T1260" i="5"/>
  <c r="J860" i="5"/>
  <c r="S596" i="5"/>
  <c r="F1029" i="5"/>
  <c r="S1980" i="5"/>
  <c r="S1348" i="5"/>
  <c r="S372" i="5"/>
  <c r="S2004" i="5"/>
  <c r="S1628" i="5"/>
  <c r="S756" i="5"/>
  <c r="S1148" i="5"/>
  <c r="S1388" i="5"/>
  <c r="S1180" i="5"/>
  <c r="S2020" i="5"/>
  <c r="R279" i="5"/>
  <c r="S2427" i="5"/>
  <c r="S1092" i="5"/>
  <c r="F1460" i="5"/>
  <c r="S1212" i="5"/>
  <c r="R139" i="5"/>
  <c r="J2129" i="5"/>
  <c r="S1996" i="5"/>
  <c r="S1508" i="5"/>
  <c r="R324" i="5"/>
  <c r="T2244" i="5"/>
  <c r="R206" i="5"/>
  <c r="J2257" i="5"/>
  <c r="J2321" i="5"/>
  <c r="F1745" i="5"/>
  <c r="R2385" i="5"/>
  <c r="H860" i="5"/>
  <c r="G1873" i="5"/>
  <c r="G2065" i="5"/>
  <c r="J1873" i="5"/>
  <c r="I1937" i="5"/>
  <c r="H2385" i="5"/>
  <c r="R932" i="5"/>
  <c r="S924" i="5"/>
  <c r="F1937" i="5"/>
  <c r="S1700" i="5"/>
  <c r="S1772" i="5"/>
  <c r="S1964" i="5"/>
  <c r="J1029" i="5"/>
  <c r="S1044" i="5"/>
  <c r="S844" i="5"/>
  <c r="I2129" i="5"/>
  <c r="S2419" i="5"/>
  <c r="S1732" i="5"/>
  <c r="S1196" i="5"/>
  <c r="S1788" i="5"/>
  <c r="R1460" i="5"/>
  <c r="S1356" i="5"/>
  <c r="S1252" i="5"/>
  <c r="S1932" i="5"/>
  <c r="S1596" i="5"/>
  <c r="S1300" i="5"/>
  <c r="S1836" i="5"/>
  <c r="S1116" i="5"/>
  <c r="R260" i="5"/>
  <c r="S1268" i="5"/>
  <c r="F372" i="5"/>
  <c r="S1308" i="5"/>
  <c r="G372" i="5"/>
  <c r="S628" i="5"/>
  <c r="S1900" i="5"/>
  <c r="S460" i="5"/>
  <c r="H2129" i="5"/>
  <c r="R314" i="5"/>
  <c r="S1868" i="5"/>
  <c r="S1476" i="5"/>
  <c r="S604" i="5"/>
  <c r="S1076" i="5"/>
  <c r="S1460" i="5"/>
  <c r="R2129" i="5"/>
  <c r="I1700" i="5"/>
  <c r="S2324" i="5"/>
  <c r="J1700" i="5"/>
  <c r="S1852" i="5"/>
  <c r="S900" i="5"/>
  <c r="S500" i="5"/>
  <c r="S1340" i="5"/>
  <c r="S2228" i="5"/>
  <c r="R2257" i="5"/>
  <c r="G2321" i="5"/>
  <c r="G1809" i="5"/>
  <c r="F932" i="5"/>
  <c r="S1844" i="5"/>
  <c r="F849" i="5"/>
  <c r="S636" i="5"/>
  <c r="G2129" i="5"/>
  <c r="S2411" i="5"/>
  <c r="S2236" i="5"/>
  <c r="S1860" i="5"/>
  <c r="S1332" i="5"/>
  <c r="S2260" i="5"/>
  <c r="S1684" i="5"/>
  <c r="I1460" i="5"/>
  <c r="S1012" i="5"/>
  <c r="S420" i="5"/>
  <c r="S1564" i="5"/>
  <c r="S812" i="5"/>
  <c r="S2076" i="5"/>
  <c r="S1972" i="5"/>
  <c r="S2268" i="5"/>
  <c r="R338" i="5"/>
  <c r="S940" i="5"/>
  <c r="S1188" i="5"/>
  <c r="I409" i="5"/>
  <c r="H409" i="5"/>
  <c r="S980" i="5"/>
  <c r="S1068" i="5"/>
  <c r="S1324" i="5"/>
  <c r="S668" i="5"/>
  <c r="E2268" i="5"/>
  <c r="X2268" i="5" s="1"/>
  <c r="J2268" i="5"/>
  <c r="F2268" i="5"/>
  <c r="V2084" i="5"/>
  <c r="R388" i="5"/>
  <c r="R101" i="5"/>
  <c r="E1588" i="5"/>
  <c r="X1588" i="5" s="1"/>
  <c r="H1588" i="5"/>
  <c r="E932" i="5"/>
  <c r="X932" i="5" s="1"/>
  <c r="I932" i="5"/>
  <c r="J932" i="5"/>
  <c r="E372" i="5"/>
  <c r="X372" i="5" s="1"/>
  <c r="H372" i="5"/>
  <c r="X89" i="5"/>
  <c r="R89" i="5"/>
  <c r="X38" i="5"/>
  <c r="R38" i="5"/>
  <c r="R232" i="5"/>
  <c r="F388" i="5"/>
  <c r="J372" i="5"/>
  <c r="S1961" i="5"/>
  <c r="S1729" i="5"/>
  <c r="T1265" i="5"/>
  <c r="T1025" i="5"/>
  <c r="T2408" i="5"/>
  <c r="S2408" i="5"/>
  <c r="T2345" i="5"/>
  <c r="S2345" i="5"/>
  <c r="T2281" i="5"/>
  <c r="S2281" i="5"/>
  <c r="T2225" i="5"/>
  <c r="S2225" i="5"/>
  <c r="T2177" i="5"/>
  <c r="S2177" i="5"/>
  <c r="T2153" i="5"/>
  <c r="S2153" i="5"/>
  <c r="T2137" i="5"/>
  <c r="S2137" i="5"/>
  <c r="T2065" i="5"/>
  <c r="S2065" i="5"/>
  <c r="T2001" i="5"/>
  <c r="S2001" i="5"/>
  <c r="T1905" i="5"/>
  <c r="S1905" i="5"/>
  <c r="T1785" i="5"/>
  <c r="S1785" i="5"/>
  <c r="T1553" i="5"/>
  <c r="S1553" i="5"/>
  <c r="T1545" i="5"/>
  <c r="S1545" i="5"/>
  <c r="T1505" i="5"/>
  <c r="S1505" i="5"/>
  <c r="T1041" i="5"/>
  <c r="S1041" i="5"/>
  <c r="T993" i="5"/>
  <c r="S993" i="5"/>
  <c r="T953" i="5"/>
  <c r="S953" i="5"/>
  <c r="T921" i="5"/>
  <c r="S921" i="5"/>
  <c r="T905" i="5"/>
  <c r="S905" i="5"/>
  <c r="T873" i="5"/>
  <c r="S873" i="5"/>
  <c r="T721" i="5"/>
  <c r="S721" i="5"/>
  <c r="S617" i="5"/>
  <c r="T617" i="5"/>
  <c r="T561" i="5"/>
  <c r="S561" i="5"/>
  <c r="T369" i="5"/>
  <c r="S369" i="5"/>
  <c r="R67" i="5"/>
  <c r="E388" i="5"/>
  <c r="X388" i="5" s="1"/>
  <c r="H388" i="5"/>
  <c r="I388" i="5"/>
  <c r="R164" i="5"/>
  <c r="R47" i="5"/>
  <c r="R125" i="5"/>
  <c r="R116" i="5"/>
  <c r="R13" i="5"/>
  <c r="H932" i="5"/>
  <c r="R1588" i="5"/>
  <c r="J388" i="5"/>
  <c r="S1929" i="5"/>
  <c r="T2313" i="5"/>
  <c r="T1433" i="5"/>
  <c r="G2332" i="5"/>
  <c r="S2322" i="5"/>
  <c r="T2322" i="5"/>
  <c r="S1906" i="5"/>
  <c r="T1906" i="5"/>
  <c r="S1714" i="5"/>
  <c r="T1714" i="5"/>
  <c r="V897" i="5"/>
  <c r="G897" i="5" s="1"/>
  <c r="V697" i="5"/>
  <c r="AB697" i="5"/>
  <c r="AB545" i="5"/>
  <c r="V545" i="5"/>
  <c r="E409" i="5"/>
  <c r="X409" i="5" s="1"/>
  <c r="F409" i="5"/>
  <c r="J2332" i="5"/>
  <c r="I2332" i="5"/>
  <c r="T2393" i="5"/>
  <c r="T2290" i="5"/>
  <c r="X201" i="5"/>
  <c r="R201" i="5"/>
  <c r="X335" i="5"/>
  <c r="R335" i="5"/>
  <c r="X281" i="5"/>
  <c r="R281" i="5"/>
  <c r="X231" i="5"/>
  <c r="R231" i="5"/>
  <c r="X42" i="5"/>
  <c r="R42" i="5"/>
  <c r="V2418" i="5"/>
  <c r="G2418" i="5" s="1"/>
  <c r="AB2418" i="5"/>
  <c r="V2402" i="5"/>
  <c r="G2402" i="5" s="1"/>
  <c r="AB2402" i="5"/>
  <c r="V2387" i="5"/>
  <c r="G2387" i="5" s="1"/>
  <c r="AB2387" i="5"/>
  <c r="V2379" i="5"/>
  <c r="G2379" i="5" s="1"/>
  <c r="AB2379" i="5"/>
  <c r="V2363" i="5"/>
  <c r="I2363" i="5" s="1"/>
  <c r="AB2363" i="5"/>
  <c r="V2347" i="5"/>
  <c r="G2347" i="5" s="1"/>
  <c r="AB2347" i="5"/>
  <c r="AB2331" i="5"/>
  <c r="V2331" i="5"/>
  <c r="G2331" i="5" s="1"/>
  <c r="AB2315" i="5"/>
  <c r="V2315" i="5"/>
  <c r="G2315" i="5" s="1"/>
  <c r="V2299" i="5"/>
  <c r="G2299" i="5" s="1"/>
  <c r="AB2299" i="5"/>
  <c r="V2283" i="5"/>
  <c r="G2283" i="5" s="1"/>
  <c r="AB2283" i="5"/>
  <c r="V2267" i="5"/>
  <c r="G2267" i="5" s="1"/>
  <c r="AB2267" i="5"/>
  <c r="AB2259" i="5"/>
  <c r="V2259" i="5"/>
  <c r="G2259" i="5" s="1"/>
  <c r="V2243" i="5"/>
  <c r="AB2243" i="5"/>
  <c r="V2227" i="5"/>
  <c r="G2227" i="5" s="1"/>
  <c r="AB2227" i="5"/>
  <c r="V2211" i="5"/>
  <c r="G2211" i="5" s="1"/>
  <c r="AB2211" i="5"/>
  <c r="V2195" i="5"/>
  <c r="AB2195" i="5"/>
  <c r="V2179" i="5"/>
  <c r="G2179" i="5" s="1"/>
  <c r="AB2179" i="5"/>
  <c r="V2163" i="5"/>
  <c r="G2163" i="5" s="1"/>
  <c r="AB2163" i="5"/>
  <c r="V2147" i="5"/>
  <c r="G2147" i="5" s="1"/>
  <c r="AB2147" i="5"/>
  <c r="AB2131" i="5"/>
  <c r="V2131" i="5"/>
  <c r="G2131" i="5" s="1"/>
  <c r="V2115" i="5"/>
  <c r="AB2115" i="5"/>
  <c r="V2099" i="5"/>
  <c r="G2099" i="5" s="1"/>
  <c r="AB2099" i="5"/>
  <c r="V2091" i="5"/>
  <c r="G2091" i="5" s="1"/>
  <c r="AB2091" i="5"/>
  <c r="V2075" i="5"/>
  <c r="AB2075" i="5"/>
  <c r="AB2059" i="5"/>
  <c r="V2059" i="5"/>
  <c r="G2059" i="5" s="1"/>
  <c r="AB2043" i="5"/>
  <c r="V2043" i="5"/>
  <c r="G2043" i="5" s="1"/>
  <c r="V2027" i="5"/>
  <c r="AB2027" i="5"/>
  <c r="V2011" i="5"/>
  <c r="G2011" i="5" s="1"/>
  <c r="AB2011" i="5"/>
  <c r="V1995" i="5"/>
  <c r="G1995" i="5" s="1"/>
  <c r="AB1995" i="5"/>
  <c r="AB1979" i="5"/>
  <c r="V1979" i="5"/>
  <c r="G1979" i="5" s="1"/>
  <c r="AB1963" i="5"/>
  <c r="V1963" i="5"/>
  <c r="G1963" i="5" s="1"/>
  <c r="V1947" i="5"/>
  <c r="AB1947" i="5"/>
  <c r="V1931" i="5"/>
  <c r="G1931" i="5" s="1"/>
  <c r="AB1931" i="5"/>
  <c r="V1915" i="5"/>
  <c r="G1915" i="5" s="1"/>
  <c r="AB1915" i="5"/>
  <c r="AB1907" i="5"/>
  <c r="V1907" i="5"/>
  <c r="G1907" i="5" s="1"/>
  <c r="V1891" i="5"/>
  <c r="G1891" i="5" s="1"/>
  <c r="AB1891" i="5"/>
  <c r="V1883" i="5"/>
  <c r="G1883" i="5" s="1"/>
  <c r="AB1883" i="5"/>
  <c r="V1875" i="5"/>
  <c r="G1875" i="5" s="1"/>
  <c r="AB1875" i="5"/>
  <c r="V1867" i="5"/>
  <c r="G1867" i="5" s="1"/>
  <c r="AB1867" i="5"/>
  <c r="V1859" i="5"/>
  <c r="AB1859" i="5"/>
  <c r="V1843" i="5"/>
  <c r="AB1843" i="5"/>
  <c r="G1843" i="5"/>
  <c r="V1835" i="5"/>
  <c r="G1835" i="5" s="1"/>
  <c r="AB1835" i="5"/>
  <c r="V1827" i="5"/>
  <c r="AB1827" i="5"/>
  <c r="AB1787" i="5"/>
  <c r="V1787" i="5"/>
  <c r="G1787" i="5" s="1"/>
  <c r="E1291" i="5"/>
  <c r="X1291" i="5" s="1"/>
  <c r="H1291" i="5"/>
  <c r="J1291" i="5"/>
  <c r="F1291" i="5"/>
  <c r="R1291" i="5"/>
  <c r="I1291" i="5"/>
  <c r="X316" i="5"/>
  <c r="R316" i="5"/>
  <c r="X312" i="5"/>
  <c r="R312" i="5"/>
  <c r="X257" i="5"/>
  <c r="R257" i="5"/>
  <c r="X179" i="5"/>
  <c r="R179" i="5"/>
  <c r="X119" i="5"/>
  <c r="R119" i="5"/>
  <c r="X73" i="5"/>
  <c r="R73" i="5"/>
  <c r="X19" i="5"/>
  <c r="R19" i="5"/>
  <c r="AB2426" i="5"/>
  <c r="V2426" i="5"/>
  <c r="G2426" i="5" s="1"/>
  <c r="V2410" i="5"/>
  <c r="G2410" i="5" s="1"/>
  <c r="AB2410" i="5"/>
  <c r="V2394" i="5"/>
  <c r="G2394" i="5" s="1"/>
  <c r="AB2394" i="5"/>
  <c r="V2371" i="5"/>
  <c r="G2371" i="5" s="1"/>
  <c r="AB2371" i="5"/>
  <c r="V2355" i="5"/>
  <c r="G2355" i="5" s="1"/>
  <c r="AB2355" i="5"/>
  <c r="V2339" i="5"/>
  <c r="G2339" i="5" s="1"/>
  <c r="AB2339" i="5"/>
  <c r="V2323" i="5"/>
  <c r="AB2323" i="5"/>
  <c r="V2307" i="5"/>
  <c r="G2307" i="5" s="1"/>
  <c r="AB2307" i="5"/>
  <c r="V2291" i="5"/>
  <c r="AB2291" i="5"/>
  <c r="V2275" i="5"/>
  <c r="AB2275" i="5"/>
  <c r="V2251" i="5"/>
  <c r="G2251" i="5" s="1"/>
  <c r="AB2251" i="5"/>
  <c r="V2235" i="5"/>
  <c r="G2235" i="5" s="1"/>
  <c r="AB2235" i="5"/>
  <c r="V2219" i="5"/>
  <c r="G2219" i="5" s="1"/>
  <c r="AB2219" i="5"/>
  <c r="V2203" i="5"/>
  <c r="E2203" i="5" s="1"/>
  <c r="X2203" i="5" s="1"/>
  <c r="AB2203" i="5"/>
  <c r="AB2187" i="5"/>
  <c r="V2187" i="5"/>
  <c r="G2187" i="5" s="1"/>
  <c r="V2171" i="5"/>
  <c r="G2171" i="5" s="1"/>
  <c r="AB2171" i="5"/>
  <c r="AB2155" i="5"/>
  <c r="V2155" i="5"/>
  <c r="G2155" i="5" s="1"/>
  <c r="V2139" i="5"/>
  <c r="AB2139" i="5"/>
  <c r="V2123" i="5"/>
  <c r="G2123" i="5" s="1"/>
  <c r="AB2123" i="5"/>
  <c r="V2107" i="5"/>
  <c r="G2107" i="5" s="1"/>
  <c r="AB2107" i="5"/>
  <c r="AB2083" i="5"/>
  <c r="V2083" i="5"/>
  <c r="G2083" i="5" s="1"/>
  <c r="V2067" i="5"/>
  <c r="G2067" i="5" s="1"/>
  <c r="AB2067" i="5"/>
  <c r="AB2051" i="5"/>
  <c r="V2051" i="5"/>
  <c r="G2051" i="5" s="1"/>
  <c r="V2035" i="5"/>
  <c r="AB2035" i="5"/>
  <c r="V2019" i="5"/>
  <c r="G2019" i="5" s="1"/>
  <c r="AB2019" i="5"/>
  <c r="V2003" i="5"/>
  <c r="G2003" i="5" s="1"/>
  <c r="AB2003" i="5"/>
  <c r="V1987" i="5"/>
  <c r="G1987" i="5" s="1"/>
  <c r="AB1987" i="5"/>
  <c r="V1971" i="5"/>
  <c r="G1971" i="5" s="1"/>
  <c r="AB1971" i="5"/>
  <c r="V1955" i="5"/>
  <c r="AB1955" i="5"/>
  <c r="AB1939" i="5"/>
  <c r="V1939" i="5"/>
  <c r="V1923" i="5"/>
  <c r="G1923" i="5" s="1"/>
  <c r="AB1923" i="5"/>
  <c r="V1899" i="5"/>
  <c r="AB1899" i="5"/>
  <c r="V1851" i="5"/>
  <c r="G1851" i="5" s="1"/>
  <c r="AB1851" i="5"/>
  <c r="V1715" i="5"/>
  <c r="AB1715" i="5"/>
  <c r="V1643" i="5"/>
  <c r="G1643" i="5" s="1"/>
  <c r="AB1643" i="5"/>
  <c r="V1563" i="5"/>
  <c r="G1563" i="5" s="1"/>
  <c r="AB1563" i="5"/>
  <c r="AB1435" i="5"/>
  <c r="V1435" i="5"/>
  <c r="V1227" i="5"/>
  <c r="G1227" i="5" s="1"/>
  <c r="AB1227" i="5"/>
  <c r="R326" i="5"/>
  <c r="V1803" i="5"/>
  <c r="G1803" i="5" s="1"/>
  <c r="AB1803" i="5"/>
  <c r="V1763" i="5"/>
  <c r="AB1763" i="5"/>
  <c r="V1731" i="5"/>
  <c r="G1731" i="5" s="1"/>
  <c r="AB1731" i="5"/>
  <c r="V1691" i="5"/>
  <c r="G1691" i="5" s="1"/>
  <c r="AB1691" i="5"/>
  <c r="V1659" i="5"/>
  <c r="AB1659" i="5"/>
  <c r="V1619" i="5"/>
  <c r="AB1619" i="5"/>
  <c r="V1587" i="5"/>
  <c r="G1587" i="5" s="1"/>
  <c r="AB1587" i="5"/>
  <c r="V1539" i="5"/>
  <c r="G1539" i="5" s="1"/>
  <c r="AB1539" i="5"/>
  <c r="V1515" i="5"/>
  <c r="G1515" i="5" s="1"/>
  <c r="AB1515" i="5"/>
  <c r="V1483" i="5"/>
  <c r="G1483" i="5" s="1"/>
  <c r="AB1483" i="5"/>
  <c r="V1451" i="5"/>
  <c r="G1451" i="5" s="1"/>
  <c r="AB1451" i="5"/>
  <c r="V1411" i="5"/>
  <c r="G1411" i="5" s="1"/>
  <c r="AB1411" i="5"/>
  <c r="V1379" i="5"/>
  <c r="G1379" i="5" s="1"/>
  <c r="AB1379" i="5"/>
  <c r="V1347" i="5"/>
  <c r="G1347" i="5" s="1"/>
  <c r="AB1347" i="5"/>
  <c r="V1315" i="5"/>
  <c r="G1315" i="5" s="1"/>
  <c r="AB1315" i="5"/>
  <c r="AB1283" i="5"/>
  <c r="V1283" i="5"/>
  <c r="G1283" i="5" s="1"/>
  <c r="V1251" i="5"/>
  <c r="G1251" i="5" s="1"/>
  <c r="AB1251" i="5"/>
  <c r="V1211" i="5"/>
  <c r="G1211" i="5" s="1"/>
  <c r="AB1211" i="5"/>
  <c r="V1179" i="5"/>
  <c r="G1179" i="5" s="1"/>
  <c r="AB1179" i="5"/>
  <c r="AB1139" i="5"/>
  <c r="V1139" i="5"/>
  <c r="G1139" i="5" s="1"/>
  <c r="V1115" i="5"/>
  <c r="G1115" i="5" s="1"/>
  <c r="AB1115" i="5"/>
  <c r="V1083" i="5"/>
  <c r="G1083" i="5" s="1"/>
  <c r="AB1083" i="5"/>
  <c r="AB1051" i="5"/>
  <c r="V1051" i="5"/>
  <c r="I1051" i="5" s="1"/>
  <c r="V1019" i="5"/>
  <c r="G1019" i="5" s="1"/>
  <c r="AB1019" i="5"/>
  <c r="AB979" i="5"/>
  <c r="V979" i="5"/>
  <c r="G979" i="5" s="1"/>
  <c r="AB947" i="5"/>
  <c r="V947" i="5"/>
  <c r="AB907" i="5"/>
  <c r="V907" i="5"/>
  <c r="G907" i="5" s="1"/>
  <c r="AB875" i="5"/>
  <c r="V875" i="5"/>
  <c r="G875" i="5" s="1"/>
  <c r="AB843" i="5"/>
  <c r="V843" i="5"/>
  <c r="G843" i="5" s="1"/>
  <c r="V811" i="5"/>
  <c r="G811" i="5" s="1"/>
  <c r="AB811" i="5"/>
  <c r="V731" i="5"/>
  <c r="G731" i="5" s="1"/>
  <c r="AB731" i="5"/>
  <c r="V699" i="5"/>
  <c r="G699" i="5" s="1"/>
  <c r="AB699" i="5"/>
  <c r="V667" i="5"/>
  <c r="G667" i="5" s="1"/>
  <c r="AB667" i="5"/>
  <c r="V603" i="5"/>
  <c r="AB603" i="5"/>
  <c r="V563" i="5"/>
  <c r="G563" i="5" s="1"/>
  <c r="AB563" i="5"/>
  <c r="V515" i="5"/>
  <c r="AB515" i="5"/>
  <c r="AB451" i="5"/>
  <c r="V451" i="5"/>
  <c r="H451" i="5" s="1"/>
  <c r="X286" i="5"/>
  <c r="R286" i="5"/>
  <c r="R187" i="5"/>
  <c r="V1795" i="5"/>
  <c r="G1795" i="5" s="1"/>
  <c r="AB1795" i="5"/>
  <c r="V1755" i="5"/>
  <c r="G1755" i="5" s="1"/>
  <c r="AB1755" i="5"/>
  <c r="V1723" i="5"/>
  <c r="G1723" i="5" s="1"/>
  <c r="AB1723" i="5"/>
  <c r="V1683" i="5"/>
  <c r="G1683" i="5" s="1"/>
  <c r="AB1683" i="5"/>
  <c r="V1651" i="5"/>
  <c r="AB1651" i="5"/>
  <c r="V1611" i="5"/>
  <c r="G1611" i="5" s="1"/>
  <c r="AB1611" i="5"/>
  <c r="V1579" i="5"/>
  <c r="G1579" i="5" s="1"/>
  <c r="AB1579" i="5"/>
  <c r="AB1547" i="5"/>
  <c r="V1547" i="5"/>
  <c r="J1547" i="5" s="1"/>
  <c r="V1507" i="5"/>
  <c r="E1507" i="5" s="1"/>
  <c r="X1507" i="5" s="1"/>
  <c r="AB1507" i="5"/>
  <c r="AB1475" i="5"/>
  <c r="V1475" i="5"/>
  <c r="G1475" i="5" s="1"/>
  <c r="V1443" i="5"/>
  <c r="AB1443" i="5"/>
  <c r="V1403" i="5"/>
  <c r="G1403" i="5" s="1"/>
  <c r="AB1403" i="5"/>
  <c r="V1371" i="5"/>
  <c r="G1371" i="5" s="1"/>
  <c r="AB1371" i="5"/>
  <c r="V1339" i="5"/>
  <c r="AB1339" i="5"/>
  <c r="V1307" i="5"/>
  <c r="G1307" i="5" s="1"/>
  <c r="AB1307" i="5"/>
  <c r="V1275" i="5"/>
  <c r="G1275" i="5" s="1"/>
  <c r="AB1275" i="5"/>
  <c r="V1243" i="5"/>
  <c r="AB1243" i="5"/>
  <c r="AB1203" i="5"/>
  <c r="V1203" i="5"/>
  <c r="G1203" i="5" s="1"/>
  <c r="AB1171" i="5"/>
  <c r="V1171" i="5"/>
  <c r="G1171" i="5" s="1"/>
  <c r="V1147" i="5"/>
  <c r="AB1147" i="5"/>
  <c r="V1107" i="5"/>
  <c r="G1107" i="5" s="1"/>
  <c r="AB1107" i="5"/>
  <c r="V1075" i="5"/>
  <c r="G1075" i="5" s="1"/>
  <c r="AB1075" i="5"/>
  <c r="V1043" i="5"/>
  <c r="G1043" i="5" s="1"/>
  <c r="AB1043" i="5"/>
  <c r="V1011" i="5"/>
  <c r="AB1011" i="5"/>
  <c r="V987" i="5"/>
  <c r="AB987" i="5"/>
  <c r="V955" i="5"/>
  <c r="AB955" i="5"/>
  <c r="V923" i="5"/>
  <c r="G923" i="5" s="1"/>
  <c r="AB923" i="5"/>
  <c r="V891" i="5"/>
  <c r="G891" i="5" s="1"/>
  <c r="AB891" i="5"/>
  <c r="V859" i="5"/>
  <c r="G859" i="5" s="1"/>
  <c r="AB859" i="5"/>
  <c r="AB827" i="5"/>
  <c r="V827" i="5"/>
  <c r="G827" i="5" s="1"/>
  <c r="V795" i="5"/>
  <c r="G795" i="5" s="1"/>
  <c r="AB795" i="5"/>
  <c r="AB755" i="5"/>
  <c r="V755" i="5"/>
  <c r="G755" i="5" s="1"/>
  <c r="V651" i="5"/>
  <c r="G651" i="5" s="1"/>
  <c r="AB651" i="5"/>
  <c r="V595" i="5"/>
  <c r="AB595" i="5"/>
  <c r="V571" i="5"/>
  <c r="AB571" i="5"/>
  <c r="V523" i="5"/>
  <c r="G523" i="5" s="1"/>
  <c r="AB523" i="5"/>
  <c r="AB459" i="5"/>
  <c r="V459" i="5"/>
  <c r="G459" i="5" s="1"/>
  <c r="X340" i="5"/>
  <c r="R340" i="5"/>
  <c r="X297" i="5"/>
  <c r="R297" i="5"/>
  <c r="V1811" i="5"/>
  <c r="AB1811" i="5"/>
  <c r="V1771" i="5"/>
  <c r="G1771" i="5" s="1"/>
  <c r="AB1771" i="5"/>
  <c r="V1739" i="5"/>
  <c r="G1739" i="5" s="1"/>
  <c r="AB1739" i="5"/>
  <c r="V1699" i="5"/>
  <c r="G1699" i="5" s="1"/>
  <c r="AB1699" i="5"/>
  <c r="V1675" i="5"/>
  <c r="AB1675" i="5"/>
  <c r="AB1635" i="5"/>
  <c r="V1635" i="5"/>
  <c r="G1635" i="5" s="1"/>
  <c r="V1603" i="5"/>
  <c r="AB1603" i="5"/>
  <c r="V1571" i="5"/>
  <c r="AB1571" i="5"/>
  <c r="V1523" i="5"/>
  <c r="E1523" i="5" s="1"/>
  <c r="X1523" i="5" s="1"/>
  <c r="AB1523" i="5"/>
  <c r="V1491" i="5"/>
  <c r="G1491" i="5" s="1"/>
  <c r="AB1491" i="5"/>
  <c r="AB1459" i="5"/>
  <c r="V1459" i="5"/>
  <c r="AB1419" i="5"/>
  <c r="V1419" i="5"/>
  <c r="G1419" i="5" s="1"/>
  <c r="V1387" i="5"/>
  <c r="G1387" i="5" s="1"/>
  <c r="AB1387" i="5"/>
  <c r="V1355" i="5"/>
  <c r="G1355" i="5" s="1"/>
  <c r="AB1355" i="5"/>
  <c r="V1323" i="5"/>
  <c r="G1323" i="5" s="1"/>
  <c r="AB1323" i="5"/>
  <c r="AB1299" i="5"/>
  <c r="V1299" i="5"/>
  <c r="G1299" i="5" s="1"/>
  <c r="V1267" i="5"/>
  <c r="G1267" i="5" s="1"/>
  <c r="AB1267" i="5"/>
  <c r="AB1235" i="5"/>
  <c r="V1235" i="5"/>
  <c r="G1235" i="5" s="1"/>
  <c r="V1187" i="5"/>
  <c r="G1187" i="5" s="1"/>
  <c r="AB1187" i="5"/>
  <c r="V1163" i="5"/>
  <c r="G1163" i="5" s="1"/>
  <c r="AB1163" i="5"/>
  <c r="V1131" i="5"/>
  <c r="AB1131" i="5"/>
  <c r="V1091" i="5"/>
  <c r="G1091" i="5" s="1"/>
  <c r="AB1091" i="5"/>
  <c r="V1059" i="5"/>
  <c r="G1059" i="5" s="1"/>
  <c r="AB1059" i="5"/>
  <c r="V1027" i="5"/>
  <c r="G1027" i="5" s="1"/>
  <c r="AB1027" i="5"/>
  <c r="V1003" i="5"/>
  <c r="G1003" i="5" s="1"/>
  <c r="AB1003" i="5"/>
  <c r="V971" i="5"/>
  <c r="G971" i="5" s="1"/>
  <c r="AB971" i="5"/>
  <c r="V939" i="5"/>
  <c r="AB939" i="5"/>
  <c r="V915" i="5"/>
  <c r="G915" i="5" s="1"/>
  <c r="AB915" i="5"/>
  <c r="V883" i="5"/>
  <c r="G883" i="5" s="1"/>
  <c r="AB883" i="5"/>
  <c r="V851" i="5"/>
  <c r="AB851" i="5"/>
  <c r="V787" i="5"/>
  <c r="G787" i="5" s="1"/>
  <c r="AB787" i="5"/>
  <c r="V763" i="5"/>
  <c r="G763" i="5" s="1"/>
  <c r="AB763" i="5"/>
  <c r="AB739" i="5"/>
  <c r="V739" i="5"/>
  <c r="AB723" i="5"/>
  <c r="V723" i="5"/>
  <c r="G723" i="5" s="1"/>
  <c r="AB691" i="5"/>
  <c r="V691" i="5"/>
  <c r="G691" i="5" s="1"/>
  <c r="V659" i="5"/>
  <c r="AB659" i="5"/>
  <c r="V635" i="5"/>
  <c r="G635" i="5" s="1"/>
  <c r="AB635" i="5"/>
  <c r="V611" i="5"/>
  <c r="AB611" i="5"/>
  <c r="AB579" i="5"/>
  <c r="V579" i="5"/>
  <c r="AB547" i="5"/>
  <c r="V547" i="5"/>
  <c r="AB531" i="5"/>
  <c r="V531" i="5"/>
  <c r="G531" i="5" s="1"/>
  <c r="V499" i="5"/>
  <c r="AB499" i="5"/>
  <c r="V483" i="5"/>
  <c r="G483" i="5" s="1"/>
  <c r="AB483" i="5"/>
  <c r="V475" i="5"/>
  <c r="G475" i="5" s="1"/>
  <c r="AB475" i="5"/>
  <c r="V435" i="5"/>
  <c r="J435" i="5" s="1"/>
  <c r="AB435" i="5"/>
  <c r="V403" i="5"/>
  <c r="AB403" i="5"/>
  <c r="G403" i="5"/>
  <c r="X218" i="5"/>
  <c r="R218" i="5"/>
  <c r="R242" i="5"/>
  <c r="R208" i="5"/>
  <c r="V1819" i="5"/>
  <c r="G1819" i="5" s="1"/>
  <c r="AB1819" i="5"/>
  <c r="V1779" i="5"/>
  <c r="AB1779" i="5"/>
  <c r="V1747" i="5"/>
  <c r="AB1747" i="5"/>
  <c r="AB1707" i="5"/>
  <c r="V1707" i="5"/>
  <c r="G1707" i="5" s="1"/>
  <c r="V1667" i="5"/>
  <c r="G1667" i="5" s="1"/>
  <c r="AB1667" i="5"/>
  <c r="V1627" i="5"/>
  <c r="AB1627" i="5"/>
  <c r="AB1595" i="5"/>
  <c r="V1595" i="5"/>
  <c r="G1595" i="5" s="1"/>
  <c r="V1555" i="5"/>
  <c r="G1555" i="5" s="1"/>
  <c r="AB1555" i="5"/>
  <c r="V1531" i="5"/>
  <c r="AB1531" i="5"/>
  <c r="V1499" i="5"/>
  <c r="G1499" i="5" s="1"/>
  <c r="AB1499" i="5"/>
  <c r="V1467" i="5"/>
  <c r="G1467" i="5" s="1"/>
  <c r="AB1467" i="5"/>
  <c r="V1427" i="5"/>
  <c r="AB1427" i="5"/>
  <c r="V1395" i="5"/>
  <c r="G1395" i="5" s="1"/>
  <c r="AB1395" i="5"/>
  <c r="V1363" i="5"/>
  <c r="AB1363" i="5"/>
  <c r="V1331" i="5"/>
  <c r="AB1331" i="5"/>
  <c r="AB1291" i="5"/>
  <c r="G1291" i="5"/>
  <c r="V1259" i="5"/>
  <c r="G1259" i="5" s="1"/>
  <c r="AB1259" i="5"/>
  <c r="V1219" i="5"/>
  <c r="G1219" i="5" s="1"/>
  <c r="AB1219" i="5"/>
  <c r="V1195" i="5"/>
  <c r="G1195" i="5" s="1"/>
  <c r="AB1195" i="5"/>
  <c r="V1155" i="5"/>
  <c r="I1155" i="5" s="1"/>
  <c r="AB1155" i="5"/>
  <c r="V1123" i="5"/>
  <c r="G1123" i="5" s="1"/>
  <c r="AB1123" i="5"/>
  <c r="V1099" i="5"/>
  <c r="G1099" i="5" s="1"/>
  <c r="AB1099" i="5"/>
  <c r="AB1067" i="5"/>
  <c r="V1067" i="5"/>
  <c r="G1067" i="5" s="1"/>
  <c r="V1035" i="5"/>
  <c r="AB1035" i="5"/>
  <c r="V995" i="5"/>
  <c r="G995" i="5" s="1"/>
  <c r="AB995" i="5"/>
  <c r="V963" i="5"/>
  <c r="G963" i="5" s="1"/>
  <c r="AB963" i="5"/>
  <c r="AB931" i="5"/>
  <c r="V931" i="5"/>
  <c r="E931" i="5" s="1"/>
  <c r="X931" i="5" s="1"/>
  <c r="AB899" i="5"/>
  <c r="V899" i="5"/>
  <c r="G899" i="5" s="1"/>
  <c r="V779" i="5"/>
  <c r="AB779" i="5"/>
  <c r="AB747" i="5"/>
  <c r="V747" i="5"/>
  <c r="G747" i="5" s="1"/>
  <c r="V715" i="5"/>
  <c r="G715" i="5" s="1"/>
  <c r="AB715" i="5"/>
  <c r="V683" i="5"/>
  <c r="G683" i="5" s="1"/>
  <c r="AB683" i="5"/>
  <c r="V643" i="5"/>
  <c r="G643" i="5" s="1"/>
  <c r="AB643" i="5"/>
  <c r="V619" i="5"/>
  <c r="G619" i="5" s="1"/>
  <c r="AB619" i="5"/>
  <c r="V587" i="5"/>
  <c r="AB587" i="5"/>
  <c r="V555" i="5"/>
  <c r="H555" i="5" s="1"/>
  <c r="AB555" i="5"/>
  <c r="V539" i="5"/>
  <c r="AB539" i="5"/>
  <c r="V507" i="5"/>
  <c r="G507" i="5" s="1"/>
  <c r="AB507" i="5"/>
  <c r="V491" i="5"/>
  <c r="AB491" i="5"/>
  <c r="V467" i="5"/>
  <c r="AB467" i="5"/>
  <c r="V443" i="5"/>
  <c r="G443" i="5" s="1"/>
  <c r="AB443" i="5"/>
  <c r="V427" i="5"/>
  <c r="G427" i="5" s="1"/>
  <c r="AB427" i="5"/>
  <c r="V411" i="5"/>
  <c r="AB411" i="5"/>
  <c r="AB395" i="5"/>
  <c r="V395" i="5"/>
  <c r="G395" i="5" s="1"/>
  <c r="V387" i="5"/>
  <c r="G387" i="5" s="1"/>
  <c r="AB387" i="5"/>
  <c r="V379" i="5"/>
  <c r="G379" i="5" s="1"/>
  <c r="AB379" i="5"/>
  <c r="AB371" i="5"/>
  <c r="V371" i="5"/>
  <c r="G371" i="5" s="1"/>
  <c r="AB363" i="5"/>
  <c r="V363" i="5"/>
  <c r="H363" i="5" s="1"/>
  <c r="X307" i="5"/>
  <c r="R307" i="5"/>
  <c r="X252" i="5"/>
  <c r="R252" i="5"/>
  <c r="X198" i="5"/>
  <c r="R198" i="5"/>
  <c r="G1035" i="5"/>
  <c r="R354" i="5"/>
  <c r="G611" i="5"/>
  <c r="X145" i="5"/>
  <c r="R145" i="5"/>
  <c r="R176" i="5"/>
  <c r="X95" i="5"/>
  <c r="R95" i="5"/>
  <c r="V2048" i="5"/>
  <c r="G2048" i="5" s="1"/>
  <c r="X213" i="5"/>
  <c r="R213" i="5"/>
  <c r="V1361" i="5"/>
  <c r="E1361" i="5" s="1"/>
  <c r="X1361" i="5" s="1"/>
  <c r="AB1361" i="5"/>
  <c r="V1145" i="5"/>
  <c r="AB1145" i="5"/>
  <c r="V1129" i="5"/>
  <c r="AB1129" i="5"/>
  <c r="V825" i="5"/>
  <c r="AB825" i="5"/>
  <c r="S1988" i="5"/>
  <c r="T1988" i="5"/>
  <c r="S1482" i="5"/>
  <c r="T1482" i="5"/>
  <c r="S2132" i="5"/>
  <c r="T2132" i="5"/>
  <c r="I836" i="5"/>
  <c r="G363" i="5"/>
  <c r="V2193" i="5"/>
  <c r="AB2193" i="5"/>
  <c r="V2001" i="5"/>
  <c r="AB2001" i="5"/>
  <c r="V1537" i="5"/>
  <c r="AB1537" i="5"/>
  <c r="V1289" i="5"/>
  <c r="AB1289" i="5"/>
  <c r="AB1241" i="5"/>
  <c r="V1241" i="5"/>
  <c r="V1065" i="5"/>
  <c r="AB1065" i="5"/>
  <c r="V977" i="5"/>
  <c r="AB977" i="5"/>
  <c r="V769" i="5"/>
  <c r="AB769" i="5"/>
  <c r="V721" i="5"/>
  <c r="AB721" i="5"/>
  <c r="V625" i="5"/>
  <c r="AB625" i="5"/>
  <c r="V553" i="5"/>
  <c r="AB553" i="5"/>
  <c r="V481" i="5"/>
  <c r="E481" i="5" s="1"/>
  <c r="X481" i="5" s="1"/>
  <c r="AB481" i="5"/>
  <c r="R46" i="5"/>
  <c r="H836" i="5"/>
  <c r="J836" i="5"/>
  <c r="R1155" i="5"/>
  <c r="R12" i="5"/>
  <c r="AB849" i="5"/>
  <c r="R88" i="5"/>
  <c r="R55" i="5"/>
  <c r="H2268" i="5"/>
  <c r="J2140" i="5"/>
  <c r="G836" i="5"/>
  <c r="R26" i="5"/>
  <c r="R36" i="5"/>
  <c r="T1572" i="5"/>
  <c r="AB897" i="5"/>
  <c r="AB385" i="5"/>
  <c r="F836" i="5"/>
  <c r="R836" i="5"/>
  <c r="T1404" i="5"/>
  <c r="AB409" i="5"/>
  <c r="T1477" i="5"/>
  <c r="S1477" i="5"/>
  <c r="AB1319" i="5"/>
  <c r="AB1213" i="5"/>
  <c r="AB1133" i="5"/>
  <c r="AB1061" i="5"/>
  <c r="AB797" i="5"/>
  <c r="AB597" i="5"/>
  <c r="AB541" i="5"/>
  <c r="T2434" i="5"/>
  <c r="AB1237" i="5"/>
  <c r="AB1181" i="5"/>
  <c r="AB877" i="5"/>
  <c r="AB765" i="5"/>
  <c r="AB733" i="5"/>
  <c r="AB565" i="5"/>
  <c r="AB509" i="5"/>
  <c r="AB445" i="5"/>
  <c r="AB413" i="5"/>
  <c r="G962" i="5"/>
  <c r="R163" i="5"/>
  <c r="AB2393" i="5"/>
  <c r="V2393" i="5"/>
  <c r="G2393" i="5" s="1"/>
  <c r="V2330" i="5"/>
  <c r="G2330" i="5" s="1"/>
  <c r="AB2330" i="5"/>
  <c r="AB2298" i="5"/>
  <c r="V2298" i="5"/>
  <c r="V2218" i="5"/>
  <c r="J2218" i="5" s="1"/>
  <c r="AB2218" i="5"/>
  <c r="V2178" i="5"/>
  <c r="G2178" i="5" s="1"/>
  <c r="AB2178" i="5"/>
  <c r="V2138" i="5"/>
  <c r="AB2138" i="5"/>
  <c r="V2090" i="5"/>
  <c r="G2090" i="5" s="1"/>
  <c r="AB2090" i="5"/>
  <c r="V2050" i="5"/>
  <c r="E2050" i="5" s="1"/>
  <c r="X2050" i="5" s="1"/>
  <c r="AB2050" i="5"/>
  <c r="AB2018" i="5"/>
  <c r="V2018" i="5"/>
  <c r="V1986" i="5"/>
  <c r="G1986" i="5" s="1"/>
  <c r="AB1986" i="5"/>
  <c r="AB1938" i="5"/>
  <c r="V1938" i="5"/>
  <c r="E1938" i="5" s="1"/>
  <c r="X1938" i="5" s="1"/>
  <c r="V1858" i="5"/>
  <c r="AB1858" i="5"/>
  <c r="AB1818" i="5"/>
  <c r="V1818" i="5"/>
  <c r="G1818" i="5" s="1"/>
  <c r="AB1746" i="5"/>
  <c r="V1746" i="5"/>
  <c r="G1746" i="5" s="1"/>
  <c r="V1698" i="5"/>
  <c r="G1698" i="5" s="1"/>
  <c r="AB1698" i="5"/>
  <c r="AB1618" i="5"/>
  <c r="V1618" i="5"/>
  <c r="G1618" i="5" s="1"/>
  <c r="V1578" i="5"/>
  <c r="AB1578" i="5"/>
  <c r="V1490" i="5"/>
  <c r="G1490" i="5" s="1"/>
  <c r="AB1490" i="5"/>
  <c r="V1442" i="5"/>
  <c r="G1442" i="5" s="1"/>
  <c r="AB1442" i="5"/>
  <c r="V1402" i="5"/>
  <c r="AB1402" i="5"/>
  <c r="V1314" i="5"/>
  <c r="G1314" i="5" s="1"/>
  <c r="AB1314" i="5"/>
  <c r="V1274" i="5"/>
  <c r="G1274" i="5" s="1"/>
  <c r="AB1274" i="5"/>
  <c r="V1186" i="5"/>
  <c r="AB1186" i="5"/>
  <c r="V1146" i="5"/>
  <c r="G1146" i="5" s="1"/>
  <c r="AB1146" i="5"/>
  <c r="V1106" i="5"/>
  <c r="G1106" i="5" s="1"/>
  <c r="V1058" i="5"/>
  <c r="AB1058" i="5"/>
  <c r="V1010" i="5"/>
  <c r="G1010" i="5" s="1"/>
  <c r="V978" i="5"/>
  <c r="G978" i="5" s="1"/>
  <c r="E914" i="5"/>
  <c r="X914" i="5" s="1"/>
  <c r="R914" i="5"/>
  <c r="V874" i="5"/>
  <c r="AB874" i="5"/>
  <c r="V834" i="5"/>
  <c r="G834" i="5" s="1"/>
  <c r="V786" i="5"/>
  <c r="G786" i="5" s="1"/>
  <c r="E722" i="5"/>
  <c r="X722" i="5" s="1"/>
  <c r="H722" i="5"/>
  <c r="R722" i="5"/>
  <c r="F722" i="5"/>
  <c r="J722" i="5"/>
  <c r="I722" i="5"/>
  <c r="E642" i="5"/>
  <c r="X642" i="5" s="1"/>
  <c r="J642" i="5"/>
  <c r="I642" i="5"/>
  <c r="R642" i="5"/>
  <c r="H642" i="5"/>
  <c r="V610" i="5"/>
  <c r="G610" i="5" s="1"/>
  <c r="AB610" i="5"/>
  <c r="V570" i="5"/>
  <c r="G570" i="5" s="1"/>
  <c r="AB570" i="5"/>
  <c r="V546" i="5"/>
  <c r="AB546" i="5"/>
  <c r="V514" i="5"/>
  <c r="G514" i="5" s="1"/>
  <c r="V474" i="5"/>
  <c r="G474" i="5" s="1"/>
  <c r="AB474" i="5"/>
  <c r="V442" i="5"/>
  <c r="AB442" i="5"/>
  <c r="E402" i="5"/>
  <c r="X402" i="5" s="1"/>
  <c r="H402" i="5"/>
  <c r="I402" i="5"/>
  <c r="F402" i="5"/>
  <c r="R402" i="5"/>
  <c r="V378" i="5"/>
  <c r="AB378" i="5"/>
  <c r="V362" i="5"/>
  <c r="G362" i="5" s="1"/>
  <c r="AB362" i="5"/>
  <c r="X315" i="5"/>
  <c r="R315" i="5"/>
  <c r="X261" i="5"/>
  <c r="R261" i="5"/>
  <c r="X100" i="5"/>
  <c r="R100" i="5"/>
  <c r="G722" i="5"/>
  <c r="G842" i="5"/>
  <c r="G1162" i="5"/>
  <c r="X18" i="5"/>
  <c r="R18" i="5"/>
  <c r="AB2401" i="5"/>
  <c r="V2401" i="5"/>
  <c r="G2401" i="5" s="1"/>
  <c r="V2306" i="5"/>
  <c r="E2306" i="5" s="1"/>
  <c r="X2306" i="5" s="1"/>
  <c r="AB2306" i="5"/>
  <c r="V2266" i="5"/>
  <c r="AB2266" i="5"/>
  <c r="V2114" i="5"/>
  <c r="G2114" i="5" s="1"/>
  <c r="AB2114" i="5"/>
  <c r="V2026" i="5"/>
  <c r="AB2026" i="5"/>
  <c r="AB1954" i="5"/>
  <c r="V1954" i="5"/>
  <c r="G1954" i="5" s="1"/>
  <c r="V1714" i="5"/>
  <c r="G1714" i="5" s="1"/>
  <c r="AB1714" i="5"/>
  <c r="V1674" i="5"/>
  <c r="G1674" i="5" s="1"/>
  <c r="AB1674" i="5"/>
  <c r="V1586" i="5"/>
  <c r="AB1586" i="5"/>
  <c r="V1546" i="5"/>
  <c r="G1546" i="5" s="1"/>
  <c r="AB1546" i="5"/>
  <c r="V1506" i="5"/>
  <c r="AB1506" i="5"/>
  <c r="V1370" i="5"/>
  <c r="AB1370" i="5"/>
  <c r="V1338" i="5"/>
  <c r="G1338" i="5" s="1"/>
  <c r="AB1338" i="5"/>
  <c r="V1242" i="5"/>
  <c r="G1242" i="5" s="1"/>
  <c r="AB1242" i="5"/>
  <c r="V1210" i="5"/>
  <c r="G1210" i="5" s="1"/>
  <c r="AB1210" i="5"/>
  <c r="E1162" i="5"/>
  <c r="X1162" i="5" s="1"/>
  <c r="R1162" i="5"/>
  <c r="F1162" i="5"/>
  <c r="J1162" i="5"/>
  <c r="I1162" i="5"/>
  <c r="H1162" i="5"/>
  <c r="V1122" i="5"/>
  <c r="AB1122" i="5"/>
  <c r="V1074" i="5"/>
  <c r="G1074" i="5" s="1"/>
  <c r="V1026" i="5"/>
  <c r="G1026" i="5" s="1"/>
  <c r="E962" i="5"/>
  <c r="X962" i="5" s="1"/>
  <c r="J962" i="5"/>
  <c r="F962" i="5"/>
  <c r="H962" i="5"/>
  <c r="V938" i="5"/>
  <c r="G938" i="5" s="1"/>
  <c r="AB938" i="5"/>
  <c r="V906" i="5"/>
  <c r="G906" i="5" s="1"/>
  <c r="V866" i="5"/>
  <c r="AB866" i="5"/>
  <c r="V818" i="5"/>
  <c r="V778" i="5"/>
  <c r="G778" i="5" s="1"/>
  <c r="V746" i="5"/>
  <c r="G746" i="5" s="1"/>
  <c r="AB746" i="5"/>
  <c r="V706" i="5"/>
  <c r="G706" i="5" s="1"/>
  <c r="V674" i="5"/>
  <c r="AB674" i="5"/>
  <c r="V634" i="5"/>
  <c r="G634" i="5" s="1"/>
  <c r="AB634" i="5"/>
  <c r="V602" i="5"/>
  <c r="G602" i="5" s="1"/>
  <c r="AB602" i="5"/>
  <c r="V562" i="5"/>
  <c r="E498" i="5"/>
  <c r="X498" i="5" s="1"/>
  <c r="H498" i="5"/>
  <c r="J498" i="5"/>
  <c r="R498" i="5"/>
  <c r="V466" i="5"/>
  <c r="G466" i="5" s="1"/>
  <c r="V426" i="5"/>
  <c r="AB426" i="5"/>
  <c r="X273" i="5"/>
  <c r="R273" i="5"/>
  <c r="X217" i="5"/>
  <c r="R217" i="5"/>
  <c r="X154" i="5"/>
  <c r="R154" i="5"/>
  <c r="H914" i="5"/>
  <c r="R175" i="5"/>
  <c r="F914" i="5"/>
  <c r="J1138" i="5"/>
  <c r="X200" i="5"/>
  <c r="R200" i="5"/>
  <c r="X97" i="5"/>
  <c r="R97" i="5"/>
  <c r="V2378" i="5"/>
  <c r="G2378" i="5" s="1"/>
  <c r="AB2378" i="5"/>
  <c r="V2282" i="5"/>
  <c r="G2282" i="5" s="1"/>
  <c r="AB2282" i="5"/>
  <c r="V2242" i="5"/>
  <c r="AB2242" i="5"/>
  <c r="V2154" i="5"/>
  <c r="G2154" i="5" s="1"/>
  <c r="AB2154" i="5"/>
  <c r="AB2122" i="5"/>
  <c r="V2122" i="5"/>
  <c r="G2122" i="5" s="1"/>
  <c r="V1994" i="5"/>
  <c r="AB1994" i="5"/>
  <c r="V1962" i="5"/>
  <c r="AB1962" i="5"/>
  <c r="V1882" i="5"/>
  <c r="G1882" i="5" s="1"/>
  <c r="AB1882" i="5"/>
  <c r="V1794" i="5"/>
  <c r="AB1794" i="5"/>
  <c r="V1754" i="5"/>
  <c r="G1754" i="5" s="1"/>
  <c r="AB1754" i="5"/>
  <c r="AB1722" i="5"/>
  <c r="V1722" i="5"/>
  <c r="G1722" i="5" s="1"/>
  <c r="V1682" i="5"/>
  <c r="AB1682" i="5"/>
  <c r="V1642" i="5"/>
  <c r="G1642" i="5" s="1"/>
  <c r="AB1642" i="5"/>
  <c r="V1602" i="5"/>
  <c r="G1602" i="5" s="1"/>
  <c r="AB1602" i="5"/>
  <c r="V1522" i="5"/>
  <c r="G1522" i="5" s="1"/>
  <c r="AB1522" i="5"/>
  <c r="V1474" i="5"/>
  <c r="G1474" i="5" s="1"/>
  <c r="AB1474" i="5"/>
  <c r="V1378" i="5"/>
  <c r="AB1378" i="5"/>
  <c r="V1250" i="5"/>
  <c r="G1250" i="5" s="1"/>
  <c r="AB1250" i="5"/>
  <c r="E1202" i="5"/>
  <c r="X1202" i="5" s="1"/>
  <c r="R1202" i="5"/>
  <c r="H1202" i="5"/>
  <c r="F1202" i="5"/>
  <c r="I1202" i="5"/>
  <c r="J1202" i="5"/>
  <c r="V1170" i="5"/>
  <c r="G1170" i="5" s="1"/>
  <c r="V1130" i="5"/>
  <c r="G1130" i="5" s="1"/>
  <c r="AB1130" i="5"/>
  <c r="V1082" i="5"/>
  <c r="AB1082" i="5"/>
  <c r="V1042" i="5"/>
  <c r="G1042" i="5" s="1"/>
  <c r="V1002" i="5"/>
  <c r="G1002" i="5" s="1"/>
  <c r="AB1002" i="5"/>
  <c r="V970" i="5"/>
  <c r="G970" i="5" s="1"/>
  <c r="V930" i="5"/>
  <c r="G930" i="5" s="1"/>
  <c r="AB930" i="5"/>
  <c r="V890" i="5"/>
  <c r="AB890" i="5"/>
  <c r="E842" i="5"/>
  <c r="X842" i="5" s="1"/>
  <c r="H842" i="5"/>
  <c r="I842" i="5"/>
  <c r="R842" i="5"/>
  <c r="F842" i="5"/>
  <c r="V810" i="5"/>
  <c r="AB810" i="5"/>
  <c r="V770" i="5"/>
  <c r="G770" i="5" s="1"/>
  <c r="V738" i="5"/>
  <c r="G738" i="5" s="1"/>
  <c r="AB738" i="5"/>
  <c r="V690" i="5"/>
  <c r="G690" i="5" s="1"/>
  <c r="V666" i="5"/>
  <c r="G666" i="5" s="1"/>
  <c r="AB666" i="5"/>
  <c r="V626" i="5"/>
  <c r="G626" i="5" s="1"/>
  <c r="V586" i="5"/>
  <c r="G586" i="5" s="1"/>
  <c r="E530" i="5"/>
  <c r="X530" i="5" s="1"/>
  <c r="J530" i="5"/>
  <c r="F530" i="5"/>
  <c r="H530" i="5"/>
  <c r="R530" i="5"/>
  <c r="V506" i="5"/>
  <c r="G506" i="5" s="1"/>
  <c r="AB506" i="5"/>
  <c r="V458" i="5"/>
  <c r="G458" i="5" s="1"/>
  <c r="V434" i="5"/>
  <c r="G434" i="5" s="1"/>
  <c r="V410" i="5"/>
  <c r="G410" i="5" s="1"/>
  <c r="AB410" i="5"/>
  <c r="V386" i="5"/>
  <c r="V370" i="5"/>
  <c r="G370" i="5" s="1"/>
  <c r="X294" i="5"/>
  <c r="R294" i="5"/>
  <c r="R239" i="5"/>
  <c r="R251" i="5"/>
  <c r="R207" i="5"/>
  <c r="I530" i="5"/>
  <c r="G530" i="5"/>
  <c r="J914" i="5"/>
  <c r="F1138" i="5"/>
  <c r="J402" i="5"/>
  <c r="G1962" i="5"/>
  <c r="H1138" i="5"/>
  <c r="X227" i="5"/>
  <c r="R227" i="5"/>
  <c r="AB2409" i="5"/>
  <c r="V2409" i="5"/>
  <c r="G2409" i="5" s="1"/>
  <c r="V2250" i="5"/>
  <c r="AB2250" i="5"/>
  <c r="V2186" i="5"/>
  <c r="G2186" i="5" s="1"/>
  <c r="AB2186" i="5"/>
  <c r="AB2098" i="5"/>
  <c r="V2098" i="5"/>
  <c r="G2098" i="5" s="1"/>
  <c r="V2058" i="5"/>
  <c r="G2058" i="5" s="1"/>
  <c r="AB2058" i="5"/>
  <c r="AB2010" i="5"/>
  <c r="V2010" i="5"/>
  <c r="G2010" i="5" s="1"/>
  <c r="V1930" i="5"/>
  <c r="AB1930" i="5"/>
  <c r="V1898" i="5"/>
  <c r="G1898" i="5" s="1"/>
  <c r="AB1898" i="5"/>
  <c r="V1770" i="5"/>
  <c r="AB1770" i="5"/>
  <c r="V1738" i="5"/>
  <c r="G1738" i="5" s="1"/>
  <c r="AB1738" i="5"/>
  <c r="V1706" i="5"/>
  <c r="G1706" i="5" s="1"/>
  <c r="AB1706" i="5"/>
  <c r="V1650" i="5"/>
  <c r="G1650" i="5" s="1"/>
  <c r="AB1650" i="5"/>
  <c r="AB1594" i="5"/>
  <c r="V1594" i="5"/>
  <c r="G1594" i="5" s="1"/>
  <c r="V1554" i="5"/>
  <c r="R1554" i="5" s="1"/>
  <c r="AB1554" i="5"/>
  <c r="V1514" i="5"/>
  <c r="G1514" i="5" s="1"/>
  <c r="AB1514" i="5"/>
  <c r="V1346" i="5"/>
  <c r="AB1346" i="5"/>
  <c r="V1306" i="5"/>
  <c r="G1306" i="5" s="1"/>
  <c r="AB1306" i="5"/>
  <c r="V1194" i="5"/>
  <c r="G1194" i="5" s="1"/>
  <c r="AB1194" i="5"/>
  <c r="V1154" i="5"/>
  <c r="V1098" i="5"/>
  <c r="G1098" i="5" s="1"/>
  <c r="V1066" i="5"/>
  <c r="G1066" i="5" s="1"/>
  <c r="AB1066" i="5"/>
  <c r="V1018" i="5"/>
  <c r="AB1018" i="5"/>
  <c r="V986" i="5"/>
  <c r="G986" i="5" s="1"/>
  <c r="AB986" i="5"/>
  <c r="V946" i="5"/>
  <c r="G946" i="5" s="1"/>
  <c r="V898" i="5"/>
  <c r="V858" i="5"/>
  <c r="G858" i="5" s="1"/>
  <c r="AB858" i="5"/>
  <c r="V802" i="5"/>
  <c r="G802" i="5" s="1"/>
  <c r="AB802" i="5"/>
  <c r="V762" i="5"/>
  <c r="G762" i="5" s="1"/>
  <c r="AB762" i="5"/>
  <c r="V714" i="5"/>
  <c r="G714" i="5" s="1"/>
  <c r="V682" i="5"/>
  <c r="G682" i="5" s="1"/>
  <c r="AB682" i="5"/>
  <c r="V650" i="5"/>
  <c r="G650" i="5" s="1"/>
  <c r="V618" i="5"/>
  <c r="G618" i="5" s="1"/>
  <c r="AB618" i="5"/>
  <c r="V578" i="5"/>
  <c r="G578" i="5" s="1"/>
  <c r="V538" i="5"/>
  <c r="G538" i="5" s="1"/>
  <c r="AB538" i="5"/>
  <c r="V522" i="5"/>
  <c r="G522" i="5" s="1"/>
  <c r="V490" i="5"/>
  <c r="G490" i="5" s="1"/>
  <c r="AB490" i="5"/>
  <c r="V450" i="5"/>
  <c r="V418" i="5"/>
  <c r="G418" i="5" s="1"/>
  <c r="AB418" i="5"/>
  <c r="V394" i="5"/>
  <c r="G394" i="5" s="1"/>
  <c r="X325" i="5"/>
  <c r="R325" i="5"/>
  <c r="X285" i="5"/>
  <c r="R285" i="5"/>
  <c r="R72" i="5"/>
  <c r="J842" i="5"/>
  <c r="R962" i="5"/>
  <c r="I498" i="5"/>
  <c r="G498" i="5"/>
  <c r="G1138" i="5"/>
  <c r="G402" i="5"/>
  <c r="F642" i="5"/>
  <c r="R306" i="5"/>
  <c r="X280" i="5"/>
  <c r="R280" i="5"/>
  <c r="X115" i="5"/>
  <c r="R115" i="5"/>
  <c r="X37" i="5"/>
  <c r="R37" i="5"/>
  <c r="V2370" i="5"/>
  <c r="AB2370" i="5"/>
  <c r="V2346" i="5"/>
  <c r="G2346" i="5" s="1"/>
  <c r="AB2346" i="5"/>
  <c r="V2314" i="5"/>
  <c r="G2314" i="5" s="1"/>
  <c r="AB2314" i="5"/>
  <c r="V2202" i="5"/>
  <c r="AB2202" i="5"/>
  <c r="AB2106" i="5"/>
  <c r="V2106" i="5"/>
  <c r="G2106" i="5" s="1"/>
  <c r="AB2074" i="5"/>
  <c r="V2074" i="5"/>
  <c r="G2074" i="5" s="1"/>
  <c r="AB2034" i="5"/>
  <c r="V2034" i="5"/>
  <c r="G2034" i="5" s="1"/>
  <c r="AB2002" i="5"/>
  <c r="V2002" i="5"/>
  <c r="G2002" i="5" s="1"/>
  <c r="V1946" i="5"/>
  <c r="G1946" i="5" s="1"/>
  <c r="AB1946" i="5"/>
  <c r="V1922" i="5"/>
  <c r="AB1922" i="5"/>
  <c r="V1866" i="5"/>
  <c r="G1866" i="5" s="1"/>
  <c r="AB1866" i="5"/>
  <c r="AB1834" i="5"/>
  <c r="V1834" i="5"/>
  <c r="G1834" i="5" s="1"/>
  <c r="V1802" i="5"/>
  <c r="AB1802" i="5"/>
  <c r="AB1762" i="5"/>
  <c r="V1762" i="5"/>
  <c r="G1762" i="5" s="1"/>
  <c r="V1730" i="5"/>
  <c r="G1730" i="5" s="1"/>
  <c r="AB1730" i="5"/>
  <c r="V1666" i="5"/>
  <c r="AB1666" i="5"/>
  <c r="AB1634" i="5"/>
  <c r="V1634" i="5"/>
  <c r="G1634" i="5" s="1"/>
  <c r="V1610" i="5"/>
  <c r="G1610" i="5" s="1"/>
  <c r="AB1610" i="5"/>
  <c r="V1570" i="5"/>
  <c r="AB1570" i="5"/>
  <c r="V1538" i="5"/>
  <c r="G1538" i="5" s="1"/>
  <c r="AB1538" i="5"/>
  <c r="V1410" i="5"/>
  <c r="G1410" i="5" s="1"/>
  <c r="AB1410" i="5"/>
  <c r="V1386" i="5"/>
  <c r="G1386" i="5" s="1"/>
  <c r="AB1386" i="5"/>
  <c r="V1354" i="5"/>
  <c r="G1354" i="5" s="1"/>
  <c r="AB1354" i="5"/>
  <c r="V1322" i="5"/>
  <c r="AB1322" i="5"/>
  <c r="V1258" i="5"/>
  <c r="G1258" i="5" s="1"/>
  <c r="AB1258" i="5"/>
  <c r="V1178" i="5"/>
  <c r="G1178" i="5" s="1"/>
  <c r="AB1178" i="5"/>
  <c r="E1138" i="5"/>
  <c r="X1138" i="5" s="1"/>
  <c r="R1138" i="5"/>
  <c r="V1114" i="5"/>
  <c r="G1114" i="5" s="1"/>
  <c r="AB1114" i="5"/>
  <c r="V1090" i="5"/>
  <c r="G1090" i="5" s="1"/>
  <c r="V1050" i="5"/>
  <c r="AB1050" i="5"/>
  <c r="V1034" i="5"/>
  <c r="G1034" i="5" s="1"/>
  <c r="V994" i="5"/>
  <c r="G994" i="5" s="1"/>
  <c r="AB994" i="5"/>
  <c r="V954" i="5"/>
  <c r="AB954" i="5"/>
  <c r="V922" i="5"/>
  <c r="G922" i="5" s="1"/>
  <c r="AB922" i="5"/>
  <c r="V882" i="5"/>
  <c r="G882" i="5" s="1"/>
  <c r="V850" i="5"/>
  <c r="G850" i="5" s="1"/>
  <c r="V826" i="5"/>
  <c r="G826" i="5" s="1"/>
  <c r="AB826" i="5"/>
  <c r="V794" i="5"/>
  <c r="G794" i="5" s="1"/>
  <c r="AB794" i="5"/>
  <c r="V754" i="5"/>
  <c r="G754" i="5" s="1"/>
  <c r="V730" i="5"/>
  <c r="G730" i="5" s="1"/>
  <c r="AB730" i="5"/>
  <c r="V698" i="5"/>
  <c r="G698" i="5" s="1"/>
  <c r="AB698" i="5"/>
  <c r="V658" i="5"/>
  <c r="G658" i="5" s="1"/>
  <c r="E594" i="5"/>
  <c r="X594" i="5" s="1"/>
  <c r="H594" i="5"/>
  <c r="R594" i="5"/>
  <c r="J594" i="5"/>
  <c r="F594" i="5"/>
  <c r="V554" i="5"/>
  <c r="G554" i="5" s="1"/>
  <c r="AB554" i="5"/>
  <c r="V482" i="5"/>
  <c r="G482" i="5" s="1"/>
  <c r="AB482" i="5"/>
  <c r="X124" i="5"/>
  <c r="R124" i="5"/>
  <c r="R339" i="5"/>
  <c r="I914" i="5"/>
  <c r="G1202" i="5"/>
  <c r="R143" i="5"/>
  <c r="G914" i="5"/>
  <c r="G594" i="5"/>
  <c r="G642" i="5"/>
  <c r="X77" i="5"/>
  <c r="R77" i="5"/>
  <c r="X355" i="5"/>
  <c r="R355" i="5"/>
  <c r="X34" i="5"/>
  <c r="R34" i="5"/>
  <c r="V2424" i="5"/>
  <c r="AB2424" i="5"/>
  <c r="AB2416" i="5"/>
  <c r="V2416" i="5"/>
  <c r="V2408" i="5"/>
  <c r="AB2408" i="5"/>
  <c r="V2400" i="5"/>
  <c r="AB2400" i="5"/>
  <c r="V2377" i="5"/>
  <c r="AB2377" i="5"/>
  <c r="V2369" i="5"/>
  <c r="AB2369" i="5"/>
  <c r="V2361" i="5"/>
  <c r="AB2361" i="5"/>
  <c r="AB2353" i="5"/>
  <c r="V2353" i="5"/>
  <c r="V2345" i="5"/>
  <c r="AB2345" i="5"/>
  <c r="V2337" i="5"/>
  <c r="AB2337" i="5"/>
  <c r="AB2329" i="5"/>
  <c r="V2329" i="5"/>
  <c r="V2313" i="5"/>
  <c r="AB2313" i="5"/>
  <c r="AB2305" i="5"/>
  <c r="V2305" i="5"/>
  <c r="V2297" i="5"/>
  <c r="AB2297" i="5"/>
  <c r="V2289" i="5"/>
  <c r="AB2289" i="5"/>
  <c r="V2281" i="5"/>
  <c r="AB2281" i="5"/>
  <c r="V2273" i="5"/>
  <c r="AB2273" i="5"/>
  <c r="AB2265" i="5"/>
  <c r="V2265" i="5"/>
  <c r="AB2249" i="5"/>
  <c r="V2249" i="5"/>
  <c r="AB2241" i="5"/>
  <c r="V2241" i="5"/>
  <c r="V2233" i="5"/>
  <c r="AB2233" i="5"/>
  <c r="V2225" i="5"/>
  <c r="G2225" i="5" s="1"/>
  <c r="AB2225" i="5"/>
  <c r="V2217" i="5"/>
  <c r="AB2217" i="5"/>
  <c r="V2209" i="5"/>
  <c r="AB2209" i="5"/>
  <c r="V2201" i="5"/>
  <c r="AB2201" i="5"/>
  <c r="V2185" i="5"/>
  <c r="AB2185" i="5"/>
  <c r="AB2177" i="5"/>
  <c r="V2177" i="5"/>
  <c r="V2169" i="5"/>
  <c r="AB2169" i="5"/>
  <c r="AB2161" i="5"/>
  <c r="V2161" i="5"/>
  <c r="V2153" i="5"/>
  <c r="AB2153" i="5"/>
  <c r="V2145" i="5"/>
  <c r="AB2145" i="5"/>
  <c r="V2137" i="5"/>
  <c r="AB2137" i="5"/>
  <c r="AB2121" i="5"/>
  <c r="V2121" i="5"/>
  <c r="V2113" i="5"/>
  <c r="AB2113" i="5"/>
  <c r="V2105" i="5"/>
  <c r="AB2105" i="5"/>
  <c r="AB2097" i="5"/>
  <c r="V2097" i="5"/>
  <c r="V2089" i="5"/>
  <c r="AB2089" i="5"/>
  <c r="V2081" i="5"/>
  <c r="AB2081" i="5"/>
  <c r="AB2073" i="5"/>
  <c r="V2073" i="5"/>
  <c r="V2057" i="5"/>
  <c r="AB2057" i="5"/>
  <c r="V2049" i="5"/>
  <c r="AB2049" i="5"/>
  <c r="V2041" i="5"/>
  <c r="AB2041" i="5"/>
  <c r="V2033" i="5"/>
  <c r="AB2033" i="5"/>
  <c r="V2025" i="5"/>
  <c r="AB2025" i="5"/>
  <c r="V2017" i="5"/>
  <c r="AB2017" i="5"/>
  <c r="AB2009" i="5"/>
  <c r="V2009" i="5"/>
  <c r="V1993" i="5"/>
  <c r="AB1993" i="5"/>
  <c r="V1985" i="5"/>
  <c r="AB1985" i="5"/>
  <c r="V1977" i="5"/>
  <c r="AB1977" i="5"/>
  <c r="V1969" i="5"/>
  <c r="AB1969" i="5"/>
  <c r="V1961" i="5"/>
  <c r="AB1961" i="5"/>
  <c r="V1953" i="5"/>
  <c r="AB1953" i="5"/>
  <c r="V1945" i="5"/>
  <c r="AB1945" i="5"/>
  <c r="V1929" i="5"/>
  <c r="AB1929" i="5"/>
  <c r="AB1921" i="5"/>
  <c r="V1921" i="5"/>
  <c r="V1913" i="5"/>
  <c r="AB1913" i="5"/>
  <c r="V1905" i="5"/>
  <c r="AB1905" i="5"/>
  <c r="V1897" i="5"/>
  <c r="AB1897" i="5"/>
  <c r="V1889" i="5"/>
  <c r="AB1889" i="5"/>
  <c r="V1881" i="5"/>
  <c r="AB1881" i="5"/>
  <c r="V1865" i="5"/>
  <c r="AB1865" i="5"/>
  <c r="V1857" i="5"/>
  <c r="AB1857" i="5"/>
  <c r="V1849" i="5"/>
  <c r="AB1849" i="5"/>
  <c r="V1841" i="5"/>
  <c r="AB1841" i="5"/>
  <c r="V1833" i="5"/>
  <c r="AB1833" i="5"/>
  <c r="V1825" i="5"/>
  <c r="AB1825" i="5"/>
  <c r="V1817" i="5"/>
  <c r="AB1817" i="5"/>
  <c r="V1801" i="5"/>
  <c r="AB1801" i="5"/>
  <c r="V1793" i="5"/>
  <c r="AB1793" i="5"/>
  <c r="V1785" i="5"/>
  <c r="AB1785" i="5"/>
  <c r="V1769" i="5"/>
  <c r="AB1769" i="5"/>
  <c r="V1761" i="5"/>
  <c r="AB1761" i="5"/>
  <c r="V1753" i="5"/>
  <c r="AB1753" i="5"/>
  <c r="V1737" i="5"/>
  <c r="AB1737" i="5"/>
  <c r="V1729" i="5"/>
  <c r="AB1729" i="5"/>
  <c r="V1721" i="5"/>
  <c r="AB1721" i="5"/>
  <c r="V1713" i="5"/>
  <c r="AB1713" i="5"/>
  <c r="V1705" i="5"/>
  <c r="AB1705" i="5"/>
  <c r="V1697" i="5"/>
  <c r="AB1697" i="5"/>
  <c r="V1689" i="5"/>
  <c r="AB1689" i="5"/>
  <c r="V1681" i="5"/>
  <c r="AB1681" i="5"/>
  <c r="V1673" i="5"/>
  <c r="AB1673" i="5"/>
  <c r="V1665" i="5"/>
  <c r="AB1665" i="5"/>
  <c r="V1657" i="5"/>
  <c r="AB1657" i="5"/>
  <c r="V1649" i="5"/>
  <c r="AB1649" i="5"/>
  <c r="V1641" i="5"/>
  <c r="AB1641" i="5"/>
  <c r="V1633" i="5"/>
  <c r="AB1633" i="5"/>
  <c r="V1625" i="5"/>
  <c r="AB1625" i="5"/>
  <c r="V1617" i="5"/>
  <c r="AB1617" i="5"/>
  <c r="V1609" i="5"/>
  <c r="AB1609" i="5"/>
  <c r="V1601" i="5"/>
  <c r="AB1601" i="5"/>
  <c r="E1593" i="5"/>
  <c r="X1593" i="5" s="1"/>
  <c r="I1593" i="5"/>
  <c r="AB1585" i="5"/>
  <c r="V1585" i="5"/>
  <c r="V1577" i="5"/>
  <c r="AB1577" i="5"/>
  <c r="AB1569" i="5"/>
  <c r="V1569" i="5"/>
  <c r="AB1561" i="5"/>
  <c r="V1561" i="5"/>
  <c r="V1553" i="5"/>
  <c r="AB1553" i="5"/>
  <c r="V1545" i="5"/>
  <c r="AB1545" i="5"/>
  <c r="V1529" i="5"/>
  <c r="AB1529" i="5"/>
  <c r="V1521" i="5"/>
  <c r="AB1521" i="5"/>
  <c r="V1513" i="5"/>
  <c r="AB1513" i="5"/>
  <c r="V1505" i="5"/>
  <c r="E1505" i="5" s="1"/>
  <c r="X1505" i="5" s="1"/>
  <c r="AB1505" i="5"/>
  <c r="V1497" i="5"/>
  <c r="AB1497" i="5"/>
  <c r="AB1489" i="5"/>
  <c r="V1489" i="5"/>
  <c r="V1473" i="5"/>
  <c r="AB1473" i="5"/>
  <c r="V1465" i="5"/>
  <c r="AB1465" i="5"/>
  <c r="V1457" i="5"/>
  <c r="AB1457" i="5"/>
  <c r="V1449" i="5"/>
  <c r="AB1449" i="5"/>
  <c r="V1441" i="5"/>
  <c r="AB1441" i="5"/>
  <c r="V1433" i="5"/>
  <c r="AB1433" i="5"/>
  <c r="AB1425" i="5"/>
  <c r="V1425" i="5"/>
  <c r="V1409" i="5"/>
  <c r="AB1409" i="5"/>
  <c r="V1401" i="5"/>
  <c r="AB1401" i="5"/>
  <c r="V1393" i="5"/>
  <c r="AB1393" i="5"/>
  <c r="V1385" i="5"/>
  <c r="AB1385" i="5"/>
  <c r="V1377" i="5"/>
  <c r="AB1377" i="5"/>
  <c r="V1369" i="5"/>
  <c r="AB1369" i="5"/>
  <c r="V1353" i="5"/>
  <c r="AB1353" i="5"/>
  <c r="V1345" i="5"/>
  <c r="AB1345" i="5"/>
  <c r="V1337" i="5"/>
  <c r="AB1337" i="5"/>
  <c r="AB1329" i="5"/>
  <c r="V1329" i="5"/>
  <c r="V1321" i="5"/>
  <c r="AB1321" i="5"/>
  <c r="V1313" i="5"/>
  <c r="AB1313" i="5"/>
  <c r="V1305" i="5"/>
  <c r="AB1305" i="5"/>
  <c r="V1297" i="5"/>
  <c r="AB1297" i="5"/>
  <c r="V1281" i="5"/>
  <c r="AB1281" i="5"/>
  <c r="V1273" i="5"/>
  <c r="AB1273" i="5"/>
  <c r="V1265" i="5"/>
  <c r="AB1265" i="5"/>
  <c r="V1257" i="5"/>
  <c r="AB1257" i="5"/>
  <c r="V1249" i="5"/>
  <c r="AB1249" i="5"/>
  <c r="AB1233" i="5"/>
  <c r="V1233" i="5"/>
  <c r="V1225" i="5"/>
  <c r="AB1225" i="5"/>
  <c r="V1217" i="5"/>
  <c r="AB1217" i="5"/>
  <c r="V1209" i="5"/>
  <c r="AB1209" i="5"/>
  <c r="V1201" i="5"/>
  <c r="AB1201" i="5"/>
  <c r="V1193" i="5"/>
  <c r="AB1193" i="5"/>
  <c r="V1185" i="5"/>
  <c r="AB1185" i="5"/>
  <c r="V1177" i="5"/>
  <c r="AB1177" i="5"/>
  <c r="V1161" i="5"/>
  <c r="AB1161" i="5"/>
  <c r="V1153" i="5"/>
  <c r="AB1153" i="5"/>
  <c r="V1137" i="5"/>
  <c r="AB1137" i="5"/>
  <c r="V1121" i="5"/>
  <c r="AB1121" i="5"/>
  <c r="V1113" i="5"/>
  <c r="AB1113" i="5"/>
  <c r="AB1105" i="5"/>
  <c r="V1105" i="5"/>
  <c r="V1097" i="5"/>
  <c r="AB1097" i="5"/>
  <c r="V1089" i="5"/>
  <c r="AB1089" i="5"/>
  <c r="V1081" i="5"/>
  <c r="AB1081" i="5"/>
  <c r="V1073" i="5"/>
  <c r="AB1073" i="5"/>
  <c r="V1057" i="5"/>
  <c r="AB1057" i="5"/>
  <c r="AB1049" i="5"/>
  <c r="V1049" i="5"/>
  <c r="V1041" i="5"/>
  <c r="AB1041" i="5"/>
  <c r="V1033" i="5"/>
  <c r="AB1033" i="5"/>
  <c r="V1025" i="5"/>
  <c r="AB1025" i="5"/>
  <c r="AB1017" i="5"/>
  <c r="V1017" i="5"/>
  <c r="V1009" i="5"/>
  <c r="AB1009" i="5"/>
  <c r="V1001" i="5"/>
  <c r="AB1001" i="5"/>
  <c r="V993" i="5"/>
  <c r="AB993" i="5"/>
  <c r="AB985" i="5"/>
  <c r="V985" i="5"/>
  <c r="V969" i="5"/>
  <c r="AB969" i="5"/>
  <c r="V961" i="5"/>
  <c r="AB961" i="5"/>
  <c r="V953" i="5"/>
  <c r="AB953" i="5"/>
  <c r="V945" i="5"/>
  <c r="AB945" i="5"/>
  <c r="V937" i="5"/>
  <c r="AB937" i="5"/>
  <c r="V929" i="5"/>
  <c r="AB929" i="5"/>
  <c r="V921" i="5"/>
  <c r="AB921" i="5"/>
  <c r="V913" i="5"/>
  <c r="E913" i="5" s="1"/>
  <c r="X913" i="5" s="1"/>
  <c r="AB913" i="5"/>
  <c r="V905" i="5"/>
  <c r="AB905" i="5"/>
  <c r="V881" i="5"/>
  <c r="AB881" i="5"/>
  <c r="AB873" i="5"/>
  <c r="V873" i="5"/>
  <c r="V865" i="5"/>
  <c r="AB865" i="5"/>
  <c r="V857" i="5"/>
  <c r="AB857" i="5"/>
  <c r="V841" i="5"/>
  <c r="AB841" i="5"/>
  <c r="V833" i="5"/>
  <c r="AB833" i="5"/>
  <c r="V817" i="5"/>
  <c r="AB817" i="5"/>
  <c r="V809" i="5"/>
  <c r="AB809" i="5"/>
  <c r="AB801" i="5"/>
  <c r="V801" i="5"/>
  <c r="V793" i="5"/>
  <c r="AB793" i="5"/>
  <c r="V785" i="5"/>
  <c r="AB785" i="5"/>
  <c r="V777" i="5"/>
  <c r="AB777" i="5"/>
  <c r="AB761" i="5"/>
  <c r="V761" i="5"/>
  <c r="V753" i="5"/>
  <c r="AB753" i="5"/>
  <c r="V745" i="5"/>
  <c r="AB745" i="5"/>
  <c r="V737" i="5"/>
  <c r="AB737" i="5"/>
  <c r="V729" i="5"/>
  <c r="AB729" i="5"/>
  <c r="V713" i="5"/>
  <c r="AB713" i="5"/>
  <c r="V705" i="5"/>
  <c r="AB705" i="5"/>
  <c r="V689" i="5"/>
  <c r="AB689" i="5"/>
  <c r="AB681" i="5"/>
  <c r="V681" i="5"/>
  <c r="AB673" i="5"/>
  <c r="V673" i="5"/>
  <c r="V665" i="5"/>
  <c r="AB665" i="5"/>
  <c r="AB657" i="5"/>
  <c r="V657" i="5"/>
  <c r="AB649" i="5"/>
  <c r="V649" i="5"/>
  <c r="V641" i="5"/>
  <c r="AB641" i="5"/>
  <c r="V633" i="5"/>
  <c r="AB633" i="5"/>
  <c r="V617" i="5"/>
  <c r="AB617" i="5"/>
  <c r="V609" i="5"/>
  <c r="AB609" i="5"/>
  <c r="V601" i="5"/>
  <c r="AB601" i="5"/>
  <c r="AB593" i="5"/>
  <c r="V593" i="5"/>
  <c r="V585" i="5"/>
  <c r="AB585" i="5"/>
  <c r="V577" i="5"/>
  <c r="AB577" i="5"/>
  <c r="V569" i="5"/>
  <c r="AB569" i="5"/>
  <c r="V561" i="5"/>
  <c r="AB561" i="5"/>
  <c r="V537" i="5"/>
  <c r="AB537" i="5"/>
  <c r="V529" i="5"/>
  <c r="AB529" i="5"/>
  <c r="V521" i="5"/>
  <c r="AB521" i="5"/>
  <c r="V513" i="5"/>
  <c r="AB513" i="5"/>
  <c r="V505" i="5"/>
  <c r="AB505" i="5"/>
  <c r="V497" i="5"/>
  <c r="AB497" i="5"/>
  <c r="V489" i="5"/>
  <c r="AB489" i="5"/>
  <c r="V473" i="5"/>
  <c r="AB473" i="5"/>
  <c r="V465" i="5"/>
  <c r="AB465" i="5"/>
  <c r="V457" i="5"/>
  <c r="G457" i="5" s="1"/>
  <c r="AB457" i="5"/>
  <c r="V449" i="5"/>
  <c r="AB449" i="5"/>
  <c r="V441" i="5"/>
  <c r="AB441" i="5"/>
  <c r="V433" i="5"/>
  <c r="AB433" i="5"/>
  <c r="V425" i="5"/>
  <c r="AB425" i="5"/>
  <c r="V417" i="5"/>
  <c r="AB417" i="5"/>
  <c r="V401" i="5"/>
  <c r="AB401" i="5"/>
  <c r="AB393" i="5"/>
  <c r="V393" i="5"/>
  <c r="V377" i="5"/>
  <c r="AB377" i="5"/>
  <c r="V369" i="5"/>
  <c r="AB369" i="5"/>
  <c r="AB2385" i="5"/>
  <c r="AB1873" i="5"/>
  <c r="V889" i="5"/>
  <c r="AB2065" i="5"/>
  <c r="AB1417" i="5"/>
  <c r="V1777" i="5"/>
  <c r="AB2257" i="5"/>
  <c r="AB1745" i="5"/>
  <c r="AB1593" i="5"/>
  <c r="AB1937" i="5"/>
  <c r="V1169" i="5"/>
  <c r="AB2129" i="5"/>
  <c r="AB1481" i="5"/>
  <c r="AB2321" i="5"/>
  <c r="AB1809" i="5"/>
  <c r="V361" i="5"/>
  <c r="AB361" i="5"/>
  <c r="V1304" i="5"/>
  <c r="AB1304" i="5"/>
  <c r="AB1676" i="5"/>
  <c r="AB1620" i="5"/>
  <c r="AB1548" i="5"/>
  <c r="AB1492" i="5"/>
  <c r="V2340" i="5"/>
  <c r="V867" i="5"/>
  <c r="V835" i="5"/>
  <c r="V707" i="5"/>
  <c r="V997" i="5"/>
  <c r="AB997" i="5"/>
  <c r="V853" i="5"/>
  <c r="AB853" i="5"/>
  <c r="V725" i="5"/>
  <c r="AB725" i="5"/>
  <c r="V501" i="5"/>
  <c r="AB501" i="5"/>
  <c r="V405" i="5"/>
  <c r="AB405" i="5"/>
  <c r="V373" i="5"/>
  <c r="AB373" i="5"/>
  <c r="AB1252" i="5"/>
  <c r="V1252" i="5"/>
  <c r="V1012" i="5"/>
  <c r="AB1012" i="5"/>
  <c r="V964" i="5"/>
  <c r="AB964" i="5"/>
  <c r="V916" i="5"/>
  <c r="AB916" i="5"/>
  <c r="V692" i="5"/>
  <c r="AB692" i="5"/>
  <c r="V660" i="5"/>
  <c r="AB660" i="5"/>
  <c r="V596" i="5"/>
  <c r="AB596" i="5"/>
  <c r="V564" i="5"/>
  <c r="AB564" i="5"/>
  <c r="V548" i="5"/>
  <c r="AB548" i="5"/>
  <c r="V516" i="5"/>
  <c r="AB516" i="5"/>
  <c r="V484" i="5"/>
  <c r="AB484" i="5"/>
  <c r="V468" i="5"/>
  <c r="AB468" i="5"/>
  <c r="V436" i="5"/>
  <c r="AB436" i="5"/>
  <c r="V819" i="5"/>
  <c r="AB819" i="5"/>
  <c r="V803" i="5"/>
  <c r="AB803" i="5"/>
  <c r="V771" i="5"/>
  <c r="AB771" i="5"/>
  <c r="V675" i="5"/>
  <c r="AB675" i="5"/>
  <c r="V627" i="5"/>
  <c r="AB627" i="5"/>
  <c r="V419" i="5"/>
  <c r="AB419" i="5"/>
  <c r="X328" i="5"/>
  <c r="R328" i="5"/>
  <c r="X248" i="5"/>
  <c r="R248" i="5"/>
  <c r="X223" i="5"/>
  <c r="R223" i="5"/>
  <c r="X168" i="5"/>
  <c r="R168" i="5"/>
  <c r="X135" i="5"/>
  <c r="R135" i="5"/>
  <c r="X65" i="5"/>
  <c r="R65" i="5"/>
  <c r="X33" i="5"/>
  <c r="R33" i="5"/>
  <c r="V2436" i="5"/>
  <c r="E2436" i="5" s="1"/>
  <c r="X2436" i="5" s="1"/>
  <c r="AB2436" i="5"/>
  <c r="V2423" i="5"/>
  <c r="E2423" i="5" s="1"/>
  <c r="X2423" i="5" s="1"/>
  <c r="AB2423" i="5"/>
  <c r="V2415" i="5"/>
  <c r="G2415" i="5" s="1"/>
  <c r="AB2415" i="5"/>
  <c r="V2407" i="5"/>
  <c r="G2407" i="5" s="1"/>
  <c r="AB2407" i="5"/>
  <c r="V2399" i="5"/>
  <c r="G2399" i="5" s="1"/>
  <c r="AB2399" i="5"/>
  <c r="V2392" i="5"/>
  <c r="G2392" i="5" s="1"/>
  <c r="AB2392" i="5"/>
  <c r="V2384" i="5"/>
  <c r="AB2384" i="5"/>
  <c r="V2376" i="5"/>
  <c r="G2376" i="5" s="1"/>
  <c r="AB2376" i="5"/>
  <c r="V2368" i="5"/>
  <c r="G2368" i="5" s="1"/>
  <c r="AB2368" i="5"/>
  <c r="V2360" i="5"/>
  <c r="AB2360" i="5"/>
  <c r="V2352" i="5"/>
  <c r="AB2352" i="5"/>
  <c r="X300" i="5"/>
  <c r="R300" i="5"/>
  <c r="X272" i="5"/>
  <c r="R272" i="5"/>
  <c r="X243" i="5"/>
  <c r="R243" i="5"/>
  <c r="X220" i="5"/>
  <c r="R220" i="5"/>
  <c r="X192" i="5"/>
  <c r="R192" i="5"/>
  <c r="X61" i="5"/>
  <c r="R61" i="5"/>
  <c r="V2344" i="5"/>
  <c r="AB2344" i="5"/>
  <c r="V2336" i="5"/>
  <c r="G2336" i="5" s="1"/>
  <c r="AB2336" i="5"/>
  <c r="V2328" i="5"/>
  <c r="F2328" i="5" s="1"/>
  <c r="AB2328" i="5"/>
  <c r="V2320" i="5"/>
  <c r="AB2320" i="5"/>
  <c r="V2312" i="5"/>
  <c r="AB2312" i="5"/>
  <c r="V2304" i="5"/>
  <c r="G2304" i="5" s="1"/>
  <c r="AB2304" i="5"/>
  <c r="V2296" i="5"/>
  <c r="AB2296" i="5"/>
  <c r="V2288" i="5"/>
  <c r="G2288" i="5" s="1"/>
  <c r="AB2288" i="5"/>
  <c r="AB2280" i="5"/>
  <c r="V2280" i="5"/>
  <c r="AB2272" i="5"/>
  <c r="V2272" i="5"/>
  <c r="V2264" i="5"/>
  <c r="AB2264" i="5"/>
  <c r="V2256" i="5"/>
  <c r="AB2256" i="5"/>
  <c r="V2248" i="5"/>
  <c r="G2248" i="5" s="1"/>
  <c r="AB2248" i="5"/>
  <c r="V2240" i="5"/>
  <c r="AB2240" i="5"/>
  <c r="V2232" i="5"/>
  <c r="AB2232" i="5"/>
  <c r="V2224" i="5"/>
  <c r="G2224" i="5" s="1"/>
  <c r="AB2224" i="5"/>
  <c r="V2216" i="5"/>
  <c r="AB2216" i="5"/>
  <c r="V2208" i="5"/>
  <c r="G2208" i="5" s="1"/>
  <c r="AB2208" i="5"/>
  <c r="V2200" i="5"/>
  <c r="AB2200" i="5"/>
  <c r="V2192" i="5"/>
  <c r="AB2192" i="5"/>
  <c r="V2184" i="5"/>
  <c r="G2184" i="5" s="1"/>
  <c r="AB2184" i="5"/>
  <c r="V2176" i="5"/>
  <c r="G2176" i="5" s="1"/>
  <c r="AB2176" i="5"/>
  <c r="V2168" i="5"/>
  <c r="AB2168" i="5"/>
  <c r="AB2160" i="5"/>
  <c r="V2160" i="5"/>
  <c r="V2152" i="5"/>
  <c r="AB2152" i="5"/>
  <c r="V2144" i="5"/>
  <c r="AB2144" i="5"/>
  <c r="AB2136" i="5"/>
  <c r="V2136" i="5"/>
  <c r="G2136" i="5" s="1"/>
  <c r="V2128" i="5"/>
  <c r="G2128" i="5" s="1"/>
  <c r="AB2128" i="5"/>
  <c r="V2120" i="5"/>
  <c r="G2120" i="5" s="1"/>
  <c r="AB2120" i="5"/>
  <c r="V2112" i="5"/>
  <c r="G2112" i="5" s="1"/>
  <c r="AB2112" i="5"/>
  <c r="V2104" i="5"/>
  <c r="AB2104" i="5"/>
  <c r="V2096" i="5"/>
  <c r="G2096" i="5" s="1"/>
  <c r="AB2096" i="5"/>
  <c r="AB2088" i="5"/>
  <c r="V2088" i="5"/>
  <c r="V2080" i="5"/>
  <c r="G2080" i="5" s="1"/>
  <c r="AB2080" i="5"/>
  <c r="V2072" i="5"/>
  <c r="AB2072" i="5"/>
  <c r="V2064" i="5"/>
  <c r="AB2064" i="5"/>
  <c r="V2056" i="5"/>
  <c r="AB2056" i="5"/>
  <c r="E2048" i="5"/>
  <c r="X2048" i="5" s="1"/>
  <c r="V2040" i="5"/>
  <c r="AB2040" i="5"/>
  <c r="V2032" i="5"/>
  <c r="AB2032" i="5"/>
  <c r="V2024" i="5"/>
  <c r="G2024" i="5" s="1"/>
  <c r="AB2024" i="5"/>
  <c r="AB2016" i="5"/>
  <c r="V2016" i="5"/>
  <c r="G2016" i="5" s="1"/>
  <c r="V2008" i="5"/>
  <c r="AB2008" i="5"/>
  <c r="AB2000" i="5"/>
  <c r="V2000" i="5"/>
  <c r="V1992" i="5"/>
  <c r="G1992" i="5" s="1"/>
  <c r="AB1992" i="5"/>
  <c r="V1984" i="5"/>
  <c r="AB1984" i="5"/>
  <c r="AB1976" i="5"/>
  <c r="V1976" i="5"/>
  <c r="G1976" i="5" s="1"/>
  <c r="V1968" i="5"/>
  <c r="AB1968" i="5"/>
  <c r="V1960" i="5"/>
  <c r="G1960" i="5" s="1"/>
  <c r="AB1960" i="5"/>
  <c r="V1952" i="5"/>
  <c r="G1952" i="5" s="1"/>
  <c r="AB1952" i="5"/>
  <c r="V1944" i="5"/>
  <c r="G1944" i="5" s="1"/>
  <c r="AB1944" i="5"/>
  <c r="V1936" i="5"/>
  <c r="AB1936" i="5"/>
  <c r="V1928" i="5"/>
  <c r="G1928" i="5" s="1"/>
  <c r="AB1928" i="5"/>
  <c r="V1920" i="5"/>
  <c r="AB1920" i="5"/>
  <c r="V1912" i="5"/>
  <c r="AB1912" i="5"/>
  <c r="V1904" i="5"/>
  <c r="AB1904" i="5"/>
  <c r="V1896" i="5"/>
  <c r="G1896" i="5" s="1"/>
  <c r="AB1896" i="5"/>
  <c r="V1888" i="5"/>
  <c r="G1888" i="5" s="1"/>
  <c r="AB1888" i="5"/>
  <c r="V1880" i="5"/>
  <c r="AB1880" i="5"/>
  <c r="V1872" i="5"/>
  <c r="AB1872" i="5"/>
  <c r="AB1864" i="5"/>
  <c r="V1864" i="5"/>
  <c r="G1864" i="5" s="1"/>
  <c r="V1856" i="5"/>
  <c r="G1856" i="5" s="1"/>
  <c r="AB1856" i="5"/>
  <c r="V1848" i="5"/>
  <c r="AB1848" i="5"/>
  <c r="V1840" i="5"/>
  <c r="AB1840" i="5"/>
  <c r="AB1832" i="5"/>
  <c r="V1832" i="5"/>
  <c r="V1824" i="5"/>
  <c r="AB1824" i="5"/>
  <c r="V1816" i="5"/>
  <c r="AB1816" i="5"/>
  <c r="V1808" i="5"/>
  <c r="G1808" i="5" s="1"/>
  <c r="AB1808" i="5"/>
  <c r="V1800" i="5"/>
  <c r="AB1800" i="5"/>
  <c r="V1792" i="5"/>
  <c r="AB1792" i="5"/>
  <c r="V1784" i="5"/>
  <c r="AB1784" i="5"/>
  <c r="V1776" i="5"/>
  <c r="AB1776" i="5"/>
  <c r="V1768" i="5"/>
  <c r="G1768" i="5" s="1"/>
  <c r="AB1768" i="5"/>
  <c r="V1760" i="5"/>
  <c r="AB1760" i="5"/>
  <c r="AB1752" i="5"/>
  <c r="V1752" i="5"/>
  <c r="G1752" i="5" s="1"/>
  <c r="V1744" i="5"/>
  <c r="AB1744" i="5"/>
  <c r="V1736" i="5"/>
  <c r="G1736" i="5" s="1"/>
  <c r="AB1736" i="5"/>
  <c r="V1728" i="5"/>
  <c r="AB1728" i="5"/>
  <c r="V1720" i="5"/>
  <c r="AB1720" i="5"/>
  <c r="V1712" i="5"/>
  <c r="AB1712" i="5"/>
  <c r="V1704" i="5"/>
  <c r="AB1704" i="5"/>
  <c r="V1696" i="5"/>
  <c r="G1696" i="5" s="1"/>
  <c r="AB1696" i="5"/>
  <c r="V1688" i="5"/>
  <c r="AB1688" i="5"/>
  <c r="V1680" i="5"/>
  <c r="AB1680" i="5"/>
  <c r="V1672" i="5"/>
  <c r="G1672" i="5" s="1"/>
  <c r="AB1672" i="5"/>
  <c r="V1664" i="5"/>
  <c r="G1664" i="5" s="1"/>
  <c r="AB1664" i="5"/>
  <c r="V1656" i="5"/>
  <c r="AB1656" i="5"/>
  <c r="AB1648" i="5"/>
  <c r="V1648" i="5"/>
  <c r="G1648" i="5" s="1"/>
  <c r="V1640" i="5"/>
  <c r="AB1640" i="5"/>
  <c r="AB1632" i="5"/>
  <c r="V1632" i="5"/>
  <c r="AB1624" i="5"/>
  <c r="V1624" i="5"/>
  <c r="V1616" i="5"/>
  <c r="AB1616" i="5"/>
  <c r="V1608" i="5"/>
  <c r="G1608" i="5" s="1"/>
  <c r="AB1608" i="5"/>
  <c r="V1600" i="5"/>
  <c r="AB1600" i="5"/>
  <c r="V1592" i="5"/>
  <c r="AB1592" i="5"/>
  <c r="V1584" i="5"/>
  <c r="G1584" i="5" s="1"/>
  <c r="AB1584" i="5"/>
  <c r="V1576" i="5"/>
  <c r="G1576" i="5" s="1"/>
  <c r="AB1576" i="5"/>
  <c r="V1568" i="5"/>
  <c r="G1568" i="5" s="1"/>
  <c r="AB1568" i="5"/>
  <c r="V1560" i="5"/>
  <c r="AB1560" i="5"/>
  <c r="V1552" i="5"/>
  <c r="AB1552" i="5"/>
  <c r="AB1544" i="5"/>
  <c r="V1544" i="5"/>
  <c r="V1536" i="5"/>
  <c r="G1536" i="5" s="1"/>
  <c r="AB1536" i="5"/>
  <c r="V1528" i="5"/>
  <c r="AB1528" i="5"/>
  <c r="V1520" i="5"/>
  <c r="AB1520" i="5"/>
  <c r="V1512" i="5"/>
  <c r="AB1512" i="5"/>
  <c r="V1504" i="5"/>
  <c r="AB1504" i="5"/>
  <c r="V1496" i="5"/>
  <c r="AB1496" i="5"/>
  <c r="V1488" i="5"/>
  <c r="AB1488" i="5"/>
  <c r="V1480" i="5"/>
  <c r="G1480" i="5" s="1"/>
  <c r="AB1480" i="5"/>
  <c r="V1472" i="5"/>
  <c r="G1472" i="5" s="1"/>
  <c r="AB1472" i="5"/>
  <c r="V1464" i="5"/>
  <c r="AB1464" i="5"/>
  <c r="V1456" i="5"/>
  <c r="AB1456" i="5"/>
  <c r="V1448" i="5"/>
  <c r="AB1448" i="5"/>
  <c r="V1440" i="5"/>
  <c r="G1440" i="5" s="1"/>
  <c r="AB1440" i="5"/>
  <c r="V1432" i="5"/>
  <c r="G1432" i="5" s="1"/>
  <c r="AB1432" i="5"/>
  <c r="V1424" i="5"/>
  <c r="AB1424" i="5"/>
  <c r="V1416" i="5"/>
  <c r="AB1416" i="5"/>
  <c r="AB1408" i="5"/>
  <c r="V1408" i="5"/>
  <c r="V1400" i="5"/>
  <c r="G1400" i="5" s="1"/>
  <c r="AB1400" i="5"/>
  <c r="V1392" i="5"/>
  <c r="G1392" i="5" s="1"/>
  <c r="AB1392" i="5"/>
  <c r="V1384" i="5"/>
  <c r="AB1384" i="5"/>
  <c r="V1376" i="5"/>
  <c r="AB1376" i="5"/>
  <c r="V1368" i="5"/>
  <c r="AB1368" i="5"/>
  <c r="AB1360" i="5"/>
  <c r="V1360" i="5"/>
  <c r="V1352" i="5"/>
  <c r="AB1352" i="5"/>
  <c r="V1344" i="5"/>
  <c r="AB1344" i="5"/>
  <c r="V1336" i="5"/>
  <c r="G1336" i="5" s="1"/>
  <c r="AB1336" i="5"/>
  <c r="V1328" i="5"/>
  <c r="G1328" i="5" s="1"/>
  <c r="AB1328" i="5"/>
  <c r="V1320" i="5"/>
  <c r="AB1320" i="5"/>
  <c r="AB1312" i="5"/>
  <c r="V1312" i="5"/>
  <c r="V1296" i="5"/>
  <c r="AB1296" i="5"/>
  <c r="V1288" i="5"/>
  <c r="AB1288" i="5"/>
  <c r="AB1280" i="5"/>
  <c r="V1280" i="5"/>
  <c r="V1272" i="5"/>
  <c r="AB1272" i="5"/>
  <c r="V1264" i="5"/>
  <c r="AB1264" i="5"/>
  <c r="V1256" i="5"/>
  <c r="AB1256" i="5"/>
  <c r="V1248" i="5"/>
  <c r="G1248" i="5" s="1"/>
  <c r="AB1248" i="5"/>
  <c r="AB1240" i="5"/>
  <c r="V1240" i="5"/>
  <c r="V1232" i="5"/>
  <c r="G1232" i="5" s="1"/>
  <c r="AB1232" i="5"/>
  <c r="V1224" i="5"/>
  <c r="G1224" i="5" s="1"/>
  <c r="AB1224" i="5"/>
  <c r="V1216" i="5"/>
  <c r="AB1216" i="5"/>
  <c r="AB1208" i="5"/>
  <c r="V1208" i="5"/>
  <c r="V1200" i="5"/>
  <c r="AB1200" i="5"/>
  <c r="V1192" i="5"/>
  <c r="G1192" i="5" s="1"/>
  <c r="AB1192" i="5"/>
  <c r="V1184" i="5"/>
  <c r="AB1184" i="5"/>
  <c r="V1176" i="5"/>
  <c r="AB1176" i="5"/>
  <c r="V1168" i="5"/>
  <c r="G1168" i="5" s="1"/>
  <c r="AB1168" i="5"/>
  <c r="V1160" i="5"/>
  <c r="AB1160" i="5"/>
  <c r="V1152" i="5"/>
  <c r="AB1152" i="5"/>
  <c r="V1144" i="5"/>
  <c r="AB1144" i="5"/>
  <c r="V1136" i="5"/>
  <c r="G1136" i="5" s="1"/>
  <c r="AB1136" i="5"/>
  <c r="V1128" i="5"/>
  <c r="AB1128" i="5"/>
  <c r="AB1120" i="5"/>
  <c r="V1120" i="5"/>
  <c r="G1120" i="5" s="1"/>
  <c r="V1112" i="5"/>
  <c r="G1112" i="5" s="1"/>
  <c r="AB1112" i="5"/>
  <c r="AB1104" i="5"/>
  <c r="V1104" i="5"/>
  <c r="V1096" i="5"/>
  <c r="AB1096" i="5"/>
  <c r="V1088" i="5"/>
  <c r="AB1088" i="5"/>
  <c r="V1080" i="5"/>
  <c r="G1080" i="5" s="1"/>
  <c r="AB1080" i="5"/>
  <c r="V1072" i="5"/>
  <c r="G1072" i="5" s="1"/>
  <c r="AB1072" i="5"/>
  <c r="AB1064" i="5"/>
  <c r="V1064" i="5"/>
  <c r="AB1056" i="5"/>
  <c r="V1056" i="5"/>
  <c r="V1048" i="5"/>
  <c r="AB1048" i="5"/>
  <c r="V1040" i="5"/>
  <c r="H1040" i="5" s="1"/>
  <c r="AB1040" i="5"/>
  <c r="V1032" i="5"/>
  <c r="G1032" i="5" s="1"/>
  <c r="AB1032" i="5"/>
  <c r="V1024" i="5"/>
  <c r="G1024" i="5" s="1"/>
  <c r="AB1024" i="5"/>
  <c r="V1016" i="5"/>
  <c r="AB1016" i="5"/>
  <c r="AB1008" i="5"/>
  <c r="V1008" i="5"/>
  <c r="G1008" i="5" s="1"/>
  <c r="V1000" i="5"/>
  <c r="G1000" i="5" s="1"/>
  <c r="AB1000" i="5"/>
  <c r="AB992" i="5"/>
  <c r="V992" i="5"/>
  <c r="V984" i="5"/>
  <c r="G984" i="5" s="1"/>
  <c r="AB984" i="5"/>
  <c r="V976" i="5"/>
  <c r="AB976" i="5"/>
  <c r="V968" i="5"/>
  <c r="AB968" i="5"/>
  <c r="V960" i="5"/>
  <c r="G960" i="5" s="1"/>
  <c r="AB960" i="5"/>
  <c r="V952" i="5"/>
  <c r="G952" i="5" s="1"/>
  <c r="AB952" i="5"/>
  <c r="V944" i="5"/>
  <c r="G944" i="5" s="1"/>
  <c r="AB944" i="5"/>
  <c r="V936" i="5"/>
  <c r="AB936" i="5"/>
  <c r="V928" i="5"/>
  <c r="G928" i="5" s="1"/>
  <c r="AB928" i="5"/>
  <c r="V920" i="5"/>
  <c r="G920" i="5" s="1"/>
  <c r="AB920" i="5"/>
  <c r="V912" i="5"/>
  <c r="AB912" i="5"/>
  <c r="V904" i="5"/>
  <c r="AB904" i="5"/>
  <c r="AB896" i="5"/>
  <c r="V896" i="5"/>
  <c r="V888" i="5"/>
  <c r="AB888" i="5"/>
  <c r="V880" i="5"/>
  <c r="AB880" i="5"/>
  <c r="V872" i="5"/>
  <c r="G872" i="5" s="1"/>
  <c r="AB872" i="5"/>
  <c r="V864" i="5"/>
  <c r="AB864" i="5"/>
  <c r="V856" i="5"/>
  <c r="AB856" i="5"/>
  <c r="V848" i="5"/>
  <c r="G848" i="5" s="1"/>
  <c r="AB848" i="5"/>
  <c r="V840" i="5"/>
  <c r="G840" i="5" s="1"/>
  <c r="AB840" i="5"/>
  <c r="V832" i="5"/>
  <c r="G832" i="5" s="1"/>
  <c r="AB832" i="5"/>
  <c r="V824" i="5"/>
  <c r="G824" i="5" s="1"/>
  <c r="AB824" i="5"/>
  <c r="V816" i="5"/>
  <c r="AB816" i="5"/>
  <c r="V808" i="5"/>
  <c r="AB808" i="5"/>
  <c r="V800" i="5"/>
  <c r="G800" i="5" s="1"/>
  <c r="AB800" i="5"/>
  <c r="V792" i="5"/>
  <c r="G792" i="5" s="1"/>
  <c r="AB792" i="5"/>
  <c r="V784" i="5"/>
  <c r="AB784" i="5"/>
  <c r="V776" i="5"/>
  <c r="G776" i="5" s="1"/>
  <c r="AB776" i="5"/>
  <c r="V768" i="5"/>
  <c r="G768" i="5" s="1"/>
  <c r="AB768" i="5"/>
  <c r="V760" i="5"/>
  <c r="AB760" i="5"/>
  <c r="V752" i="5"/>
  <c r="AB752" i="5"/>
  <c r="V744" i="5"/>
  <c r="AB744" i="5"/>
  <c r="V736" i="5"/>
  <c r="AB736" i="5"/>
  <c r="V728" i="5"/>
  <c r="AB728" i="5"/>
  <c r="AB720" i="5"/>
  <c r="V720" i="5"/>
  <c r="G720" i="5" s="1"/>
  <c r="V712" i="5"/>
  <c r="AB712" i="5"/>
  <c r="V704" i="5"/>
  <c r="AB704" i="5"/>
  <c r="V696" i="5"/>
  <c r="AB696" i="5"/>
  <c r="V688" i="5"/>
  <c r="G688" i="5" s="1"/>
  <c r="AB688" i="5"/>
  <c r="AB680" i="5"/>
  <c r="V680" i="5"/>
  <c r="V672" i="5"/>
  <c r="AB672" i="5"/>
  <c r="AB664" i="5"/>
  <c r="V664" i="5"/>
  <c r="V656" i="5"/>
  <c r="G656" i="5" s="1"/>
  <c r="AB656" i="5"/>
  <c r="V648" i="5"/>
  <c r="AB648" i="5"/>
  <c r="V640" i="5"/>
  <c r="G640" i="5" s="1"/>
  <c r="AB640" i="5"/>
  <c r="V632" i="5"/>
  <c r="AB632" i="5"/>
  <c r="V624" i="5"/>
  <c r="G624" i="5" s="1"/>
  <c r="AB624" i="5"/>
  <c r="V616" i="5"/>
  <c r="G616" i="5" s="1"/>
  <c r="AB616" i="5"/>
  <c r="V608" i="5"/>
  <c r="AB608" i="5"/>
  <c r="V600" i="5"/>
  <c r="AB600" i="5"/>
  <c r="V592" i="5"/>
  <c r="G592" i="5" s="1"/>
  <c r="AB592" i="5"/>
  <c r="V584" i="5"/>
  <c r="AB584" i="5"/>
  <c r="V576" i="5"/>
  <c r="G576" i="5" s="1"/>
  <c r="AB576" i="5"/>
  <c r="V568" i="5"/>
  <c r="AB568" i="5"/>
  <c r="V560" i="5"/>
  <c r="AB560" i="5"/>
  <c r="V552" i="5"/>
  <c r="G552" i="5" s="1"/>
  <c r="AB552" i="5"/>
  <c r="V544" i="5"/>
  <c r="AB544" i="5"/>
  <c r="V536" i="5"/>
  <c r="G536" i="5" s="1"/>
  <c r="AB536" i="5"/>
  <c r="AB528" i="5"/>
  <c r="V528" i="5"/>
  <c r="AB520" i="5"/>
  <c r="V520" i="5"/>
  <c r="V512" i="5"/>
  <c r="AB512" i="5"/>
  <c r="AB504" i="5"/>
  <c r="V504" i="5"/>
  <c r="G504" i="5" s="1"/>
  <c r="V496" i="5"/>
  <c r="G496" i="5" s="1"/>
  <c r="AB496" i="5"/>
  <c r="V488" i="5"/>
  <c r="AB488" i="5"/>
  <c r="V480" i="5"/>
  <c r="G480" i="5" s="1"/>
  <c r="AB480" i="5"/>
  <c r="V472" i="5"/>
  <c r="AB472" i="5"/>
  <c r="V464" i="5"/>
  <c r="G464" i="5" s="1"/>
  <c r="AB464" i="5"/>
  <c r="V456" i="5"/>
  <c r="AB456" i="5"/>
  <c r="AB448" i="5"/>
  <c r="V448" i="5"/>
  <c r="G448" i="5" s="1"/>
  <c r="V440" i="5"/>
  <c r="AB440" i="5"/>
  <c r="V432" i="5"/>
  <c r="G432" i="5" s="1"/>
  <c r="AB432" i="5"/>
  <c r="V424" i="5"/>
  <c r="AB424" i="5"/>
  <c r="V416" i="5"/>
  <c r="AB416" i="5"/>
  <c r="V408" i="5"/>
  <c r="AB408" i="5"/>
  <c r="V400" i="5"/>
  <c r="R400" i="5" s="1"/>
  <c r="AB400" i="5"/>
  <c r="V392" i="5"/>
  <c r="AB392" i="5"/>
  <c r="V384" i="5"/>
  <c r="G384" i="5" s="1"/>
  <c r="AB384" i="5"/>
  <c r="V376" i="5"/>
  <c r="G376" i="5" s="1"/>
  <c r="AB376" i="5"/>
  <c r="AB368" i="5"/>
  <c r="V368" i="5"/>
  <c r="G368" i="5" s="1"/>
  <c r="AB360" i="5"/>
  <c r="V360" i="5"/>
  <c r="G360" i="5" s="1"/>
  <c r="X349" i="5"/>
  <c r="R349" i="5"/>
  <c r="X313" i="5"/>
  <c r="R313" i="5"/>
  <c r="X283" i="5"/>
  <c r="R283" i="5"/>
  <c r="X249" i="5"/>
  <c r="R249" i="5"/>
  <c r="X237" i="5"/>
  <c r="R237" i="5"/>
  <c r="X228" i="5"/>
  <c r="R228" i="5"/>
  <c r="V1711" i="5"/>
  <c r="G1711" i="5" s="1"/>
  <c r="AB1711" i="5"/>
  <c r="V1703" i="5"/>
  <c r="AB1703" i="5"/>
  <c r="V1695" i="5"/>
  <c r="J1695" i="5" s="1"/>
  <c r="AB1695" i="5"/>
  <c r="V1687" i="5"/>
  <c r="AB1687" i="5"/>
  <c r="V1679" i="5"/>
  <c r="E1679" i="5" s="1"/>
  <c r="X1679" i="5" s="1"/>
  <c r="AB1679" i="5"/>
  <c r="V1671" i="5"/>
  <c r="AB1671" i="5"/>
  <c r="V1663" i="5"/>
  <c r="AB1663" i="5"/>
  <c r="V1655" i="5"/>
  <c r="AB1655" i="5"/>
  <c r="V1647" i="5"/>
  <c r="AB1647" i="5"/>
  <c r="V1639" i="5"/>
  <c r="AB1639" i="5"/>
  <c r="AB1631" i="5"/>
  <c r="V1631" i="5"/>
  <c r="V1623" i="5"/>
  <c r="AB1623" i="5"/>
  <c r="V1615" i="5"/>
  <c r="AB1615" i="5"/>
  <c r="V1607" i="5"/>
  <c r="AB1607" i="5"/>
  <c r="V1599" i="5"/>
  <c r="AB1599" i="5"/>
  <c r="V1591" i="5"/>
  <c r="AB1591" i="5"/>
  <c r="V1583" i="5"/>
  <c r="AB1583" i="5"/>
  <c r="V1575" i="5"/>
  <c r="AB1575" i="5"/>
  <c r="V1567" i="5"/>
  <c r="AB1567" i="5"/>
  <c r="V1551" i="5"/>
  <c r="AB1551" i="5"/>
  <c r="V1543" i="5"/>
  <c r="AB1543" i="5"/>
  <c r="V1535" i="5"/>
  <c r="I1535" i="5" s="1"/>
  <c r="AB1535" i="5"/>
  <c r="V1527" i="5"/>
  <c r="I1527" i="5" s="1"/>
  <c r="AB1527" i="5"/>
  <c r="V1519" i="5"/>
  <c r="AB1519" i="5"/>
  <c r="V1511" i="5"/>
  <c r="AB1511" i="5"/>
  <c r="V1503" i="5"/>
  <c r="AB1503" i="5"/>
  <c r="V1495" i="5"/>
  <c r="AB1495" i="5"/>
  <c r="V1487" i="5"/>
  <c r="AB1487" i="5"/>
  <c r="V1479" i="5"/>
  <c r="AB1479" i="5"/>
  <c r="V1471" i="5"/>
  <c r="AB1471" i="5"/>
  <c r="V1463" i="5"/>
  <c r="AB1463" i="5"/>
  <c r="V1455" i="5"/>
  <c r="G1455" i="5" s="1"/>
  <c r="AB1455" i="5"/>
  <c r="V1447" i="5"/>
  <c r="AB1447" i="5"/>
  <c r="V1439" i="5"/>
  <c r="AB1439" i="5"/>
  <c r="V1431" i="5"/>
  <c r="AB1431" i="5"/>
  <c r="V1423" i="5"/>
  <c r="AB1423" i="5"/>
  <c r="V1415" i="5"/>
  <c r="AB1415" i="5"/>
  <c r="AB1407" i="5"/>
  <c r="V1407" i="5"/>
  <c r="V1399" i="5"/>
  <c r="AB1399" i="5"/>
  <c r="V1391" i="5"/>
  <c r="AB1391" i="5"/>
  <c r="V1383" i="5"/>
  <c r="AB1383" i="5"/>
  <c r="V1375" i="5"/>
  <c r="AB1375" i="5"/>
  <c r="V1367" i="5"/>
  <c r="G1367" i="5" s="1"/>
  <c r="AB1367" i="5"/>
  <c r="V1359" i="5"/>
  <c r="F1359" i="5" s="1"/>
  <c r="AB1359" i="5"/>
  <c r="V1351" i="5"/>
  <c r="AB1351" i="5"/>
  <c r="V1343" i="5"/>
  <c r="R1343" i="5" s="1"/>
  <c r="AB1343" i="5"/>
  <c r="V1335" i="5"/>
  <c r="R1335" i="5" s="1"/>
  <c r="AB1335" i="5"/>
  <c r="V1327" i="5"/>
  <c r="AB1327" i="5"/>
  <c r="V1311" i="5"/>
  <c r="AB1311" i="5"/>
  <c r="V1303" i="5"/>
  <c r="AB1303" i="5"/>
  <c r="V1295" i="5"/>
  <c r="AB1295" i="5"/>
  <c r="V1287" i="5"/>
  <c r="G1287" i="5" s="1"/>
  <c r="AB1287" i="5"/>
  <c r="V1279" i="5"/>
  <c r="AB1279" i="5"/>
  <c r="V1271" i="5"/>
  <c r="AB1271" i="5"/>
  <c r="V1263" i="5"/>
  <c r="AB1263" i="5"/>
  <c r="V1255" i="5"/>
  <c r="AB1255" i="5"/>
  <c r="V1247" i="5"/>
  <c r="AB1247" i="5"/>
  <c r="V1239" i="5"/>
  <c r="G1239" i="5" s="1"/>
  <c r="AB1239" i="5"/>
  <c r="V1231" i="5"/>
  <c r="AB1231" i="5"/>
  <c r="V1223" i="5"/>
  <c r="AB1223" i="5"/>
  <c r="V1215" i="5"/>
  <c r="AB1215" i="5"/>
  <c r="V1207" i="5"/>
  <c r="AB1207" i="5"/>
  <c r="V1199" i="5"/>
  <c r="AB1199" i="5"/>
  <c r="V1191" i="5"/>
  <c r="AB1191" i="5"/>
  <c r="AB1183" i="5"/>
  <c r="V1183" i="5"/>
  <c r="V1175" i="5"/>
  <c r="AB1175" i="5"/>
  <c r="V1167" i="5"/>
  <c r="AB1167" i="5"/>
  <c r="V1159" i="5"/>
  <c r="AB1159" i="5"/>
  <c r="V1143" i="5"/>
  <c r="AB1143" i="5"/>
  <c r="V1135" i="5"/>
  <c r="AB1135" i="5"/>
  <c r="V1127" i="5"/>
  <c r="AB1127" i="5"/>
  <c r="V1119" i="5"/>
  <c r="AB1119" i="5"/>
  <c r="V1111" i="5"/>
  <c r="AB1111" i="5"/>
  <c r="V1103" i="5"/>
  <c r="AB1103" i="5"/>
  <c r="V1095" i="5"/>
  <c r="AB1095" i="5"/>
  <c r="V1087" i="5"/>
  <c r="AB1087" i="5"/>
  <c r="V1079" i="5"/>
  <c r="AB1079" i="5"/>
  <c r="V1071" i="5"/>
  <c r="AB1071" i="5"/>
  <c r="AB1063" i="5"/>
  <c r="V1063" i="5"/>
  <c r="AB1055" i="5"/>
  <c r="V1055" i="5"/>
  <c r="V1047" i="5"/>
  <c r="AB1047" i="5"/>
  <c r="V1039" i="5"/>
  <c r="AB1039" i="5"/>
  <c r="V1031" i="5"/>
  <c r="AB1031" i="5"/>
  <c r="V1023" i="5"/>
  <c r="AB1023" i="5"/>
  <c r="AB1015" i="5"/>
  <c r="V1015" i="5"/>
  <c r="V999" i="5"/>
  <c r="AB999" i="5"/>
  <c r="AB991" i="5"/>
  <c r="V991" i="5"/>
  <c r="V983" i="5"/>
  <c r="AB983" i="5"/>
  <c r="V975" i="5"/>
  <c r="AB975" i="5"/>
  <c r="V967" i="5"/>
  <c r="AB967" i="5"/>
  <c r="V959" i="5"/>
  <c r="F959" i="5" s="1"/>
  <c r="AB959" i="5"/>
  <c r="V951" i="5"/>
  <c r="AB951" i="5"/>
  <c r="V943" i="5"/>
  <c r="AB943" i="5"/>
  <c r="V935" i="5"/>
  <c r="AB935" i="5"/>
  <c r="V927" i="5"/>
  <c r="AB927" i="5"/>
  <c r="AB919" i="5"/>
  <c r="V919" i="5"/>
  <c r="V911" i="5"/>
  <c r="AB911" i="5"/>
  <c r="V903" i="5"/>
  <c r="AB903" i="5"/>
  <c r="V895" i="5"/>
  <c r="AB895" i="5"/>
  <c r="V887" i="5"/>
  <c r="AB887" i="5"/>
  <c r="V879" i="5"/>
  <c r="AB879" i="5"/>
  <c r="AB871" i="5"/>
  <c r="V871" i="5"/>
  <c r="V863" i="5"/>
  <c r="AB863" i="5"/>
  <c r="V855" i="5"/>
  <c r="AB855" i="5"/>
  <c r="V847" i="5"/>
  <c r="AB847" i="5"/>
  <c r="V839" i="5"/>
  <c r="AB839" i="5"/>
  <c r="AB831" i="5"/>
  <c r="V831" i="5"/>
  <c r="V823" i="5"/>
  <c r="AB823" i="5"/>
  <c r="AB815" i="5"/>
  <c r="V815" i="5"/>
  <c r="V807" i="5"/>
  <c r="AB807" i="5"/>
  <c r="V799" i="5"/>
  <c r="AB799" i="5"/>
  <c r="V791" i="5"/>
  <c r="AB791" i="5"/>
  <c r="AB783" i="5"/>
  <c r="V783" i="5"/>
  <c r="V775" i="5"/>
  <c r="AB775" i="5"/>
  <c r="V767" i="5"/>
  <c r="AB767" i="5"/>
  <c r="AB759" i="5"/>
  <c r="V759" i="5"/>
  <c r="V751" i="5"/>
  <c r="AB751" i="5"/>
  <c r="V743" i="5"/>
  <c r="AB743" i="5"/>
  <c r="V735" i="5"/>
  <c r="AB735" i="5"/>
  <c r="V727" i="5"/>
  <c r="AB727" i="5"/>
  <c r="V719" i="5"/>
  <c r="AB719" i="5"/>
  <c r="V711" i="5"/>
  <c r="AB711" i="5"/>
  <c r="V703" i="5"/>
  <c r="AB703" i="5"/>
  <c r="V695" i="5"/>
  <c r="H695" i="5" s="1"/>
  <c r="AB695" i="5"/>
  <c r="V687" i="5"/>
  <c r="AB687" i="5"/>
  <c r="V679" i="5"/>
  <c r="AB679" i="5"/>
  <c r="V671" i="5"/>
  <c r="AB671" i="5"/>
  <c r="V663" i="5"/>
  <c r="AB663" i="5"/>
  <c r="V655" i="5"/>
  <c r="F655" i="5" s="1"/>
  <c r="AB655" i="5"/>
  <c r="V647" i="5"/>
  <c r="AB647" i="5"/>
  <c r="V639" i="5"/>
  <c r="AB639" i="5"/>
  <c r="V631" i="5"/>
  <c r="AB631" i="5"/>
  <c r="V623" i="5"/>
  <c r="AB623" i="5"/>
  <c r="V615" i="5"/>
  <c r="AB615" i="5"/>
  <c r="V607" i="5"/>
  <c r="AB607" i="5"/>
  <c r="V599" i="5"/>
  <c r="AB599" i="5"/>
  <c r="V591" i="5"/>
  <c r="AB591" i="5"/>
  <c r="V583" i="5"/>
  <c r="AB583" i="5"/>
  <c r="V575" i="5"/>
  <c r="AB575" i="5"/>
  <c r="V567" i="5"/>
  <c r="AB567" i="5"/>
  <c r="V559" i="5"/>
  <c r="AB559" i="5"/>
  <c r="V551" i="5"/>
  <c r="AB551" i="5"/>
  <c r="V543" i="5"/>
  <c r="AB543" i="5"/>
  <c r="V535" i="5"/>
  <c r="AB535" i="5"/>
  <c r="AB527" i="5"/>
  <c r="V527" i="5"/>
  <c r="V519" i="5"/>
  <c r="AB519" i="5"/>
  <c r="V511" i="5"/>
  <c r="AB511" i="5"/>
  <c r="AB503" i="5"/>
  <c r="V503" i="5"/>
  <c r="V495" i="5"/>
  <c r="AB495" i="5"/>
  <c r="V487" i="5"/>
  <c r="AB487" i="5"/>
  <c r="V479" i="5"/>
  <c r="AB479" i="5"/>
  <c r="V471" i="5"/>
  <c r="AB471" i="5"/>
  <c r="V463" i="5"/>
  <c r="AB463" i="5"/>
  <c r="V455" i="5"/>
  <c r="AB455" i="5"/>
  <c r="V447" i="5"/>
  <c r="AB447" i="5"/>
  <c r="AB439" i="5"/>
  <c r="V439" i="5"/>
  <c r="V431" i="5"/>
  <c r="AB431" i="5"/>
  <c r="V423" i="5"/>
  <c r="AB423" i="5"/>
  <c r="V415" i="5"/>
  <c r="AB415" i="5"/>
  <c r="V407" i="5"/>
  <c r="AB407" i="5"/>
  <c r="V399" i="5"/>
  <c r="AB399" i="5"/>
  <c r="V391" i="5"/>
  <c r="AB391" i="5"/>
  <c r="V383" i="5"/>
  <c r="AB383" i="5"/>
  <c r="V375" i="5"/>
  <c r="AB375" i="5"/>
  <c r="AB367" i="5"/>
  <c r="V367" i="5"/>
  <c r="V359" i="5"/>
  <c r="AB359" i="5"/>
  <c r="X321" i="5"/>
  <c r="R321" i="5"/>
  <c r="X301" i="5"/>
  <c r="R301" i="5"/>
  <c r="X204" i="5"/>
  <c r="R204" i="5"/>
  <c r="X181" i="5"/>
  <c r="R181" i="5"/>
  <c r="AB1007" i="5"/>
  <c r="V1151" i="5"/>
  <c r="G1912" i="5"/>
  <c r="AB2048" i="5"/>
  <c r="AB1559" i="5"/>
  <c r="G2008" i="5"/>
  <c r="R336" i="5"/>
  <c r="G1152" i="5"/>
  <c r="X121" i="5"/>
  <c r="R121" i="5"/>
  <c r="X54" i="5"/>
  <c r="R54" i="5"/>
  <c r="X45" i="5"/>
  <c r="R45" i="5"/>
  <c r="E1029" i="5"/>
  <c r="X1029" i="5" s="1"/>
  <c r="R1029" i="5"/>
  <c r="V1486" i="5"/>
  <c r="AB1486" i="5"/>
  <c r="AB1821" i="5"/>
  <c r="V1821" i="5"/>
  <c r="V1093" i="5"/>
  <c r="AB1093" i="5"/>
  <c r="V1045" i="5"/>
  <c r="AB1045" i="5"/>
  <c r="V965" i="5"/>
  <c r="AB965" i="5"/>
  <c r="V837" i="5"/>
  <c r="AB837" i="5"/>
  <c r="V789" i="5"/>
  <c r="AB789" i="5"/>
  <c r="V709" i="5"/>
  <c r="AB709" i="5"/>
  <c r="V661" i="5"/>
  <c r="AB661" i="5"/>
  <c r="V581" i="5"/>
  <c r="AB581" i="5"/>
  <c r="V533" i="5"/>
  <c r="AB533" i="5"/>
  <c r="V469" i="5"/>
  <c r="AB469" i="5"/>
  <c r="V429" i="5"/>
  <c r="AB429" i="5"/>
  <c r="V389" i="5"/>
  <c r="AB389" i="5"/>
  <c r="V357" i="5"/>
  <c r="AB357" i="5"/>
  <c r="AB1269" i="5"/>
  <c r="AB1013" i="5"/>
  <c r="AB973" i="5"/>
  <c r="AB941" i="5"/>
  <c r="AB909" i="5"/>
  <c r="AB749" i="5"/>
  <c r="AB677" i="5"/>
  <c r="AB645" i="5"/>
  <c r="AB613" i="5"/>
  <c r="AB477" i="5"/>
  <c r="AB421" i="5"/>
  <c r="AB1301" i="5"/>
  <c r="AB1277" i="5"/>
  <c r="AB1173" i="5"/>
  <c r="AB1149" i="5"/>
  <c r="AB1077" i="5"/>
  <c r="AB885" i="5"/>
  <c r="AB845" i="5"/>
  <c r="AB813" i="5"/>
  <c r="AB781" i="5"/>
  <c r="AB621" i="5"/>
  <c r="AB549" i="5"/>
  <c r="AB517" i="5"/>
  <c r="AB485" i="5"/>
  <c r="AB453" i="5"/>
  <c r="AB1205" i="5"/>
  <c r="AB1109" i="5"/>
  <c r="AB1085" i="5"/>
  <c r="AB1021" i="5"/>
  <c r="AB949" i="5"/>
  <c r="AB717" i="5"/>
  <c r="AB685" i="5"/>
  <c r="AB653" i="5"/>
  <c r="AB493" i="5"/>
  <c r="AB365" i="5"/>
  <c r="V917" i="5"/>
  <c r="AB1285" i="5"/>
  <c r="AB1117" i="5"/>
  <c r="AB1053" i="5"/>
  <c r="AB981" i="5"/>
  <c r="AB957" i="5"/>
  <c r="AB893" i="5"/>
  <c r="AB821" i="5"/>
  <c r="V2196" i="5"/>
  <c r="V2170" i="5"/>
  <c r="V1874" i="5"/>
  <c r="V2244" i="5"/>
  <c r="V2212" i="5"/>
  <c r="R75" i="5"/>
  <c r="S1978" i="5"/>
  <c r="S2178" i="5"/>
  <c r="S2282" i="5"/>
  <c r="S2002" i="5"/>
  <c r="S1874" i="5"/>
  <c r="S1706" i="5"/>
  <c r="S1642" i="5"/>
  <c r="T2409" i="5"/>
  <c r="T2226" i="5"/>
  <c r="T2130" i="5"/>
  <c r="T2114" i="5"/>
  <c r="T2098" i="5"/>
  <c r="T1658" i="5"/>
  <c r="S2425" i="5"/>
  <c r="T2425" i="5"/>
  <c r="S2417" i="5"/>
  <c r="T2417" i="5"/>
  <c r="T2346" i="5"/>
  <c r="S2346" i="5"/>
  <c r="T2330" i="5"/>
  <c r="S2330" i="5"/>
  <c r="S2274" i="5"/>
  <c r="T2274" i="5"/>
  <c r="S2266" i="5"/>
  <c r="T2266" i="5"/>
  <c r="T2258" i="5"/>
  <c r="S2258" i="5"/>
  <c r="T2250" i="5"/>
  <c r="S2250" i="5"/>
  <c r="S2218" i="5"/>
  <c r="T2218" i="5"/>
  <c r="T2162" i="5"/>
  <c r="S2162" i="5"/>
  <c r="T2146" i="5"/>
  <c r="S2146" i="5"/>
  <c r="T2138" i="5"/>
  <c r="S2138" i="5"/>
  <c r="T2074" i="5"/>
  <c r="S2074" i="5"/>
  <c r="S2066" i="5"/>
  <c r="T2066" i="5"/>
  <c r="T2050" i="5"/>
  <c r="S2050" i="5"/>
  <c r="S2010" i="5"/>
  <c r="T2010" i="5"/>
  <c r="T1994" i="5"/>
  <c r="S1994" i="5"/>
  <c r="S1962" i="5"/>
  <c r="T1962" i="5"/>
  <c r="T1946" i="5"/>
  <c r="S1946" i="5"/>
  <c r="T1938" i="5"/>
  <c r="S1938" i="5"/>
  <c r="S1922" i="5"/>
  <c r="T1922" i="5"/>
  <c r="T1898" i="5"/>
  <c r="S1898" i="5"/>
  <c r="T1882" i="5"/>
  <c r="S1882" i="5"/>
  <c r="T1866" i="5"/>
  <c r="S1866" i="5"/>
  <c r="T1850" i="5"/>
  <c r="S1850" i="5"/>
  <c r="T1842" i="5"/>
  <c r="S1842" i="5"/>
  <c r="T1834" i="5"/>
  <c r="S1834" i="5"/>
  <c r="T1826" i="5"/>
  <c r="S1826" i="5"/>
  <c r="T1818" i="5"/>
  <c r="S1818" i="5"/>
  <c r="S1810" i="5"/>
  <c r="T1810" i="5"/>
  <c r="T1730" i="5"/>
  <c r="S1730" i="5"/>
  <c r="T1698" i="5"/>
  <c r="S1698" i="5"/>
  <c r="T1690" i="5"/>
  <c r="S1690" i="5"/>
  <c r="S1682" i="5"/>
  <c r="T1682" i="5"/>
  <c r="T1674" i="5"/>
  <c r="S1674" i="5"/>
  <c r="T1650" i="5"/>
  <c r="S1650" i="5"/>
  <c r="T1618" i="5"/>
  <c r="S1618" i="5"/>
  <c r="T1602" i="5"/>
  <c r="S1602" i="5"/>
  <c r="S1594" i="5"/>
  <c r="T1594" i="5"/>
  <c r="T1586" i="5"/>
  <c r="S1586" i="5"/>
  <c r="T1570" i="5"/>
  <c r="S1570" i="5"/>
  <c r="T1546" i="5"/>
  <c r="S1546" i="5"/>
  <c r="S1538" i="5"/>
  <c r="T1538" i="5"/>
  <c r="T1514" i="5"/>
  <c r="S1514" i="5"/>
  <c r="T1506" i="5"/>
  <c r="S1506" i="5"/>
  <c r="E1866" i="5"/>
  <c r="X1866" i="5" s="1"/>
  <c r="T2362" i="5"/>
  <c r="T2314" i="5"/>
  <c r="T2298" i="5"/>
  <c r="T1754" i="5"/>
  <c r="T1498" i="5"/>
  <c r="S1530" i="5"/>
  <c r="S1890" i="5"/>
  <c r="S1858" i="5"/>
  <c r="S1578" i="5"/>
  <c r="S1746" i="5"/>
  <c r="T2122" i="5"/>
  <c r="T2106" i="5"/>
  <c r="T2090" i="5"/>
  <c r="T1666" i="5"/>
  <c r="T1562" i="5"/>
  <c r="V1414" i="5"/>
  <c r="AB1414" i="5"/>
  <c r="AB1853" i="5"/>
  <c r="V1853" i="5"/>
  <c r="V1293" i="5"/>
  <c r="AB1293" i="5"/>
  <c r="V1261" i="5"/>
  <c r="AB1261" i="5"/>
  <c r="V1253" i="5"/>
  <c r="AB1253" i="5"/>
  <c r="V1245" i="5"/>
  <c r="AB1245" i="5"/>
  <c r="V1229" i="5"/>
  <c r="AB1229" i="5"/>
  <c r="V1197" i="5"/>
  <c r="AB1197" i="5"/>
  <c r="S1474" i="5"/>
  <c r="V2417" i="5"/>
  <c r="AB2417" i="5"/>
  <c r="AB2386" i="5"/>
  <c r="V2386" i="5"/>
  <c r="AB2362" i="5"/>
  <c r="V2362" i="5"/>
  <c r="V2290" i="5"/>
  <c r="AB2290" i="5"/>
  <c r="V2274" i="5"/>
  <c r="AB2274" i="5"/>
  <c r="AB2258" i="5"/>
  <c r="V2258" i="5"/>
  <c r="V2226" i="5"/>
  <c r="AB2226" i="5"/>
  <c r="V2210" i="5"/>
  <c r="AB2210" i="5"/>
  <c r="AB2194" i="5"/>
  <c r="V2194" i="5"/>
  <c r="V2146" i="5"/>
  <c r="AB2146" i="5"/>
  <c r="AB2130" i="5"/>
  <c r="V2130" i="5"/>
  <c r="V2082" i="5"/>
  <c r="AB2082" i="5"/>
  <c r="AB2066" i="5"/>
  <c r="V2066" i="5"/>
  <c r="AB2042" i="5"/>
  <c r="V2042" i="5"/>
  <c r="AB1978" i="5"/>
  <c r="V1978" i="5"/>
  <c r="V1970" i="5"/>
  <c r="AB1970" i="5"/>
  <c r="V1914" i="5"/>
  <c r="AB1914" i="5"/>
  <c r="V1906" i="5"/>
  <c r="AB1906" i="5"/>
  <c r="AB1890" i="5"/>
  <c r="V1890" i="5"/>
  <c r="V1850" i="5"/>
  <c r="AB1850" i="5"/>
  <c r="V1842" i="5"/>
  <c r="AB1842" i="5"/>
  <c r="V1826" i="5"/>
  <c r="AB1826" i="5"/>
  <c r="V1810" i="5"/>
  <c r="AB1810" i="5"/>
  <c r="V1786" i="5"/>
  <c r="AB1786" i="5"/>
  <c r="V1778" i="5"/>
  <c r="AB1778" i="5"/>
  <c r="V1690" i="5"/>
  <c r="AB1690" i="5"/>
  <c r="V1658" i="5"/>
  <c r="AB1658" i="5"/>
  <c r="V1626" i="5"/>
  <c r="AB1626" i="5"/>
  <c r="V1562" i="5"/>
  <c r="AB1562" i="5"/>
  <c r="V1530" i="5"/>
  <c r="AB1530" i="5"/>
  <c r="V1498" i="5"/>
  <c r="AB1498" i="5"/>
  <c r="V1482" i="5"/>
  <c r="AB1482" i="5"/>
  <c r="V1466" i="5"/>
  <c r="AB1466" i="5"/>
  <c r="V1458" i="5"/>
  <c r="AB1458" i="5"/>
  <c r="V1450" i="5"/>
  <c r="AB1450" i="5"/>
  <c r="V1434" i="5"/>
  <c r="AB1434" i="5"/>
  <c r="V1426" i="5"/>
  <c r="AB1426" i="5"/>
  <c r="V1418" i="5"/>
  <c r="AB1418" i="5"/>
  <c r="V1394" i="5"/>
  <c r="AB1394" i="5"/>
  <c r="V1362" i="5"/>
  <c r="AB1362" i="5"/>
  <c r="V1330" i="5"/>
  <c r="AB1330" i="5"/>
  <c r="V1298" i="5"/>
  <c r="AB1298" i="5"/>
  <c r="V1290" i="5"/>
  <c r="AB1290" i="5"/>
  <c r="V1282" i="5"/>
  <c r="AB1282" i="5"/>
  <c r="V1266" i="5"/>
  <c r="AB1266" i="5"/>
  <c r="V1234" i="5"/>
  <c r="AB1234" i="5"/>
  <c r="V1226" i="5"/>
  <c r="AB1226" i="5"/>
  <c r="V1218" i="5"/>
  <c r="AB1218" i="5"/>
  <c r="X271" i="5"/>
  <c r="AB1726" i="5"/>
  <c r="V2425" i="5"/>
  <c r="V2354" i="5"/>
  <c r="V2338" i="5"/>
  <c r="V2322" i="5"/>
  <c r="V2234" i="5"/>
  <c r="V2162" i="5"/>
  <c r="X275" i="5"/>
  <c r="AB2403" i="5"/>
  <c r="AB2276" i="5"/>
  <c r="AB2148" i="5"/>
  <c r="AB2020" i="5"/>
  <c r="AB1956" i="5"/>
  <c r="AB1892" i="5"/>
  <c r="AB1828" i="5"/>
  <c r="AB1764" i="5"/>
  <c r="AB1202" i="5"/>
  <c r="AB1138" i="5"/>
  <c r="AB1074" i="5"/>
  <c r="AB1010" i="5"/>
  <c r="AB946" i="5"/>
  <c r="AB882" i="5"/>
  <c r="AB818" i="5"/>
  <c r="AB754" i="5"/>
  <c r="AB690" i="5"/>
  <c r="AB626" i="5"/>
  <c r="AB562" i="5"/>
  <c r="AB498" i="5"/>
  <c r="AB434" i="5"/>
  <c r="AB370" i="5"/>
  <c r="AB322" i="5"/>
  <c r="AB258" i="5"/>
  <c r="AB194" i="5"/>
  <c r="AB130" i="5"/>
  <c r="AB68" i="5"/>
  <c r="AB2388" i="5"/>
  <c r="AB2324" i="5"/>
  <c r="AB2260" i="5"/>
  <c r="AB2132" i="5"/>
  <c r="AB2068" i="5"/>
  <c r="AB2004" i="5"/>
  <c r="AB1940" i="5"/>
  <c r="AB1876" i="5"/>
  <c r="AB1812" i="5"/>
  <c r="AB1748" i="5"/>
  <c r="AB1724" i="5"/>
  <c r="AB1468" i="5"/>
  <c r="AB1436" i="5"/>
  <c r="AB1300" i="5"/>
  <c r="AB1236" i="5"/>
  <c r="AB1172" i="5"/>
  <c r="AB1154" i="5"/>
  <c r="AB1090" i="5"/>
  <c r="AB1026" i="5"/>
  <c r="AB962" i="5"/>
  <c r="AB898" i="5"/>
  <c r="AB834" i="5"/>
  <c r="AB770" i="5"/>
  <c r="AB706" i="5"/>
  <c r="AB642" i="5"/>
  <c r="AB578" i="5"/>
  <c r="AB514" i="5"/>
  <c r="AB450" i="5"/>
  <c r="AB386" i="5"/>
  <c r="AB274" i="5"/>
  <c r="AB210" i="5"/>
  <c r="AB146" i="5"/>
  <c r="AB82" i="5"/>
  <c r="AB20" i="5"/>
  <c r="V2028" i="5"/>
  <c r="AB2411" i="5"/>
  <c r="AB2348" i="5"/>
  <c r="AB2284" i="5"/>
  <c r="AB2220" i="5"/>
  <c r="AB2156" i="5"/>
  <c r="AB2092" i="5"/>
  <c r="AB1964" i="5"/>
  <c r="AB1900" i="5"/>
  <c r="AB1836" i="5"/>
  <c r="AB1772" i="5"/>
  <c r="AB1668" i="5"/>
  <c r="AB1636" i="5"/>
  <c r="AB1604" i="5"/>
  <c r="AB1572" i="5"/>
  <c r="AB1540" i="5"/>
  <c r="AB1508" i="5"/>
  <c r="AB1404" i="5"/>
  <c r="AB1372" i="5"/>
  <c r="AB1340" i="5"/>
  <c r="AB1308" i="5"/>
  <c r="AB1244" i="5"/>
  <c r="AB1180" i="5"/>
  <c r="AB1162" i="5"/>
  <c r="AB1098" i="5"/>
  <c r="AB1034" i="5"/>
  <c r="AB970" i="5"/>
  <c r="AB906" i="5"/>
  <c r="AB842" i="5"/>
  <c r="AB778" i="5"/>
  <c r="AB714" i="5"/>
  <c r="AB650" i="5"/>
  <c r="AB586" i="5"/>
  <c r="AB522" i="5"/>
  <c r="AB458" i="5"/>
  <c r="AB394" i="5"/>
  <c r="AB282" i="5"/>
  <c r="AB236" i="5"/>
  <c r="AB218" i="5"/>
  <c r="AB172" i="5"/>
  <c r="AB154" i="5"/>
  <c r="AB108" i="5"/>
  <c r="AB90" i="5"/>
  <c r="AB46" i="5"/>
  <c r="AB28" i="5"/>
  <c r="AB2308" i="5"/>
  <c r="AB2180" i="5"/>
  <c r="AB2116" i="5"/>
  <c r="AB2052" i="5"/>
  <c r="AB1988" i="5"/>
  <c r="AB1924" i="5"/>
  <c r="AB1860" i="5"/>
  <c r="AB1796" i="5"/>
  <c r="AB1732" i="5"/>
  <c r="AB1476" i="5"/>
  <c r="AB1444" i="5"/>
  <c r="AB1188" i="5"/>
  <c r="AB1170" i="5"/>
  <c r="AB1106" i="5"/>
  <c r="AB1042" i="5"/>
  <c r="AB978" i="5"/>
  <c r="AB914" i="5"/>
  <c r="AB850" i="5"/>
  <c r="AB786" i="5"/>
  <c r="AB722" i="5"/>
  <c r="AB658" i="5"/>
  <c r="AB594" i="5"/>
  <c r="AB530" i="5"/>
  <c r="AB466" i="5"/>
  <c r="AB402" i="5"/>
  <c r="AB338" i="5"/>
  <c r="AB290" i="5"/>
  <c r="AB226" i="5"/>
  <c r="AB162" i="5"/>
  <c r="AB98" i="5"/>
  <c r="AB36" i="5"/>
  <c r="V2430" i="5"/>
  <c r="AB2430" i="5"/>
  <c r="AB2422" i="5"/>
  <c r="V2422" i="5"/>
  <c r="G2422" i="5" s="1"/>
  <c r="AB2414" i="5"/>
  <c r="V2414" i="5"/>
  <c r="G2414" i="5" s="1"/>
  <c r="V2406" i="5"/>
  <c r="AB2406" i="5"/>
  <c r="V2398" i="5"/>
  <c r="AB2398" i="5"/>
  <c r="AB2391" i="5"/>
  <c r="V2391" i="5"/>
  <c r="G2391" i="5" s="1"/>
  <c r="AB2383" i="5"/>
  <c r="V2383" i="5"/>
  <c r="G2383" i="5" s="1"/>
  <c r="V2375" i="5"/>
  <c r="G2375" i="5" s="1"/>
  <c r="AB2375" i="5"/>
  <c r="V2367" i="5"/>
  <c r="G2367" i="5" s="1"/>
  <c r="AB2367" i="5"/>
  <c r="V2359" i="5"/>
  <c r="G2359" i="5" s="1"/>
  <c r="AB2359" i="5"/>
  <c r="V2351" i="5"/>
  <c r="G2351" i="5" s="1"/>
  <c r="AB2351" i="5"/>
  <c r="V2343" i="5"/>
  <c r="G2343" i="5" s="1"/>
  <c r="AB2343" i="5"/>
  <c r="V2335" i="5"/>
  <c r="G2335" i="5" s="1"/>
  <c r="AB2335" i="5"/>
  <c r="AB2327" i="5"/>
  <c r="V2327" i="5"/>
  <c r="G2327" i="5" s="1"/>
  <c r="V2319" i="5"/>
  <c r="G2319" i="5" s="1"/>
  <c r="AB2319" i="5"/>
  <c r="V2311" i="5"/>
  <c r="G2311" i="5" s="1"/>
  <c r="AB2311" i="5"/>
  <c r="V2303" i="5"/>
  <c r="G2303" i="5" s="1"/>
  <c r="AB2303" i="5"/>
  <c r="V2295" i="5"/>
  <c r="AB2295" i="5"/>
  <c r="V2287" i="5"/>
  <c r="G2287" i="5" s="1"/>
  <c r="AB2287" i="5"/>
  <c r="V2279" i="5"/>
  <c r="G2279" i="5" s="1"/>
  <c r="AB2279" i="5"/>
  <c r="V2271" i="5"/>
  <c r="AB2271" i="5"/>
  <c r="AB2263" i="5"/>
  <c r="V2263" i="5"/>
  <c r="V2255" i="5"/>
  <c r="G2255" i="5" s="1"/>
  <c r="AB2255" i="5"/>
  <c r="AB2247" i="5"/>
  <c r="V2247" i="5"/>
  <c r="V2239" i="5"/>
  <c r="G2239" i="5" s="1"/>
  <c r="AB2239" i="5"/>
  <c r="V2231" i="5"/>
  <c r="G2231" i="5" s="1"/>
  <c r="AB2231" i="5"/>
  <c r="V2223" i="5"/>
  <c r="G2223" i="5" s="1"/>
  <c r="AB2223" i="5"/>
  <c r="V2215" i="5"/>
  <c r="G2215" i="5" s="1"/>
  <c r="AB2215" i="5"/>
  <c r="V2207" i="5"/>
  <c r="G2207" i="5" s="1"/>
  <c r="AB2207" i="5"/>
  <c r="V2199" i="5"/>
  <c r="AB2199" i="5"/>
  <c r="V2191" i="5"/>
  <c r="AB2191" i="5"/>
  <c r="AB2183" i="5"/>
  <c r="V2183" i="5"/>
  <c r="G2183" i="5" s="1"/>
  <c r="V2175" i="5"/>
  <c r="G2175" i="5" s="1"/>
  <c r="AB2175" i="5"/>
  <c r="AB2167" i="5"/>
  <c r="V2167" i="5"/>
  <c r="G2167" i="5" s="1"/>
  <c r="V2159" i="5"/>
  <c r="G2159" i="5" s="1"/>
  <c r="AB2159" i="5"/>
  <c r="V2151" i="5"/>
  <c r="G2151" i="5" s="1"/>
  <c r="AB2151" i="5"/>
  <c r="V2143" i="5"/>
  <c r="AB2143" i="5"/>
  <c r="V2135" i="5"/>
  <c r="G2135" i="5" s="1"/>
  <c r="AB2135" i="5"/>
  <c r="AB2127" i="5"/>
  <c r="V2127" i="5"/>
  <c r="G2127" i="5" s="1"/>
  <c r="V2119" i="5"/>
  <c r="AB2119" i="5"/>
  <c r="V2111" i="5"/>
  <c r="G2111" i="5" s="1"/>
  <c r="AB2111" i="5"/>
  <c r="AB2103" i="5"/>
  <c r="V2103" i="5"/>
  <c r="G2103" i="5" s="1"/>
  <c r="V2095" i="5"/>
  <c r="AB2095" i="5"/>
  <c r="V2087" i="5"/>
  <c r="AB2087" i="5"/>
  <c r="AB2079" i="5"/>
  <c r="V2079" i="5"/>
  <c r="AB2071" i="5"/>
  <c r="V2071" i="5"/>
  <c r="G2071" i="5" s="1"/>
  <c r="AB2063" i="5"/>
  <c r="V2063" i="5"/>
  <c r="G2063" i="5" s="1"/>
  <c r="AB2055" i="5"/>
  <c r="V2055" i="5"/>
  <c r="G2055" i="5" s="1"/>
  <c r="V2047" i="5"/>
  <c r="G2047" i="5" s="1"/>
  <c r="AB2047" i="5"/>
  <c r="V2039" i="5"/>
  <c r="AB2039" i="5"/>
  <c r="V2031" i="5"/>
  <c r="AB2031" i="5"/>
  <c r="V2023" i="5"/>
  <c r="G2023" i="5" s="1"/>
  <c r="AB2023" i="5"/>
  <c r="V2015" i="5"/>
  <c r="G2015" i="5" s="1"/>
  <c r="AB2015" i="5"/>
  <c r="V2007" i="5"/>
  <c r="G2007" i="5" s="1"/>
  <c r="AB2007" i="5"/>
  <c r="V1999" i="5"/>
  <c r="G1999" i="5" s="1"/>
  <c r="AB1999" i="5"/>
  <c r="V1991" i="5"/>
  <c r="G1991" i="5" s="1"/>
  <c r="AB1991" i="5"/>
  <c r="V1983" i="5"/>
  <c r="G1983" i="5" s="1"/>
  <c r="AB1983" i="5"/>
  <c r="AB1975" i="5"/>
  <c r="V1975" i="5"/>
  <c r="G1975" i="5" s="1"/>
  <c r="V1967" i="5"/>
  <c r="G1967" i="5" s="1"/>
  <c r="AB1967" i="5"/>
  <c r="V1959" i="5"/>
  <c r="G1959" i="5" s="1"/>
  <c r="AB1959" i="5"/>
  <c r="V1951" i="5"/>
  <c r="AB1951" i="5"/>
  <c r="V1943" i="5"/>
  <c r="AB1943" i="5"/>
  <c r="V1935" i="5"/>
  <c r="G1935" i="5" s="1"/>
  <c r="AB1935" i="5"/>
  <c r="V1927" i="5"/>
  <c r="G1927" i="5" s="1"/>
  <c r="AB1927" i="5"/>
  <c r="V1919" i="5"/>
  <c r="AB1919" i="5"/>
  <c r="V1911" i="5"/>
  <c r="AB1911" i="5"/>
  <c r="V1903" i="5"/>
  <c r="G1903" i="5" s="1"/>
  <c r="AB1903" i="5"/>
  <c r="V1895" i="5"/>
  <c r="AB1895" i="5"/>
  <c r="V1887" i="5"/>
  <c r="G1887" i="5" s="1"/>
  <c r="AB1887" i="5"/>
  <c r="V1879" i="5"/>
  <c r="G1879" i="5" s="1"/>
  <c r="AB1879" i="5"/>
  <c r="V1871" i="5"/>
  <c r="AB1871" i="5"/>
  <c r="V1863" i="5"/>
  <c r="AB1863" i="5"/>
  <c r="V1855" i="5"/>
  <c r="G1855" i="5" s="1"/>
  <c r="AB1855" i="5"/>
  <c r="V1847" i="5"/>
  <c r="AB1847" i="5"/>
  <c r="V1839" i="5"/>
  <c r="G1839" i="5" s="1"/>
  <c r="AB1839" i="5"/>
  <c r="V1831" i="5"/>
  <c r="G1831" i="5" s="1"/>
  <c r="AB1831" i="5"/>
  <c r="V1823" i="5"/>
  <c r="G1823" i="5" s="1"/>
  <c r="AB1823" i="5"/>
  <c r="V1815" i="5"/>
  <c r="G1815" i="5" s="1"/>
  <c r="AB1815" i="5"/>
  <c r="V1807" i="5"/>
  <c r="G1807" i="5" s="1"/>
  <c r="AB1807" i="5"/>
  <c r="V1799" i="5"/>
  <c r="G1799" i="5" s="1"/>
  <c r="AB1799" i="5"/>
  <c r="V1791" i="5"/>
  <c r="AB1791" i="5"/>
  <c r="V1783" i="5"/>
  <c r="AB1783" i="5"/>
  <c r="V1775" i="5"/>
  <c r="AB1775" i="5"/>
  <c r="V1767" i="5"/>
  <c r="AB1767" i="5"/>
  <c r="V1759" i="5"/>
  <c r="G1759" i="5" s="1"/>
  <c r="AB1759" i="5"/>
  <c r="V1751" i="5"/>
  <c r="G1751" i="5" s="1"/>
  <c r="AB1751" i="5"/>
  <c r="AB1743" i="5"/>
  <c r="V1743" i="5"/>
  <c r="G1743" i="5" s="1"/>
  <c r="V1735" i="5"/>
  <c r="G1735" i="5" s="1"/>
  <c r="AB1735" i="5"/>
  <c r="V1727" i="5"/>
  <c r="G1727" i="5" s="1"/>
  <c r="AB1727" i="5"/>
  <c r="V1719" i="5"/>
  <c r="AB1719" i="5"/>
  <c r="X333" i="5"/>
  <c r="R333" i="5"/>
  <c r="X167" i="5"/>
  <c r="X155" i="5"/>
  <c r="R155" i="5"/>
  <c r="X144" i="5"/>
  <c r="R144" i="5"/>
  <c r="X99" i="5"/>
  <c r="R99" i="5"/>
  <c r="T77" i="5"/>
  <c r="T21" i="5"/>
  <c r="V2429" i="5"/>
  <c r="AB2429" i="5"/>
  <c r="V2421" i="5"/>
  <c r="G2421" i="5" s="1"/>
  <c r="AB2421" i="5"/>
  <c r="V2413" i="5"/>
  <c r="G2413" i="5" s="1"/>
  <c r="AB2413" i="5"/>
  <c r="V2405" i="5"/>
  <c r="G2405" i="5" s="1"/>
  <c r="AB2405" i="5"/>
  <c r="V2397" i="5"/>
  <c r="AB2397" i="5"/>
  <c r="AB2390" i="5"/>
  <c r="V2390" i="5"/>
  <c r="G2390" i="5" s="1"/>
  <c r="AB2382" i="5"/>
  <c r="V2382" i="5"/>
  <c r="V2374" i="5"/>
  <c r="G2374" i="5" s="1"/>
  <c r="AB2374" i="5"/>
  <c r="V2366" i="5"/>
  <c r="G2366" i="5" s="1"/>
  <c r="AB2366" i="5"/>
  <c r="V2358" i="5"/>
  <c r="G2358" i="5" s="1"/>
  <c r="AB2358" i="5"/>
  <c r="V2350" i="5"/>
  <c r="AB2350" i="5"/>
  <c r="V2342" i="5"/>
  <c r="AB2342" i="5"/>
  <c r="V2334" i="5"/>
  <c r="AB2334" i="5"/>
  <c r="V2326" i="5"/>
  <c r="G2326" i="5" s="1"/>
  <c r="AB2326" i="5"/>
  <c r="AB2318" i="5"/>
  <c r="V2318" i="5"/>
  <c r="G2318" i="5" s="1"/>
  <c r="V2310" i="5"/>
  <c r="G2310" i="5" s="1"/>
  <c r="AB2310" i="5"/>
  <c r="V2302" i="5"/>
  <c r="G2302" i="5" s="1"/>
  <c r="AB2302" i="5"/>
  <c r="V2294" i="5"/>
  <c r="AB2294" i="5"/>
  <c r="V2286" i="5"/>
  <c r="G2286" i="5" s="1"/>
  <c r="AB2286" i="5"/>
  <c r="V2278" i="5"/>
  <c r="G2278" i="5" s="1"/>
  <c r="AB2278" i="5"/>
  <c r="V2270" i="5"/>
  <c r="AB2270" i="5"/>
  <c r="V2262" i="5"/>
  <c r="AB2262" i="5"/>
  <c r="AB2254" i="5"/>
  <c r="V2254" i="5"/>
  <c r="V2246" i="5"/>
  <c r="AB2246" i="5"/>
  <c r="V2238" i="5"/>
  <c r="G2238" i="5" s="1"/>
  <c r="AB2238" i="5"/>
  <c r="V2230" i="5"/>
  <c r="G2230" i="5" s="1"/>
  <c r="AB2230" i="5"/>
  <c r="V2222" i="5"/>
  <c r="G2222" i="5" s="1"/>
  <c r="AB2222" i="5"/>
  <c r="V2214" i="5"/>
  <c r="G2214" i="5" s="1"/>
  <c r="AB2214" i="5"/>
  <c r="V2206" i="5"/>
  <c r="G2206" i="5" s="1"/>
  <c r="AB2206" i="5"/>
  <c r="V2198" i="5"/>
  <c r="AB2198" i="5"/>
  <c r="AB2190" i="5"/>
  <c r="V2190" i="5"/>
  <c r="G2190" i="5" s="1"/>
  <c r="V2182" i="5"/>
  <c r="AB2182" i="5"/>
  <c r="V2174" i="5"/>
  <c r="AB2174" i="5"/>
  <c r="AB2166" i="5"/>
  <c r="V2166" i="5"/>
  <c r="G2166" i="5" s="1"/>
  <c r="V2158" i="5"/>
  <c r="G2158" i="5" s="1"/>
  <c r="AB2158" i="5"/>
  <c r="V2150" i="5"/>
  <c r="G2150" i="5" s="1"/>
  <c r="AB2150" i="5"/>
  <c r="V2142" i="5"/>
  <c r="AB2142" i="5"/>
  <c r="V2134" i="5"/>
  <c r="G2134" i="5" s="1"/>
  <c r="AB2134" i="5"/>
  <c r="V2126" i="5"/>
  <c r="G2126" i="5" s="1"/>
  <c r="AB2126" i="5"/>
  <c r="V2118" i="5"/>
  <c r="AB2118" i="5"/>
  <c r="V2110" i="5"/>
  <c r="G2110" i="5" s="1"/>
  <c r="AB2110" i="5"/>
  <c r="V2102" i="5"/>
  <c r="G2102" i="5" s="1"/>
  <c r="AB2102" i="5"/>
  <c r="V2094" i="5"/>
  <c r="AB2094" i="5"/>
  <c r="V2086" i="5"/>
  <c r="AB2086" i="5"/>
  <c r="V2078" i="5"/>
  <c r="G2078" i="5" s="1"/>
  <c r="AB2078" i="5"/>
  <c r="V2070" i="5"/>
  <c r="AB2070" i="5"/>
  <c r="V2062" i="5"/>
  <c r="G2062" i="5" s="1"/>
  <c r="AB2062" i="5"/>
  <c r="V2054" i="5"/>
  <c r="G2054" i="5" s="1"/>
  <c r="AB2054" i="5"/>
  <c r="V2046" i="5"/>
  <c r="AB2046" i="5"/>
  <c r="V2038" i="5"/>
  <c r="G2038" i="5" s="1"/>
  <c r="AB2038" i="5"/>
  <c r="V2030" i="5"/>
  <c r="G2030" i="5" s="1"/>
  <c r="AB2030" i="5"/>
  <c r="V2022" i="5"/>
  <c r="G2022" i="5" s="1"/>
  <c r="AB2022" i="5"/>
  <c r="V2014" i="5"/>
  <c r="G2014" i="5" s="1"/>
  <c r="AB2014" i="5"/>
  <c r="V2006" i="5"/>
  <c r="G2006" i="5" s="1"/>
  <c r="AB2006" i="5"/>
  <c r="V1998" i="5"/>
  <c r="G1998" i="5" s="1"/>
  <c r="AB1998" i="5"/>
  <c r="V1990" i="5"/>
  <c r="G1990" i="5" s="1"/>
  <c r="AB1990" i="5"/>
  <c r="V1982" i="5"/>
  <c r="G1982" i="5" s="1"/>
  <c r="AB1982" i="5"/>
  <c r="AB1974" i="5"/>
  <c r="V1974" i="5"/>
  <c r="G1974" i="5" s="1"/>
  <c r="V1966" i="5"/>
  <c r="G1966" i="5" s="1"/>
  <c r="AB1966" i="5"/>
  <c r="V1958" i="5"/>
  <c r="G1958" i="5" s="1"/>
  <c r="AB1958" i="5"/>
  <c r="V1950" i="5"/>
  <c r="AB1950" i="5"/>
  <c r="V1942" i="5"/>
  <c r="G1942" i="5" s="1"/>
  <c r="AB1942" i="5"/>
  <c r="V1934" i="5"/>
  <c r="AB1934" i="5"/>
  <c r="V1926" i="5"/>
  <c r="AB1926" i="5"/>
  <c r="V1918" i="5"/>
  <c r="AB1918" i="5"/>
  <c r="V1910" i="5"/>
  <c r="AB1910" i="5"/>
  <c r="V1902" i="5"/>
  <c r="G1902" i="5" s="1"/>
  <c r="AB1902" i="5"/>
  <c r="V1894" i="5"/>
  <c r="AB1894" i="5"/>
  <c r="V1886" i="5"/>
  <c r="G1886" i="5" s="1"/>
  <c r="AB1886" i="5"/>
  <c r="V1878" i="5"/>
  <c r="G1878" i="5" s="1"/>
  <c r="AB1878" i="5"/>
  <c r="V1870" i="5"/>
  <c r="G1870" i="5" s="1"/>
  <c r="AB1870" i="5"/>
  <c r="V1862" i="5"/>
  <c r="G1862" i="5" s="1"/>
  <c r="AB1862" i="5"/>
  <c r="V1854" i="5"/>
  <c r="AB1854" i="5"/>
  <c r="AB1846" i="5"/>
  <c r="V1846" i="5"/>
  <c r="V1838" i="5"/>
  <c r="G1838" i="5" s="1"/>
  <c r="AB1838" i="5"/>
  <c r="V1830" i="5"/>
  <c r="AB1830" i="5"/>
  <c r="V1822" i="5"/>
  <c r="AB1822" i="5"/>
  <c r="V1814" i="5"/>
  <c r="G1814" i="5" s="1"/>
  <c r="AB1814" i="5"/>
  <c r="V1806" i="5"/>
  <c r="G1806" i="5" s="1"/>
  <c r="AB1806" i="5"/>
  <c r="V1798" i="5"/>
  <c r="G1798" i="5" s="1"/>
  <c r="AB1798" i="5"/>
  <c r="V1790" i="5"/>
  <c r="AB1790" i="5"/>
  <c r="V1782" i="5"/>
  <c r="G1782" i="5" s="1"/>
  <c r="AB1782" i="5"/>
  <c r="V1774" i="5"/>
  <c r="G1774" i="5" s="1"/>
  <c r="AB1774" i="5"/>
  <c r="V1766" i="5"/>
  <c r="G1766" i="5" s="1"/>
  <c r="AB1766" i="5"/>
  <c r="V1758" i="5"/>
  <c r="AB1758" i="5"/>
  <c r="V1750" i="5"/>
  <c r="AB1750" i="5"/>
  <c r="AB1742" i="5"/>
  <c r="V1742" i="5"/>
  <c r="G1742" i="5" s="1"/>
  <c r="V1734" i="5"/>
  <c r="AB1734" i="5"/>
  <c r="E1726" i="5"/>
  <c r="X1726" i="5" s="1"/>
  <c r="I1726" i="5"/>
  <c r="J1726" i="5"/>
  <c r="V1718" i="5"/>
  <c r="G1718" i="5" s="1"/>
  <c r="AB1718" i="5"/>
  <c r="V1710" i="5"/>
  <c r="AB1710" i="5"/>
  <c r="V1702" i="5"/>
  <c r="AB1702" i="5"/>
  <c r="AB1694" i="5"/>
  <c r="V1694" i="5"/>
  <c r="G1694" i="5" s="1"/>
  <c r="V1686" i="5"/>
  <c r="AB1686" i="5"/>
  <c r="V1678" i="5"/>
  <c r="G1678" i="5" s="1"/>
  <c r="AB1678" i="5"/>
  <c r="V1670" i="5"/>
  <c r="G1670" i="5" s="1"/>
  <c r="AB1670" i="5"/>
  <c r="V1662" i="5"/>
  <c r="G1662" i="5" s="1"/>
  <c r="AB1662" i="5"/>
  <c r="V1654" i="5"/>
  <c r="AB1654" i="5"/>
  <c r="V1646" i="5"/>
  <c r="AB1646" i="5"/>
  <c r="V1638" i="5"/>
  <c r="G1638" i="5" s="1"/>
  <c r="AB1638" i="5"/>
  <c r="V1630" i="5"/>
  <c r="G1630" i="5" s="1"/>
  <c r="AB1630" i="5"/>
  <c r="V1622" i="5"/>
  <c r="AB1622" i="5"/>
  <c r="V1614" i="5"/>
  <c r="AB1614" i="5"/>
  <c r="V1606" i="5"/>
  <c r="G1606" i="5" s="1"/>
  <c r="AB1606" i="5"/>
  <c r="V1598" i="5"/>
  <c r="AB1598" i="5"/>
  <c r="V1590" i="5"/>
  <c r="G1590" i="5" s="1"/>
  <c r="AB1590" i="5"/>
  <c r="V1582" i="5"/>
  <c r="AB1582" i="5"/>
  <c r="V1574" i="5"/>
  <c r="G1574" i="5" s="1"/>
  <c r="AB1574" i="5"/>
  <c r="V1566" i="5"/>
  <c r="G1566" i="5" s="1"/>
  <c r="AB1566" i="5"/>
  <c r="V1558" i="5"/>
  <c r="AB1558" i="5"/>
  <c r="V1550" i="5"/>
  <c r="G1550" i="5" s="1"/>
  <c r="AB1550" i="5"/>
  <c r="V1542" i="5"/>
  <c r="G1542" i="5" s="1"/>
  <c r="AB1542" i="5"/>
  <c r="V1534" i="5"/>
  <c r="G1534" i="5" s="1"/>
  <c r="AB1534" i="5"/>
  <c r="V1526" i="5"/>
  <c r="AB1526" i="5"/>
  <c r="V1518" i="5"/>
  <c r="AB1518" i="5"/>
  <c r="V1510" i="5"/>
  <c r="AB1510" i="5"/>
  <c r="V1502" i="5"/>
  <c r="G1502" i="5" s="1"/>
  <c r="AB1502" i="5"/>
  <c r="V1494" i="5"/>
  <c r="G1494" i="5" s="1"/>
  <c r="AB1494" i="5"/>
  <c r="E508" i="5"/>
  <c r="X508" i="5" s="1"/>
  <c r="J508" i="5"/>
  <c r="H508" i="5"/>
  <c r="G508" i="5"/>
  <c r="R508" i="5"/>
  <c r="F508" i="5"/>
  <c r="H1726" i="5"/>
  <c r="I508" i="5"/>
  <c r="R1726" i="5"/>
  <c r="F1726" i="5"/>
  <c r="E385" i="5"/>
  <c r="X385" i="5" s="1"/>
  <c r="H385" i="5"/>
  <c r="I385" i="5"/>
  <c r="G385" i="5"/>
  <c r="R385" i="5"/>
  <c r="J385" i="5"/>
  <c r="F385" i="5"/>
  <c r="H1359" i="5"/>
  <c r="R695" i="5"/>
  <c r="G1767" i="5"/>
  <c r="E2328" i="5"/>
  <c r="X2328" i="5" s="1"/>
  <c r="H2328" i="5"/>
  <c r="V1478" i="5"/>
  <c r="AB1478" i="5"/>
  <c r="V1470" i="5"/>
  <c r="AB1470" i="5"/>
  <c r="V1462" i="5"/>
  <c r="AB1462" i="5"/>
  <c r="V1454" i="5"/>
  <c r="AB1454" i="5"/>
  <c r="V1446" i="5"/>
  <c r="AB1446" i="5"/>
  <c r="V1438" i="5"/>
  <c r="AB1438" i="5"/>
  <c r="V1430" i="5"/>
  <c r="AB1430" i="5"/>
  <c r="V1422" i="5"/>
  <c r="AB1422" i="5"/>
  <c r="AB1406" i="5"/>
  <c r="V1406" i="5"/>
  <c r="G1406" i="5" s="1"/>
  <c r="V1398" i="5"/>
  <c r="AB1398" i="5"/>
  <c r="V1390" i="5"/>
  <c r="AB1390" i="5"/>
  <c r="V1382" i="5"/>
  <c r="AB1382" i="5"/>
  <c r="V1374" i="5"/>
  <c r="AB1374" i="5"/>
  <c r="V1366" i="5"/>
  <c r="AB1366" i="5"/>
  <c r="V1358" i="5"/>
  <c r="AB1358" i="5"/>
  <c r="V1350" i="5"/>
  <c r="AB1350" i="5"/>
  <c r="V1342" i="5"/>
  <c r="AB1342" i="5"/>
  <c r="V1334" i="5"/>
  <c r="AB1334" i="5"/>
  <c r="V1326" i="5"/>
  <c r="AB1326" i="5"/>
  <c r="V1318" i="5"/>
  <c r="AB1318" i="5"/>
  <c r="V1310" i="5"/>
  <c r="AB1310" i="5"/>
  <c r="V1230" i="5"/>
  <c r="G1230" i="5" s="1"/>
  <c r="V1190" i="5"/>
  <c r="G1190" i="5" s="1"/>
  <c r="F1118" i="5"/>
  <c r="E1118" i="5"/>
  <c r="X1118" i="5" s="1"/>
  <c r="V918" i="5"/>
  <c r="G918" i="5" s="1"/>
  <c r="V862" i="5"/>
  <c r="G862" i="5" s="1"/>
  <c r="E838" i="5"/>
  <c r="X838" i="5" s="1"/>
  <c r="R838" i="5"/>
  <c r="E590" i="5"/>
  <c r="X590" i="5" s="1"/>
  <c r="I590" i="5"/>
  <c r="R590" i="5"/>
  <c r="J590" i="5"/>
  <c r="H590" i="5"/>
  <c r="V566" i="5"/>
  <c r="AB566" i="5"/>
  <c r="V558" i="5"/>
  <c r="AB558" i="5"/>
  <c r="V550" i="5"/>
  <c r="AB550" i="5"/>
  <c r="V542" i="5"/>
  <c r="AB542" i="5"/>
  <c r="V534" i="5"/>
  <c r="AB534" i="5"/>
  <c r="V526" i="5"/>
  <c r="AB526" i="5"/>
  <c r="V518" i="5"/>
  <c r="AB518" i="5"/>
  <c r="V510" i="5"/>
  <c r="AB510" i="5"/>
  <c r="V502" i="5"/>
  <c r="AB502" i="5"/>
  <c r="V494" i="5"/>
  <c r="AB494" i="5"/>
  <c r="V486" i="5"/>
  <c r="AB486" i="5"/>
  <c r="V478" i="5"/>
  <c r="G478" i="5" s="1"/>
  <c r="AB478" i="5"/>
  <c r="V470" i="5"/>
  <c r="AB470" i="5"/>
  <c r="V462" i="5"/>
  <c r="AB462" i="5"/>
  <c r="V454" i="5"/>
  <c r="AB454" i="5"/>
  <c r="V446" i="5"/>
  <c r="AB446" i="5"/>
  <c r="V438" i="5"/>
  <c r="AB438" i="5"/>
  <c r="V430" i="5"/>
  <c r="AB430" i="5"/>
  <c r="V422" i="5"/>
  <c r="AB422" i="5"/>
  <c r="V414" i="5"/>
  <c r="AB414" i="5"/>
  <c r="V406" i="5"/>
  <c r="AB406" i="5"/>
  <c r="V398" i="5"/>
  <c r="AB398" i="5"/>
  <c r="V390" i="5"/>
  <c r="AB390" i="5"/>
  <c r="V382" i="5"/>
  <c r="AB382" i="5"/>
  <c r="V374" i="5"/>
  <c r="G374" i="5" s="1"/>
  <c r="AB374" i="5"/>
  <c r="V366" i="5"/>
  <c r="AB366" i="5"/>
  <c r="V358" i="5"/>
  <c r="AB358" i="5"/>
  <c r="V350" i="5"/>
  <c r="AB350" i="5"/>
  <c r="V342" i="5"/>
  <c r="AB342" i="5"/>
  <c r="V334" i="5"/>
  <c r="AB334" i="5"/>
  <c r="X278" i="5"/>
  <c r="X270" i="5"/>
  <c r="X262" i="5"/>
  <c r="X254" i="5"/>
  <c r="X246" i="5"/>
  <c r="X238" i="5"/>
  <c r="X230" i="5"/>
  <c r="X222" i="5"/>
  <c r="R222" i="5"/>
  <c r="X190" i="5"/>
  <c r="X174" i="5"/>
  <c r="X166" i="5"/>
  <c r="X150" i="5"/>
  <c r="X142" i="5"/>
  <c r="X134" i="5"/>
  <c r="X118" i="5"/>
  <c r="X110" i="5"/>
  <c r="X102" i="5"/>
  <c r="X94" i="5"/>
  <c r="R94" i="5"/>
  <c r="X86" i="5"/>
  <c r="X78" i="5"/>
  <c r="R78" i="5"/>
  <c r="X64" i="5"/>
  <c r="X56" i="5"/>
  <c r="X48" i="5"/>
  <c r="X40" i="5"/>
  <c r="X32" i="5"/>
  <c r="X24" i="5"/>
  <c r="V16" i="5"/>
  <c r="X8" i="5"/>
  <c r="T2432" i="5"/>
  <c r="S2432" i="5"/>
  <c r="T1862" i="5"/>
  <c r="T1566" i="5"/>
  <c r="T766" i="5"/>
  <c r="S2374" i="5"/>
  <c r="S2350" i="5"/>
  <c r="S1494" i="5"/>
  <c r="S1990" i="5"/>
  <c r="H1078" i="5"/>
  <c r="J662" i="5"/>
  <c r="H598" i="5"/>
  <c r="H942" i="5"/>
  <c r="H886" i="5"/>
  <c r="X1046" i="5"/>
  <c r="T1574" i="5"/>
  <c r="R2427" i="5"/>
  <c r="AB1302" i="5"/>
  <c r="AB1294" i="5"/>
  <c r="AB1286" i="5"/>
  <c r="AB1278" i="5"/>
  <c r="AB1270" i="5"/>
  <c r="AB1262" i="5"/>
  <c r="AB1254" i="5"/>
  <c r="AB1246" i="5"/>
  <c r="AB1238" i="5"/>
  <c r="AB1230" i="5"/>
  <c r="AB1222" i="5"/>
  <c r="AB1214" i="5"/>
  <c r="AB1206" i="5"/>
  <c r="AB1198" i="5"/>
  <c r="AB1190" i="5"/>
  <c r="AB1182" i="5"/>
  <c r="AB1174" i="5"/>
  <c r="AB1166" i="5"/>
  <c r="AB1158" i="5"/>
  <c r="AB1150" i="5"/>
  <c r="AB1142" i="5"/>
  <c r="AB1134" i="5"/>
  <c r="AB1126" i="5"/>
  <c r="AB1118" i="5"/>
  <c r="AB1110" i="5"/>
  <c r="AB1102" i="5"/>
  <c r="AB1094" i="5"/>
  <c r="AB1086" i="5"/>
  <c r="AB1078" i="5"/>
  <c r="AB1070" i="5"/>
  <c r="AB1062" i="5"/>
  <c r="AB1054" i="5"/>
  <c r="AB1046" i="5"/>
  <c r="AB1038" i="5"/>
  <c r="AB1030" i="5"/>
  <c r="AB1022" i="5"/>
  <c r="AB1014" i="5"/>
  <c r="AB1006" i="5"/>
  <c r="AB998" i="5"/>
  <c r="AB990" i="5"/>
  <c r="AB982" i="5"/>
  <c r="AB974" i="5"/>
  <c r="AB966" i="5"/>
  <c r="AB958" i="5"/>
  <c r="AB950" i="5"/>
  <c r="AB942" i="5"/>
  <c r="AB934" i="5"/>
  <c r="AB926" i="5"/>
  <c r="AB918" i="5"/>
  <c r="AB910" i="5"/>
  <c r="AB902" i="5"/>
  <c r="AB894" i="5"/>
  <c r="AB886" i="5"/>
  <c r="AB878" i="5"/>
  <c r="AB870" i="5"/>
  <c r="AB862" i="5"/>
  <c r="AB854" i="5"/>
  <c r="AB846" i="5"/>
  <c r="AB838" i="5"/>
  <c r="AB830" i="5"/>
  <c r="AB822" i="5"/>
  <c r="AB814" i="5"/>
  <c r="AB806" i="5"/>
  <c r="AB798" i="5"/>
  <c r="AB790" i="5"/>
  <c r="AB782" i="5"/>
  <c r="AB774" i="5"/>
  <c r="AB766" i="5"/>
  <c r="AB758" i="5"/>
  <c r="AB750" i="5"/>
  <c r="AB742" i="5"/>
  <c r="AB734" i="5"/>
  <c r="AB726" i="5"/>
  <c r="AB718" i="5"/>
  <c r="AB710" i="5"/>
  <c r="AB702" i="5"/>
  <c r="AB694" i="5"/>
  <c r="AB686" i="5"/>
  <c r="AB678" i="5"/>
  <c r="AB670" i="5"/>
  <c r="AB662" i="5"/>
  <c r="AB654" i="5"/>
  <c r="AB646" i="5"/>
  <c r="AB638" i="5"/>
  <c r="AB630" i="5"/>
  <c r="AB622" i="5"/>
  <c r="AB614" i="5"/>
  <c r="AB606" i="5"/>
  <c r="AB598" i="5"/>
  <c r="AB590" i="5"/>
  <c r="AB582" i="5"/>
  <c r="AB574" i="5"/>
  <c r="T2413" i="5"/>
  <c r="S2413" i="5"/>
  <c r="T2366" i="5"/>
  <c r="S2366" i="5"/>
  <c r="T2326" i="5"/>
  <c r="S2326" i="5"/>
  <c r="T2310" i="5"/>
  <c r="S2310" i="5"/>
  <c r="T2286" i="5"/>
  <c r="S2286" i="5"/>
  <c r="T2262" i="5"/>
  <c r="S2262" i="5"/>
  <c r="T2214" i="5"/>
  <c r="S2214" i="5"/>
  <c r="S2166" i="5"/>
  <c r="T2166" i="5"/>
  <c r="T2078" i="5"/>
  <c r="S2078" i="5"/>
  <c r="T2046" i="5"/>
  <c r="S2046" i="5"/>
  <c r="T2030" i="5"/>
  <c r="S2030" i="5"/>
  <c r="T1982" i="5"/>
  <c r="S1982" i="5"/>
  <c r="T1942" i="5"/>
  <c r="S1942" i="5"/>
  <c r="T1878" i="5"/>
  <c r="S1878" i="5"/>
  <c r="T1846" i="5"/>
  <c r="S1846" i="5"/>
  <c r="T1822" i="5"/>
  <c r="S1822" i="5"/>
  <c r="S1806" i="5"/>
  <c r="T1806" i="5"/>
  <c r="T1686" i="5"/>
  <c r="S1686" i="5"/>
  <c r="S1670" i="5"/>
  <c r="T1670" i="5"/>
  <c r="T1654" i="5"/>
  <c r="S1654" i="5"/>
  <c r="T1638" i="5"/>
  <c r="S1638" i="5"/>
  <c r="T1630" i="5"/>
  <c r="S1630" i="5"/>
  <c r="T1558" i="5"/>
  <c r="S1558" i="5"/>
  <c r="S1550" i="5"/>
  <c r="T1550" i="5"/>
  <c r="T1462" i="5"/>
  <c r="S1462" i="5"/>
  <c r="T1430" i="5"/>
  <c r="S1430" i="5"/>
  <c r="T1422" i="5"/>
  <c r="S1422" i="5"/>
  <c r="T1398" i="5"/>
  <c r="S1398" i="5"/>
  <c r="S1374" i="5"/>
  <c r="T1374" i="5"/>
  <c r="T1302" i="5"/>
  <c r="S1302" i="5"/>
  <c r="T1246" i="5"/>
  <c r="S1246" i="5"/>
  <c r="T1214" i="5"/>
  <c r="S1214" i="5"/>
  <c r="T1198" i="5"/>
  <c r="S1198" i="5"/>
  <c r="T1190" i="5"/>
  <c r="S1190" i="5"/>
  <c r="T1166" i="5"/>
  <c r="S1166" i="5"/>
  <c r="T1118" i="5"/>
  <c r="S1118" i="5"/>
  <c r="T1038" i="5"/>
  <c r="S1038" i="5"/>
  <c r="S1006" i="5"/>
  <c r="T1006" i="5"/>
  <c r="T998" i="5"/>
  <c r="S998" i="5"/>
  <c r="S974" i="5"/>
  <c r="T974" i="5"/>
  <c r="T918" i="5"/>
  <c r="S918" i="5"/>
  <c r="T894" i="5"/>
  <c r="S894" i="5"/>
  <c r="S870" i="5"/>
  <c r="T870" i="5"/>
  <c r="S798" i="5"/>
  <c r="T798" i="5"/>
  <c r="T678" i="5"/>
  <c r="S678" i="5"/>
  <c r="S622" i="5"/>
  <c r="T622" i="5"/>
  <c r="T486" i="5"/>
  <c r="S486" i="5"/>
  <c r="S438" i="5"/>
  <c r="T438" i="5"/>
  <c r="AB326" i="5"/>
  <c r="AB318" i="5"/>
  <c r="AB310" i="5"/>
  <c r="AB302" i="5"/>
  <c r="AB294" i="5"/>
  <c r="AB286" i="5"/>
  <c r="AB278" i="5"/>
  <c r="AB270" i="5"/>
  <c r="AB262" i="5"/>
  <c r="AB254" i="5"/>
  <c r="AB246" i="5"/>
  <c r="AB238" i="5"/>
  <c r="AB230" i="5"/>
  <c r="AB222" i="5"/>
  <c r="AB214" i="5"/>
  <c r="AB206" i="5"/>
  <c r="AB198" i="5"/>
  <c r="AB190" i="5"/>
  <c r="AB182" i="5"/>
  <c r="AB174" i="5"/>
  <c r="AB166" i="5"/>
  <c r="AB158" i="5"/>
  <c r="AB150" i="5"/>
  <c r="AB142" i="5"/>
  <c r="AB134" i="5"/>
  <c r="AB126" i="5"/>
  <c r="AB118" i="5"/>
  <c r="AB110" i="5"/>
  <c r="AB102" i="5"/>
  <c r="AB94" i="5"/>
  <c r="AB86" i="5"/>
  <c r="AB78" i="5"/>
  <c r="AB64" i="5"/>
  <c r="AB56" i="5"/>
  <c r="AB48" i="5"/>
  <c r="AB40" i="5"/>
  <c r="AB32" i="5"/>
  <c r="AB24" i="5"/>
  <c r="AB16" i="5"/>
  <c r="AB8" i="5"/>
  <c r="R1812" i="5"/>
  <c r="I1812" i="5"/>
  <c r="E1812" i="5"/>
  <c r="X1812" i="5" s="1"/>
  <c r="G1294" i="5"/>
  <c r="H1246" i="5"/>
  <c r="J622" i="5"/>
  <c r="R24" i="5"/>
  <c r="S2158" i="5"/>
  <c r="S1758" i="5"/>
  <c r="T534" i="5"/>
  <c r="H806" i="5"/>
  <c r="S2124" i="5"/>
  <c r="T2124" i="5"/>
  <c r="S1916" i="5"/>
  <c r="T1916" i="5"/>
  <c r="S1676" i="5"/>
  <c r="T1676" i="5"/>
  <c r="S1604" i="5"/>
  <c r="T1604" i="5"/>
  <c r="T1484" i="5"/>
  <c r="S1484" i="5"/>
  <c r="S1316" i="5"/>
  <c r="T1316" i="5"/>
  <c r="S1284" i="5"/>
  <c r="T1284" i="5"/>
  <c r="T1124" i="5"/>
  <c r="S1124" i="5"/>
  <c r="S884" i="5"/>
  <c r="T884" i="5"/>
  <c r="S852" i="5"/>
  <c r="T852" i="5"/>
  <c r="S692" i="5"/>
  <c r="T692" i="5"/>
  <c r="X171" i="5"/>
  <c r="X160" i="5"/>
  <c r="AB2420" i="5"/>
  <c r="V2420" i="5"/>
  <c r="V2412" i="5"/>
  <c r="AB2412" i="5"/>
  <c r="V2404" i="5"/>
  <c r="AB2404" i="5"/>
  <c r="AB2396" i="5"/>
  <c r="V2396" i="5"/>
  <c r="AB2389" i="5"/>
  <c r="V2389" i="5"/>
  <c r="V2381" i="5"/>
  <c r="AB2381" i="5"/>
  <c r="V2373" i="5"/>
  <c r="AB2373" i="5"/>
  <c r="V2365" i="5"/>
  <c r="AB2365" i="5"/>
  <c r="V2357" i="5"/>
  <c r="AB2357" i="5"/>
  <c r="V2349" i="5"/>
  <c r="AB2349" i="5"/>
  <c r="V2341" i="5"/>
  <c r="AB2341" i="5"/>
  <c r="AB2333" i="5"/>
  <c r="V2333" i="5"/>
  <c r="V2325" i="5"/>
  <c r="AB2325" i="5"/>
  <c r="V2317" i="5"/>
  <c r="AB2317" i="5"/>
  <c r="V2309" i="5"/>
  <c r="AB2309" i="5"/>
  <c r="V2301" i="5"/>
  <c r="AB2301" i="5"/>
  <c r="V2293" i="5"/>
  <c r="AB2293" i="5"/>
  <c r="V2285" i="5"/>
  <c r="AB2285" i="5"/>
  <c r="V2277" i="5"/>
  <c r="AB2277" i="5"/>
  <c r="AB2269" i="5"/>
  <c r="V2269" i="5"/>
  <c r="V2261" i="5"/>
  <c r="AB2261" i="5"/>
  <c r="V2253" i="5"/>
  <c r="AB2253" i="5"/>
  <c r="AB2245" i="5"/>
  <c r="V2245" i="5"/>
  <c r="V2237" i="5"/>
  <c r="AB2237" i="5"/>
  <c r="AB2229" i="5"/>
  <c r="V2229" i="5"/>
  <c r="V2221" i="5"/>
  <c r="AB2221" i="5"/>
  <c r="V2213" i="5"/>
  <c r="AB2213" i="5"/>
  <c r="V2205" i="5"/>
  <c r="AB2205" i="5"/>
  <c r="V2197" i="5"/>
  <c r="AB2197" i="5"/>
  <c r="V2189" i="5"/>
  <c r="AB2189" i="5"/>
  <c r="AB2181" i="5"/>
  <c r="V2181" i="5"/>
  <c r="V2173" i="5"/>
  <c r="AB2173" i="5"/>
  <c r="AB2165" i="5"/>
  <c r="V2165" i="5"/>
  <c r="V2157" i="5"/>
  <c r="AB2157" i="5"/>
  <c r="V2149" i="5"/>
  <c r="AB2149" i="5"/>
  <c r="V2141" i="5"/>
  <c r="AB2141" i="5"/>
  <c r="V2133" i="5"/>
  <c r="AB2133" i="5"/>
  <c r="V2117" i="5"/>
  <c r="AB2117" i="5"/>
  <c r="V2109" i="5"/>
  <c r="AB2109" i="5"/>
  <c r="V2101" i="5"/>
  <c r="AB2101" i="5"/>
  <c r="V2093" i="5"/>
  <c r="AB2093" i="5"/>
  <c r="V2085" i="5"/>
  <c r="AB2085" i="5"/>
  <c r="V2077" i="5"/>
  <c r="AB2077" i="5"/>
  <c r="V2069" i="5"/>
  <c r="AB2069" i="5"/>
  <c r="V2061" i="5"/>
  <c r="AB2061" i="5"/>
  <c r="AB2053" i="5"/>
  <c r="V2053" i="5"/>
  <c r="AB2045" i="5"/>
  <c r="V2045" i="5"/>
  <c r="V2037" i="5"/>
  <c r="AB2037" i="5"/>
  <c r="V2029" i="5"/>
  <c r="AB2029" i="5"/>
  <c r="V2021" i="5"/>
  <c r="AB2021" i="5"/>
  <c r="AB2013" i="5"/>
  <c r="V2013" i="5"/>
  <c r="V2005" i="5"/>
  <c r="AB2005" i="5"/>
  <c r="V1997" i="5"/>
  <c r="AB1997" i="5"/>
  <c r="AB1989" i="5"/>
  <c r="V1989" i="5"/>
  <c r="V1981" i="5"/>
  <c r="AB1981" i="5"/>
  <c r="V1973" i="5"/>
  <c r="AB1973" i="5"/>
  <c r="V1965" i="5"/>
  <c r="AB1965" i="5"/>
  <c r="V1957" i="5"/>
  <c r="AB1957" i="5"/>
  <c r="AB1949" i="5"/>
  <c r="V1949" i="5"/>
  <c r="V1941" i="5"/>
  <c r="AB1941" i="5"/>
  <c r="V1933" i="5"/>
  <c r="AB1933" i="5"/>
  <c r="V1925" i="5"/>
  <c r="AB1925" i="5"/>
  <c r="V1917" i="5"/>
  <c r="AB1917" i="5"/>
  <c r="V1909" i="5"/>
  <c r="AB1909" i="5"/>
  <c r="V1901" i="5"/>
  <c r="AB1901" i="5"/>
  <c r="V1893" i="5"/>
  <c r="AB1893" i="5"/>
  <c r="V1885" i="5"/>
  <c r="AB1885" i="5"/>
  <c r="V1877" i="5"/>
  <c r="AB1877" i="5"/>
  <c r="V1869" i="5"/>
  <c r="AB1869" i="5"/>
  <c r="V1861" i="5"/>
  <c r="AB1861" i="5"/>
  <c r="V1845" i="5"/>
  <c r="AB1845" i="5"/>
  <c r="V1837" i="5"/>
  <c r="AB1837" i="5"/>
  <c r="V1829" i="5"/>
  <c r="AB1829" i="5"/>
  <c r="V1813" i="5"/>
  <c r="AB1813" i="5"/>
  <c r="V1805" i="5"/>
  <c r="AB1805" i="5"/>
  <c r="V1797" i="5"/>
  <c r="AB1797" i="5"/>
  <c r="V1789" i="5"/>
  <c r="AB1789" i="5"/>
  <c r="V1781" i="5"/>
  <c r="AB1781" i="5"/>
  <c r="V1773" i="5"/>
  <c r="AB1773" i="5"/>
  <c r="V1765" i="5"/>
  <c r="AB1765" i="5"/>
  <c r="AB1757" i="5"/>
  <c r="V1757" i="5"/>
  <c r="V1749" i="5"/>
  <c r="AB1749" i="5"/>
  <c r="V1741" i="5"/>
  <c r="AB1741" i="5"/>
  <c r="V1733" i="5"/>
  <c r="AB1733" i="5"/>
  <c r="V1725" i="5"/>
  <c r="AB1725" i="5"/>
  <c r="V1717" i="5"/>
  <c r="AB1717" i="5"/>
  <c r="V1709" i="5"/>
  <c r="AB1709" i="5"/>
  <c r="V1701" i="5"/>
  <c r="AB1701" i="5"/>
  <c r="AB1693" i="5"/>
  <c r="V1693" i="5"/>
  <c r="AB1685" i="5"/>
  <c r="V1685" i="5"/>
  <c r="V1677" i="5"/>
  <c r="AB1677" i="5"/>
  <c r="V1669" i="5"/>
  <c r="AB1669" i="5"/>
  <c r="V1661" i="5"/>
  <c r="AB1661" i="5"/>
  <c r="V1653" i="5"/>
  <c r="AB1653" i="5"/>
  <c r="V1645" i="5"/>
  <c r="AB1645" i="5"/>
  <c r="V1637" i="5"/>
  <c r="AB1637" i="5"/>
  <c r="V1629" i="5"/>
  <c r="AB1629" i="5"/>
  <c r="V1621" i="5"/>
  <c r="AB1621" i="5"/>
  <c r="V1613" i="5"/>
  <c r="AB1613" i="5"/>
  <c r="V1605" i="5"/>
  <c r="AB1605" i="5"/>
  <c r="V1597" i="5"/>
  <c r="AB1597" i="5"/>
  <c r="V1589" i="5"/>
  <c r="AB1589" i="5"/>
  <c r="V1581" i="5"/>
  <c r="AB1581" i="5"/>
  <c r="V1573" i="5"/>
  <c r="AB1573" i="5"/>
  <c r="V1565" i="5"/>
  <c r="AB1565" i="5"/>
  <c r="V1557" i="5"/>
  <c r="AB1557" i="5"/>
  <c r="V1549" i="5"/>
  <c r="AB1549" i="5"/>
  <c r="V1541" i="5"/>
  <c r="AB1541" i="5"/>
  <c r="V1533" i="5"/>
  <c r="AB1533" i="5"/>
  <c r="V1525" i="5"/>
  <c r="AB1525" i="5"/>
  <c r="V1517" i="5"/>
  <c r="AB1517" i="5"/>
  <c r="V1509" i="5"/>
  <c r="AB1509" i="5"/>
  <c r="V1501" i="5"/>
  <c r="AB1501" i="5"/>
  <c r="V1493" i="5"/>
  <c r="AB1493" i="5"/>
  <c r="V1485" i="5"/>
  <c r="AB1485" i="5"/>
  <c r="V1477" i="5"/>
  <c r="AB1477" i="5"/>
  <c r="V1469" i="5"/>
  <c r="AB1469" i="5"/>
  <c r="V1461" i="5"/>
  <c r="G1461" i="5" s="1"/>
  <c r="AB1461" i="5"/>
  <c r="AB1453" i="5"/>
  <c r="V1453" i="5"/>
  <c r="V1445" i="5"/>
  <c r="AB1445" i="5"/>
  <c r="V1437" i="5"/>
  <c r="AB1437" i="5"/>
  <c r="V1429" i="5"/>
  <c r="AB1429" i="5"/>
  <c r="V1421" i="5"/>
  <c r="AB1421" i="5"/>
  <c r="V1413" i="5"/>
  <c r="AB1413" i="5"/>
  <c r="V1405" i="5"/>
  <c r="AB1405" i="5"/>
  <c r="V1397" i="5"/>
  <c r="AB1397" i="5"/>
  <c r="V1389" i="5"/>
  <c r="AB1389" i="5"/>
  <c r="V1381" i="5"/>
  <c r="AB1381" i="5"/>
  <c r="V1373" i="5"/>
  <c r="AB1373" i="5"/>
  <c r="V1365" i="5"/>
  <c r="AB1365" i="5"/>
  <c r="V1357" i="5"/>
  <c r="AB1357" i="5"/>
  <c r="AB1349" i="5"/>
  <c r="V1349" i="5"/>
  <c r="V1341" i="5"/>
  <c r="AB1341" i="5"/>
  <c r="V1333" i="5"/>
  <c r="AB1333" i="5"/>
  <c r="V1325" i="5"/>
  <c r="AB1325" i="5"/>
  <c r="V1317" i="5"/>
  <c r="AB1317" i="5"/>
  <c r="V1309" i="5"/>
  <c r="AB1309" i="5"/>
  <c r="X269" i="5"/>
  <c r="S2044" i="5"/>
  <c r="S2308" i="5"/>
  <c r="S2252" i="5"/>
  <c r="S1636" i="5"/>
  <c r="S2204" i="5"/>
  <c r="S1444" i="5"/>
  <c r="S1524" i="5"/>
  <c r="T2284" i="5"/>
  <c r="S2100" i="5"/>
  <c r="I1276" i="5"/>
  <c r="S2300" i="5"/>
  <c r="S1876" i="5"/>
  <c r="S1804" i="5"/>
  <c r="T2116" i="5"/>
  <c r="V2125" i="5"/>
  <c r="V2428" i="5"/>
  <c r="H2236" i="5"/>
  <c r="E2433" i="5"/>
  <c r="X2433" i="5" s="1"/>
  <c r="J2433" i="5"/>
  <c r="I2433" i="5"/>
  <c r="F2433" i="5"/>
  <c r="G2433" i="5"/>
  <c r="C10" i="6"/>
  <c r="B23" i="3"/>
  <c r="C15" i="6"/>
  <c r="X51" i="4"/>
  <c r="Y51" i="4" s="1"/>
  <c r="T44" i="4"/>
  <c r="U44" i="4" s="1"/>
  <c r="T45" i="4"/>
  <c r="T50" i="4"/>
  <c r="V2434" i="5"/>
  <c r="I2434" i="5" s="1"/>
  <c r="AB2434" i="5"/>
  <c r="S20" i="4"/>
  <c r="S21" i="4"/>
  <c r="T21" i="4" s="1"/>
  <c r="Q17" i="4"/>
  <c r="Q16" i="4"/>
  <c r="Q18" i="4"/>
  <c r="Q19" i="4"/>
  <c r="R19" i="4" s="1"/>
  <c r="R20" i="4"/>
  <c r="C4" i="5"/>
  <c r="B12" i="4"/>
  <c r="A7" i="6" s="1"/>
  <c r="L4" i="20"/>
  <c r="Q12" i="4"/>
  <c r="R12" i="4" s="1"/>
  <c r="Q14" i="4"/>
  <c r="J2435" i="5"/>
  <c r="S2433" i="5"/>
  <c r="B8" i="4"/>
  <c r="A4" i="6" s="1"/>
  <c r="B17" i="3"/>
  <c r="B9" i="3"/>
  <c r="A67" i="2"/>
  <c r="J4" i="6"/>
  <c r="J13" i="6"/>
  <c r="B27" i="3"/>
  <c r="C16" i="3"/>
  <c r="C7" i="3"/>
  <c r="B8" i="3"/>
  <c r="B17" i="4"/>
  <c r="G29" i="4"/>
  <c r="G77" i="4" s="1"/>
  <c r="B20" i="4"/>
  <c r="A10" i="6" s="1"/>
  <c r="A4" i="20"/>
  <c r="B22" i="3"/>
  <c r="B14" i="3"/>
  <c r="C26" i="3"/>
  <c r="B18" i="4"/>
  <c r="I114" i="4"/>
  <c r="B22" i="4"/>
  <c r="A12" i="6" s="1"/>
  <c r="D4" i="20"/>
  <c r="H2433" i="5"/>
  <c r="B21" i="3"/>
  <c r="B13" i="3"/>
  <c r="A65" i="2"/>
  <c r="F4" i="20"/>
  <c r="C20" i="3"/>
  <c r="C12" i="3"/>
  <c r="A78" i="2"/>
  <c r="H4" i="20"/>
  <c r="B19" i="3"/>
  <c r="B11" i="3"/>
  <c r="A73" i="2"/>
  <c r="B9" i="4"/>
  <c r="A5" i="6" s="1"/>
  <c r="I4" i="20"/>
  <c r="V2432" i="5"/>
  <c r="G2432" i="5" s="1"/>
  <c r="A27" i="2"/>
  <c r="B18" i="3"/>
  <c r="B10" i="3"/>
  <c r="S568" i="5"/>
  <c r="S1032" i="5"/>
  <c r="S1696" i="5"/>
  <c r="S648" i="5"/>
  <c r="S1440" i="5"/>
  <c r="S2112" i="5"/>
  <c r="S600" i="5"/>
  <c r="S2384" i="5"/>
  <c r="S1064" i="5"/>
  <c r="S928" i="5"/>
  <c r="S1104" i="5"/>
  <c r="S672" i="5"/>
  <c r="S1368" i="5"/>
  <c r="S1840" i="5"/>
  <c r="S2064" i="5"/>
  <c r="S2240" i="5"/>
  <c r="S792" i="5"/>
  <c r="S1048" i="5"/>
  <c r="S1296" i="5"/>
  <c r="S1488" i="5"/>
  <c r="S1712" i="5"/>
  <c r="S2144" i="5"/>
  <c r="S512" i="5"/>
  <c r="S720" i="5"/>
  <c r="S1024" i="5"/>
  <c r="S1264" i="5"/>
  <c r="S1456" i="5"/>
  <c r="S1592" i="5"/>
  <c r="S1888" i="5"/>
  <c r="S2136" i="5"/>
  <c r="S2328" i="5"/>
  <c r="S912" i="5"/>
  <c r="S2360" i="5"/>
  <c r="S1728" i="5"/>
  <c r="S576" i="5"/>
  <c r="S2376" i="5"/>
  <c r="S1832" i="5"/>
  <c r="S2168" i="5"/>
  <c r="S1080" i="5"/>
  <c r="S1904" i="5"/>
  <c r="S1448" i="5"/>
  <c r="T1312" i="5"/>
  <c r="S1312" i="5"/>
  <c r="S1472" i="5"/>
  <c r="S504" i="5"/>
  <c r="S1016" i="5"/>
  <c r="S1240" i="5"/>
  <c r="S1576" i="5"/>
  <c r="S1864" i="5"/>
  <c r="S2320" i="5"/>
  <c r="S584" i="5"/>
  <c r="S1560" i="5"/>
  <c r="S472" i="5"/>
  <c r="S2088" i="5"/>
  <c r="S1584" i="5"/>
  <c r="S1152" i="5"/>
  <c r="S424" i="5"/>
  <c r="S1120" i="5"/>
  <c r="S712" i="5"/>
  <c r="S1376" i="5"/>
  <c r="S1856" i="5"/>
  <c r="S2072" i="5"/>
  <c r="S2248" i="5"/>
  <c r="S808" i="5"/>
  <c r="S1056" i="5"/>
  <c r="S1320" i="5"/>
  <c r="S1504" i="5"/>
  <c r="S1760" i="5"/>
  <c r="S2208" i="5"/>
  <c r="S376" i="5"/>
  <c r="S536" i="5"/>
  <c r="S768" i="5"/>
  <c r="S1072" i="5"/>
  <c r="S1272" i="5"/>
  <c r="S1464" i="5"/>
  <c r="S1608" i="5"/>
  <c r="S1920" i="5"/>
  <c r="S2272" i="5"/>
  <c r="S2336" i="5"/>
  <c r="S624" i="5"/>
  <c r="S960" i="5"/>
  <c r="S704" i="5"/>
  <c r="S2368" i="5"/>
  <c r="S432" i="5"/>
  <c r="S832" i="5"/>
  <c r="S968" i="5"/>
  <c r="S1824" i="5"/>
  <c r="S840" i="5"/>
  <c r="S2032" i="5"/>
  <c r="S1128" i="5"/>
  <c r="S800" i="5"/>
  <c r="S528" i="5"/>
  <c r="S1720" i="5"/>
  <c r="T1720" i="5"/>
  <c r="T1040" i="5"/>
  <c r="S1040" i="5"/>
  <c r="T480" i="5"/>
  <c r="S480" i="5"/>
  <c r="S1328" i="5"/>
  <c r="S384" i="5"/>
  <c r="S1344" i="5"/>
  <c r="S1816" i="5"/>
  <c r="S2008" i="5"/>
  <c r="S2232" i="5"/>
  <c r="S752" i="5"/>
  <c r="S1256" i="5"/>
  <c r="S2096" i="5"/>
  <c r="S496" i="5"/>
  <c r="S1792" i="5"/>
  <c r="S1536" i="5"/>
  <c r="S1232" i="5"/>
  <c r="S1112" i="5"/>
  <c r="S1352" i="5"/>
  <c r="S816" i="5"/>
  <c r="S1496" i="5"/>
  <c r="S1944" i="5"/>
  <c r="S2104" i="5"/>
  <c r="S2256" i="5"/>
  <c r="S824" i="5"/>
  <c r="S1088" i="5"/>
  <c r="S1336" i="5"/>
  <c r="S1520" i="5"/>
  <c r="S1776" i="5"/>
  <c r="S2216" i="5"/>
  <c r="S392" i="5"/>
  <c r="S544" i="5"/>
  <c r="S784" i="5"/>
  <c r="S1136" i="5"/>
  <c r="S1288" i="5"/>
  <c r="S1480" i="5"/>
  <c r="S1664" i="5"/>
  <c r="S1992" i="5"/>
  <c r="S2280" i="5"/>
  <c r="S2344" i="5"/>
  <c r="S696" i="5"/>
  <c r="S2128" i="5"/>
  <c r="S936" i="5"/>
  <c r="S2000" i="5"/>
  <c r="S1928" i="5"/>
  <c r="S2224" i="5"/>
  <c r="S848" i="5"/>
  <c r="S1512" i="5"/>
  <c r="S2288" i="5"/>
  <c r="S464" i="5"/>
  <c r="S2431" i="5"/>
  <c r="S1384" i="5"/>
  <c r="S776" i="5"/>
  <c r="S456" i="5"/>
  <c r="S2176" i="5"/>
  <c r="S984" i="5"/>
  <c r="S1680" i="5"/>
  <c r="S1968" i="5"/>
  <c r="S2152" i="5"/>
  <c r="S592" i="5"/>
  <c r="S872" i="5"/>
  <c r="S1144" i="5"/>
  <c r="S1408" i="5"/>
  <c r="S1616" i="5"/>
  <c r="S1872" i="5"/>
  <c r="S408" i="5"/>
  <c r="S616" i="5"/>
  <c r="S944" i="5"/>
  <c r="S1192" i="5"/>
  <c r="S1360" i="5"/>
  <c r="S1528" i="5"/>
  <c r="S1736" i="5"/>
  <c r="S2048" i="5"/>
  <c r="S2296" i="5"/>
  <c r="S2415" i="5"/>
  <c r="S664" i="5"/>
  <c r="S368" i="5"/>
  <c r="S1624" i="5"/>
  <c r="S1768" i="5"/>
  <c r="S1224" i="5"/>
  <c r="C12" i="6"/>
  <c r="T2423" i="5"/>
  <c r="T2407" i="5"/>
  <c r="T2399" i="5"/>
  <c r="S1160" i="5"/>
  <c r="S1304" i="5"/>
  <c r="S1672" i="5"/>
  <c r="S2016" i="5"/>
  <c r="S2352" i="5"/>
  <c r="S680" i="5"/>
  <c r="S904" i="5"/>
  <c r="S760" i="5"/>
  <c r="S1912" i="5"/>
  <c r="S1168" i="5"/>
  <c r="S1704" i="5"/>
  <c r="S1976" i="5"/>
  <c r="S2184" i="5"/>
  <c r="S736" i="5"/>
  <c r="S976" i="5"/>
  <c r="S1176" i="5"/>
  <c r="S1424" i="5"/>
  <c r="S1640" i="5"/>
  <c r="S1896" i="5"/>
  <c r="S416" i="5"/>
  <c r="S632" i="5"/>
  <c r="S952" i="5"/>
  <c r="S1200" i="5"/>
  <c r="S1392" i="5"/>
  <c r="S1544" i="5"/>
  <c r="S1808" i="5"/>
  <c r="S2056" i="5"/>
  <c r="S2304" i="5"/>
  <c r="S2200" i="5"/>
  <c r="S1688" i="5"/>
  <c r="S1280" i="5"/>
  <c r="S560" i="5"/>
  <c r="S1000" i="5"/>
  <c r="S488" i="5"/>
  <c r="S688" i="5"/>
  <c r="S440" i="5"/>
  <c r="C11" i="6"/>
  <c r="C5" i="6"/>
  <c r="H6" i="6"/>
  <c r="H2431" i="5"/>
  <c r="I2435" i="5"/>
  <c r="S2435" i="5"/>
  <c r="J2431" i="5"/>
  <c r="G2435" i="5"/>
  <c r="H2435" i="5"/>
  <c r="F2435" i="5"/>
  <c r="R2435" i="5"/>
  <c r="Z51" i="4"/>
  <c r="AA51" i="4" s="1"/>
  <c r="AB51" i="4" s="1"/>
  <c r="AC51" i="4" s="1"/>
  <c r="C6" i="6"/>
  <c r="D6" i="6"/>
  <c r="H112" i="6"/>
  <c r="C2" i="6"/>
  <c r="C4" i="6"/>
  <c r="A66" i="2"/>
  <c r="A74" i="2"/>
  <c r="A9" i="2"/>
  <c r="C10" i="3"/>
  <c r="C14" i="3"/>
  <c r="C18" i="3"/>
  <c r="C22" i="3"/>
  <c r="J2" i="5"/>
  <c r="M4" i="20"/>
  <c r="E4" i="20"/>
  <c r="B24" i="4"/>
  <c r="A13" i="6" s="1"/>
  <c r="H114" i="4"/>
  <c r="G3" i="5"/>
  <c r="J30" i="6"/>
  <c r="I116" i="6"/>
  <c r="J86" i="6"/>
  <c r="J55" i="6"/>
  <c r="J41" i="6"/>
  <c r="I102" i="6"/>
  <c r="I73" i="6"/>
  <c r="I63" i="6"/>
  <c r="I54" i="6"/>
  <c r="I44" i="6"/>
  <c r="I83" i="6"/>
  <c r="A68" i="2"/>
  <c r="A76" i="2"/>
  <c r="C6" i="3"/>
  <c r="C11" i="3"/>
  <c r="C15" i="3"/>
  <c r="C19" i="3"/>
  <c r="C23" i="3"/>
  <c r="K4" i="20"/>
  <c r="C4" i="20"/>
  <c r="D29" i="4"/>
  <c r="D89" i="4" s="1"/>
  <c r="B25" i="4"/>
  <c r="J75" i="6"/>
  <c r="J33" i="6"/>
  <c r="J29" i="6"/>
  <c r="I119" i="6"/>
  <c r="J112" i="6"/>
  <c r="J77" i="6"/>
  <c r="J53" i="6"/>
  <c r="I101" i="6"/>
  <c r="I88" i="6"/>
  <c r="J62" i="6"/>
  <c r="I52" i="6"/>
  <c r="I42" i="6"/>
  <c r="I22" i="6"/>
  <c r="A69" i="2"/>
  <c r="A77" i="2"/>
  <c r="B7" i="3"/>
  <c r="B12" i="3"/>
  <c r="B16" i="3"/>
  <c r="B20" i="3"/>
  <c r="B28" i="3"/>
  <c r="J4" i="20"/>
  <c r="B4" i="20"/>
  <c r="B114" i="4"/>
  <c r="A93" i="6" s="1"/>
  <c r="B21" i="4"/>
  <c r="A11" i="6" s="1"/>
  <c r="B10" i="4"/>
  <c r="A6" i="6" s="1"/>
  <c r="B113" i="4"/>
  <c r="B23" i="4"/>
  <c r="J73" i="6"/>
  <c r="D4" i="5"/>
  <c r="C8" i="3"/>
  <c r="A72" i="2"/>
  <c r="B26" i="3"/>
  <c r="C9" i="3"/>
  <c r="C13" i="3"/>
  <c r="C17" i="3"/>
  <c r="C21" i="3"/>
  <c r="G4" i="20"/>
  <c r="B2" i="20"/>
  <c r="B26" i="4"/>
  <c r="A15" i="6" s="1"/>
  <c r="B16" i="4"/>
  <c r="J31" i="6"/>
  <c r="I117" i="6"/>
  <c r="J88" i="6"/>
  <c r="J64" i="6"/>
  <c r="J43" i="6"/>
  <c r="I103" i="6"/>
  <c r="I84" i="6"/>
  <c r="I75" i="6"/>
  <c r="I65" i="6"/>
  <c r="J7" i="6"/>
  <c r="B21" i="13"/>
  <c r="I9" i="6"/>
  <c r="C9" i="6" s="1"/>
  <c r="I13" i="6"/>
  <c r="I20" i="6"/>
  <c r="I61" i="6"/>
  <c r="I96" i="6"/>
  <c r="I109" i="6"/>
  <c r="I115" i="6"/>
  <c r="A75" i="2"/>
  <c r="A70" i="2"/>
  <c r="T90" i="5"/>
  <c r="T225" i="5"/>
  <c r="T183" i="5"/>
  <c r="T355" i="5"/>
  <c r="T293" i="5"/>
  <c r="T149" i="5"/>
  <c r="T265" i="5"/>
  <c r="T81" i="5"/>
  <c r="T182" i="5"/>
  <c r="T356" i="5"/>
  <c r="T283" i="5"/>
  <c r="T165" i="5"/>
  <c r="T155" i="5"/>
  <c r="T313" i="5"/>
  <c r="T262" i="5"/>
  <c r="T129" i="5"/>
  <c r="T197" i="5"/>
  <c r="T152" i="5"/>
  <c r="T269" i="5"/>
  <c r="T312" i="5"/>
  <c r="T186" i="5"/>
  <c r="T302" i="5"/>
  <c r="T211" i="5"/>
  <c r="T317" i="5"/>
  <c r="T174" i="5"/>
  <c r="T341" i="5"/>
  <c r="T231" i="5"/>
  <c r="T18" i="5"/>
  <c r="T256" i="5"/>
  <c r="T277" i="5"/>
  <c r="T238" i="5"/>
  <c r="T287" i="5"/>
  <c r="T180" i="5"/>
  <c r="S150" i="5"/>
  <c r="T85" i="5"/>
  <c r="T291" i="5"/>
  <c r="T148" i="5"/>
  <c r="T213" i="5"/>
  <c r="T233" i="5"/>
  <c r="T226" i="5"/>
  <c r="T323" i="5"/>
  <c r="T320" i="5"/>
  <c r="T282" i="5"/>
  <c r="T327" i="5"/>
  <c r="T217" i="5"/>
  <c r="T113" i="5"/>
  <c r="T195" i="5"/>
  <c r="T192" i="5"/>
  <c r="T194" i="5"/>
  <c r="T219" i="5"/>
  <c r="T193" i="5"/>
  <c r="T92" i="5"/>
  <c r="T210" i="5"/>
  <c r="T88" i="5"/>
  <c r="T348" i="5"/>
  <c r="T237" i="5"/>
  <c r="T230" i="5"/>
  <c r="T70" i="5"/>
  <c r="T203" i="5"/>
  <c r="T259" i="5"/>
  <c r="T306" i="5"/>
  <c r="T13" i="5"/>
  <c r="T232" i="5"/>
  <c r="T141" i="5"/>
  <c r="T125" i="5"/>
  <c r="T143" i="5"/>
  <c r="T236" i="5"/>
  <c r="S7" i="5"/>
  <c r="S179" i="5"/>
  <c r="S6" i="5"/>
  <c r="S139" i="5"/>
  <c r="T17" i="5"/>
  <c r="T353" i="5"/>
  <c r="T279" i="5"/>
  <c r="T114" i="5"/>
  <c r="T301" i="5"/>
  <c r="T164" i="5"/>
  <c r="T184" i="5"/>
  <c r="T271" i="5"/>
  <c r="T260" i="5"/>
  <c r="T175" i="5"/>
  <c r="T134" i="5"/>
  <c r="T37" i="5"/>
  <c r="T98" i="5"/>
  <c r="T142" i="5"/>
  <c r="T250" i="5"/>
  <c r="T185" i="5"/>
  <c r="T332" i="5"/>
  <c r="T87" i="5"/>
  <c r="T349" i="5"/>
  <c r="T304" i="5"/>
  <c r="T228" i="5"/>
  <c r="T339" i="5"/>
  <c r="T169" i="5"/>
  <c r="T36" i="5"/>
  <c r="T246" i="5"/>
  <c r="T191" i="5"/>
  <c r="T288" i="5"/>
  <c r="T215" i="5"/>
  <c r="T130" i="5"/>
  <c r="T272" i="5"/>
  <c r="T214" i="5"/>
  <c r="T157" i="5"/>
  <c r="T307" i="5"/>
  <c r="T206" i="5"/>
  <c r="T83" i="5"/>
  <c r="T280" i="5"/>
  <c r="T224" i="5"/>
  <c r="T245" i="5"/>
  <c r="T325" i="5"/>
  <c r="T294" i="5"/>
  <c r="T24" i="5"/>
  <c r="T329" i="5"/>
  <c r="T351" i="5"/>
  <c r="T99" i="5"/>
  <c r="T350" i="5"/>
  <c r="T309" i="5"/>
  <c r="T240" i="5"/>
  <c r="T253" i="5"/>
  <c r="T242" i="5"/>
  <c r="T346" i="5"/>
  <c r="S172" i="5"/>
  <c r="S352" i="5"/>
  <c r="T310" i="5"/>
  <c r="T79" i="5"/>
  <c r="T173" i="5"/>
  <c r="T208" i="5"/>
  <c r="T300" i="5"/>
  <c r="T241" i="5"/>
  <c r="T167" i="5"/>
  <c r="T223" i="5"/>
  <c r="T319" i="5"/>
  <c r="T163" i="5"/>
  <c r="T91" i="5"/>
  <c r="T199" i="5"/>
  <c r="T263" i="5"/>
  <c r="T124" i="5"/>
  <c r="T255" i="5"/>
  <c r="T297" i="5"/>
  <c r="T285" i="5"/>
  <c r="T267" i="5"/>
  <c r="T19" i="5"/>
  <c r="T316" i="5"/>
  <c r="T289" i="5"/>
  <c r="T187" i="5"/>
  <c r="T249" i="5"/>
  <c r="T227" i="5"/>
  <c r="T261" i="5"/>
  <c r="T264" i="5"/>
  <c r="T292" i="5"/>
  <c r="T86" i="5"/>
  <c r="T94" i="5"/>
  <c r="T247" i="5"/>
  <c r="T248" i="5"/>
  <c r="T315" i="5"/>
  <c r="T243" i="5"/>
  <c r="T69" i="5"/>
  <c r="T65" i="5"/>
  <c r="T190" i="5"/>
  <c r="T140" i="5"/>
  <c r="T178" i="5"/>
  <c r="T342" i="5"/>
  <c r="T133" i="5"/>
  <c r="T73" i="5"/>
  <c r="S336" i="5"/>
  <c r="S344" i="5"/>
  <c r="T12" i="5"/>
  <c r="T156" i="5"/>
  <c r="T89" i="5"/>
  <c r="T216" i="5"/>
  <c r="T284" i="5"/>
  <c r="T331" i="5"/>
  <c r="T93" i="5"/>
  <c r="T281" i="5"/>
  <c r="T137" i="5"/>
  <c r="T177" i="5"/>
  <c r="T299" i="5"/>
  <c r="T33" i="5"/>
  <c r="T200" i="5"/>
  <c r="T176" i="5"/>
  <c r="T201" i="5"/>
  <c r="T189" i="5"/>
  <c r="T333" i="5"/>
  <c r="T145" i="5"/>
  <c r="T328" i="5"/>
  <c r="T278" i="5"/>
  <c r="T337" i="5"/>
  <c r="T171" i="5"/>
  <c r="T220" i="5"/>
  <c r="T5" i="5"/>
  <c r="T234" i="5"/>
  <c r="T298" i="5"/>
  <c r="T345" i="5"/>
  <c r="T321" i="5"/>
  <c r="T229" i="5"/>
  <c r="T84" i="5"/>
  <c r="T196" i="5"/>
  <c r="T270" i="5"/>
  <c r="T205" i="5"/>
  <c r="T158" i="5"/>
  <c r="T29" i="5"/>
  <c r="T166" i="5"/>
  <c r="T347" i="5"/>
  <c r="T326" i="5"/>
  <c r="T127" i="5"/>
  <c r="T235" i="5"/>
  <c r="T274" i="5"/>
  <c r="T207" i="5"/>
  <c r="T273" i="5"/>
  <c r="T131" i="5"/>
  <c r="T296" i="5"/>
  <c r="T181" i="5"/>
  <c r="T151" i="5"/>
  <c r="T257" i="5"/>
  <c r="T244" i="5"/>
  <c r="T286" i="5"/>
  <c r="T80" i="5"/>
  <c r="T204" i="5"/>
  <c r="T276" i="5"/>
  <c r="T338" i="5"/>
  <c r="T212" i="5"/>
  <c r="T25" i="5"/>
  <c r="T128" i="5"/>
  <c r="T268" i="5"/>
  <c r="T308" i="5"/>
  <c r="T135" i="5"/>
  <c r="S77" i="5"/>
  <c r="T258" i="5"/>
  <c r="T222" i="5"/>
  <c r="T295" i="5"/>
  <c r="T147" i="5"/>
  <c r="T132" i="5"/>
  <c r="T218" i="5"/>
  <c r="S21" i="5"/>
  <c r="T340" i="5"/>
  <c r="T221" i="5"/>
  <c r="T198" i="5"/>
  <c r="T311" i="5"/>
  <c r="T188" i="5"/>
  <c r="T153" i="5"/>
  <c r="T20" i="5"/>
  <c r="T123" i="5"/>
  <c r="T314" i="5"/>
  <c r="T159" i="5"/>
  <c r="T266" i="5"/>
  <c r="T168" i="5"/>
  <c r="T160" i="5"/>
  <c r="T252" i="5"/>
  <c r="T146" i="5"/>
  <c r="T162" i="5"/>
  <c r="T335" i="5"/>
  <c r="T144" i="5"/>
  <c r="T202" i="5"/>
  <c r="T170" i="5"/>
  <c r="T303" i="5"/>
  <c r="T324" i="5"/>
  <c r="T275" i="5"/>
  <c r="T343" i="5"/>
  <c r="T239" i="5"/>
  <c r="T126" i="5"/>
  <c r="T82" i="5"/>
  <c r="T136" i="5"/>
  <c r="T254" i="5"/>
  <c r="T305" i="5"/>
  <c r="T161" i="5"/>
  <c r="T354" i="5"/>
  <c r="T334" i="5"/>
  <c r="T290" i="5"/>
  <c r="T154" i="5"/>
  <c r="T318" i="5"/>
  <c r="T330" i="5"/>
  <c r="T322" i="5"/>
  <c r="T209" i="5"/>
  <c r="T110" i="5"/>
  <c r="J695" i="5" l="1"/>
  <c r="E695" i="5"/>
  <c r="X695" i="5" s="1"/>
  <c r="E1287" i="5"/>
  <c r="X1287" i="5" s="1"/>
  <c r="R1359" i="5"/>
  <c r="I1287" i="5"/>
  <c r="H1695" i="5"/>
  <c r="I1547" i="5"/>
  <c r="I481" i="5"/>
  <c r="G2427" i="5"/>
  <c r="H1547" i="5"/>
  <c r="I2436" i="5"/>
  <c r="G2436" i="5"/>
  <c r="H457" i="5"/>
  <c r="R2436" i="5"/>
  <c r="G1361" i="5"/>
  <c r="E2427" i="5"/>
  <c r="X2427" i="5" s="1"/>
  <c r="F1554" i="5"/>
  <c r="H1554" i="5"/>
  <c r="I1239" i="5"/>
  <c r="I1554" i="5"/>
  <c r="J1554" i="5"/>
  <c r="R2048" i="5"/>
  <c r="H1343" i="5"/>
  <c r="E1554" i="5"/>
  <c r="X1554" i="5" s="1"/>
  <c r="J2048" i="5"/>
  <c r="F2048" i="5"/>
  <c r="J2371" i="5"/>
  <c r="E2395" i="5"/>
  <c r="X2395" i="5" s="1"/>
  <c r="R2395" i="5"/>
  <c r="F2395" i="5"/>
  <c r="H2395" i="5"/>
  <c r="J2395" i="5"/>
  <c r="I2395" i="5"/>
  <c r="J2306" i="5"/>
  <c r="E2411" i="5"/>
  <c r="X2411" i="5" s="1"/>
  <c r="I2411" i="5"/>
  <c r="F2411" i="5"/>
  <c r="R2411" i="5"/>
  <c r="H2411" i="5"/>
  <c r="J2411" i="5"/>
  <c r="G2395" i="5"/>
  <c r="E2419" i="5"/>
  <c r="X2419" i="5" s="1"/>
  <c r="I2419" i="5"/>
  <c r="J2419" i="5"/>
  <c r="R2419" i="5"/>
  <c r="F2419" i="5"/>
  <c r="H2419" i="5"/>
  <c r="R1679" i="5"/>
  <c r="F1711" i="5"/>
  <c r="F2427" i="5"/>
  <c r="I2427" i="5"/>
  <c r="J2427" i="5"/>
  <c r="E2225" i="5"/>
  <c r="X2225" i="5" s="1"/>
  <c r="G41" i="4"/>
  <c r="G1527" i="5"/>
  <c r="F363" i="5"/>
  <c r="J451" i="5"/>
  <c r="E1481" i="5"/>
  <c r="X1481" i="5" s="1"/>
  <c r="R1481" i="5"/>
  <c r="J1481" i="5"/>
  <c r="I1481" i="5"/>
  <c r="H1481" i="5"/>
  <c r="F1481" i="5"/>
  <c r="R1361" i="5"/>
  <c r="G1938" i="5"/>
  <c r="E2084" i="5"/>
  <c r="X2084" i="5" s="1"/>
  <c r="H2084" i="5"/>
  <c r="R2084" i="5"/>
  <c r="G2084" i="5"/>
  <c r="F2084" i="5"/>
  <c r="I2084" i="5"/>
  <c r="J2084" i="5"/>
  <c r="F1051" i="5"/>
  <c r="R655" i="5"/>
  <c r="F1679" i="5"/>
  <c r="R1711" i="5"/>
  <c r="E400" i="5"/>
  <c r="X400" i="5" s="1"/>
  <c r="E2218" i="5"/>
  <c r="X2218" i="5" s="1"/>
  <c r="F1505" i="5"/>
  <c r="R1547" i="5"/>
  <c r="I1361" i="5"/>
  <c r="G1051" i="5"/>
  <c r="H1051" i="5"/>
  <c r="H1711" i="5"/>
  <c r="F1507" i="5"/>
  <c r="F1547" i="5"/>
  <c r="E697" i="5"/>
  <c r="X697" i="5" s="1"/>
  <c r="H697" i="5"/>
  <c r="F697" i="5"/>
  <c r="G697" i="5"/>
  <c r="I697" i="5"/>
  <c r="J697" i="5"/>
  <c r="R697" i="5"/>
  <c r="J1679" i="5"/>
  <c r="I1711" i="5"/>
  <c r="E1711" i="5"/>
  <c r="X1711" i="5" s="1"/>
  <c r="E457" i="5"/>
  <c r="X457" i="5" s="1"/>
  <c r="I1507" i="5"/>
  <c r="E1547" i="5"/>
  <c r="X1547" i="5" s="1"/>
  <c r="E545" i="5"/>
  <c r="X545" i="5" s="1"/>
  <c r="J545" i="5"/>
  <c r="G545" i="5"/>
  <c r="F545" i="5"/>
  <c r="H545" i="5"/>
  <c r="R545" i="5"/>
  <c r="I545" i="5"/>
  <c r="J1711" i="5"/>
  <c r="H2218" i="5"/>
  <c r="F1040" i="5"/>
  <c r="H1679" i="5"/>
  <c r="G1507" i="5"/>
  <c r="G555" i="5"/>
  <c r="E897" i="5"/>
  <c r="X897" i="5" s="1"/>
  <c r="H897" i="5"/>
  <c r="R897" i="5"/>
  <c r="F897" i="5"/>
  <c r="J897" i="5"/>
  <c r="I897" i="5"/>
  <c r="F1235" i="5"/>
  <c r="I1040" i="5"/>
  <c r="G1679" i="5"/>
  <c r="J555" i="5"/>
  <c r="I1679" i="5"/>
  <c r="F1866" i="5"/>
  <c r="G1547" i="5"/>
  <c r="F899" i="5"/>
  <c r="E411" i="5"/>
  <c r="X411" i="5" s="1"/>
  <c r="H411" i="5"/>
  <c r="J411" i="5"/>
  <c r="F411" i="5"/>
  <c r="R411" i="5"/>
  <c r="I411" i="5"/>
  <c r="E539" i="5"/>
  <c r="X539" i="5" s="1"/>
  <c r="H539" i="5"/>
  <c r="F539" i="5"/>
  <c r="R539" i="5"/>
  <c r="J539" i="5"/>
  <c r="I539" i="5"/>
  <c r="E1427" i="5"/>
  <c r="X1427" i="5" s="1"/>
  <c r="J1427" i="5"/>
  <c r="I1427" i="5"/>
  <c r="F1427" i="5"/>
  <c r="R1427" i="5"/>
  <c r="H1427" i="5"/>
  <c r="E1531" i="5"/>
  <c r="X1531" i="5" s="1"/>
  <c r="R1531" i="5"/>
  <c r="J1531" i="5"/>
  <c r="F1531" i="5"/>
  <c r="I1531" i="5"/>
  <c r="H1531" i="5"/>
  <c r="E1747" i="5"/>
  <c r="X1747" i="5" s="1"/>
  <c r="J1747" i="5"/>
  <c r="H1747" i="5"/>
  <c r="I1747" i="5"/>
  <c r="R1747" i="5"/>
  <c r="F1747" i="5"/>
  <c r="E579" i="5"/>
  <c r="X579" i="5" s="1"/>
  <c r="I579" i="5"/>
  <c r="H579" i="5"/>
  <c r="R579" i="5"/>
  <c r="F579" i="5"/>
  <c r="J579" i="5"/>
  <c r="E739" i="5"/>
  <c r="X739" i="5" s="1"/>
  <c r="R739" i="5"/>
  <c r="R1523" i="5"/>
  <c r="I1523" i="5"/>
  <c r="J1523" i="5"/>
  <c r="E955" i="5"/>
  <c r="X955" i="5" s="1"/>
  <c r="F955" i="5"/>
  <c r="H955" i="5"/>
  <c r="J955" i="5"/>
  <c r="R955" i="5"/>
  <c r="I955" i="5"/>
  <c r="E1147" i="5"/>
  <c r="X1147" i="5" s="1"/>
  <c r="F1147" i="5"/>
  <c r="I1147" i="5"/>
  <c r="R1147" i="5"/>
  <c r="H1147" i="5"/>
  <c r="J1147" i="5"/>
  <c r="E1339" i="5"/>
  <c r="X1339" i="5" s="1"/>
  <c r="I1339" i="5"/>
  <c r="R1339" i="5"/>
  <c r="F1339" i="5"/>
  <c r="H1339" i="5"/>
  <c r="J1339" i="5"/>
  <c r="E1651" i="5"/>
  <c r="X1651" i="5" s="1"/>
  <c r="F1651" i="5"/>
  <c r="J1651" i="5"/>
  <c r="H1651" i="5"/>
  <c r="I1651" i="5"/>
  <c r="R1651" i="5"/>
  <c r="E1619" i="5"/>
  <c r="X1619" i="5" s="1"/>
  <c r="H1619" i="5"/>
  <c r="F1619" i="5"/>
  <c r="J1619" i="5"/>
  <c r="I1619" i="5"/>
  <c r="R1619" i="5"/>
  <c r="E2275" i="5"/>
  <c r="X2275" i="5" s="1"/>
  <c r="I2275" i="5"/>
  <c r="F2275" i="5"/>
  <c r="H2275" i="5"/>
  <c r="J2275" i="5"/>
  <c r="R2275" i="5"/>
  <c r="E1827" i="5"/>
  <c r="X1827" i="5" s="1"/>
  <c r="H1827" i="5"/>
  <c r="J1827" i="5"/>
  <c r="F1827" i="5"/>
  <c r="R1827" i="5"/>
  <c r="I1827" i="5"/>
  <c r="E2027" i="5"/>
  <c r="X2027" i="5" s="1"/>
  <c r="J2027" i="5"/>
  <c r="R2027" i="5"/>
  <c r="F2027" i="5"/>
  <c r="I2027" i="5"/>
  <c r="H2027" i="5"/>
  <c r="E2195" i="5"/>
  <c r="X2195" i="5" s="1"/>
  <c r="R2195" i="5"/>
  <c r="F2195" i="5"/>
  <c r="J2195" i="5"/>
  <c r="I2195" i="5"/>
  <c r="H2195" i="5"/>
  <c r="E467" i="5"/>
  <c r="X467" i="5" s="1"/>
  <c r="I467" i="5"/>
  <c r="F467" i="5"/>
  <c r="R467" i="5"/>
  <c r="H467" i="5"/>
  <c r="J467" i="5"/>
  <c r="E659" i="5"/>
  <c r="X659" i="5" s="1"/>
  <c r="R659" i="5"/>
  <c r="I659" i="5"/>
  <c r="F659" i="5"/>
  <c r="H659" i="5"/>
  <c r="J659" i="5"/>
  <c r="E939" i="5"/>
  <c r="X939" i="5" s="1"/>
  <c r="J939" i="5"/>
  <c r="I939" i="5"/>
  <c r="F939" i="5"/>
  <c r="R939" i="5"/>
  <c r="H939" i="5"/>
  <c r="E1443" i="5"/>
  <c r="X1443" i="5" s="1"/>
  <c r="R1443" i="5"/>
  <c r="J1443" i="5"/>
  <c r="H1443" i="5"/>
  <c r="F1443" i="5"/>
  <c r="I1443" i="5"/>
  <c r="E1763" i="5"/>
  <c r="X1763" i="5" s="1"/>
  <c r="F1763" i="5"/>
  <c r="J1763" i="5"/>
  <c r="H1763" i="5"/>
  <c r="I1763" i="5"/>
  <c r="R1763" i="5"/>
  <c r="G1763" i="5"/>
  <c r="E1955" i="5"/>
  <c r="X1955" i="5" s="1"/>
  <c r="R1955" i="5"/>
  <c r="J1955" i="5"/>
  <c r="H1955" i="5"/>
  <c r="F1955" i="5"/>
  <c r="I1955" i="5"/>
  <c r="H2187" i="5"/>
  <c r="I2187" i="5"/>
  <c r="R2187" i="5"/>
  <c r="E2426" i="5"/>
  <c r="X2426" i="5" s="1"/>
  <c r="H2426" i="5"/>
  <c r="R2426" i="5"/>
  <c r="F2426" i="5"/>
  <c r="J2426" i="5"/>
  <c r="I2426" i="5"/>
  <c r="E1859" i="5"/>
  <c r="X1859" i="5" s="1"/>
  <c r="R1859" i="5"/>
  <c r="F1859" i="5"/>
  <c r="H1859" i="5"/>
  <c r="I1859" i="5"/>
  <c r="J1859" i="5"/>
  <c r="E2331" i="5"/>
  <c r="X2331" i="5" s="1"/>
  <c r="J2331" i="5"/>
  <c r="H2331" i="5"/>
  <c r="F2331" i="5"/>
  <c r="I2331" i="5"/>
  <c r="R2331" i="5"/>
  <c r="E2363" i="5"/>
  <c r="X2363" i="5" s="1"/>
  <c r="F2371" i="5"/>
  <c r="I435" i="5"/>
  <c r="R1040" i="5"/>
  <c r="J2282" i="5"/>
  <c r="R363" i="5"/>
  <c r="H1155" i="5"/>
  <c r="F1361" i="5"/>
  <c r="J1361" i="5"/>
  <c r="H1361" i="5"/>
  <c r="E387" i="5"/>
  <c r="X387" i="5" s="1"/>
  <c r="I387" i="5"/>
  <c r="H387" i="5"/>
  <c r="J387" i="5"/>
  <c r="R387" i="5"/>
  <c r="F387" i="5"/>
  <c r="E555" i="5"/>
  <c r="X555" i="5" s="1"/>
  <c r="F555" i="5"/>
  <c r="E643" i="5"/>
  <c r="X643" i="5" s="1"/>
  <c r="J643" i="5"/>
  <c r="H643" i="5"/>
  <c r="I643" i="5"/>
  <c r="R643" i="5"/>
  <c r="F643" i="5"/>
  <c r="E1123" i="5"/>
  <c r="X1123" i="5" s="1"/>
  <c r="R1123" i="5"/>
  <c r="J1123" i="5"/>
  <c r="F1123" i="5"/>
  <c r="I1123" i="5"/>
  <c r="H1123" i="5"/>
  <c r="E1779" i="5"/>
  <c r="X1779" i="5" s="1"/>
  <c r="I1779" i="5"/>
  <c r="F1779" i="5"/>
  <c r="J1779" i="5"/>
  <c r="H1779" i="5"/>
  <c r="R1779" i="5"/>
  <c r="E531" i="5"/>
  <c r="X531" i="5" s="1"/>
  <c r="R531" i="5"/>
  <c r="H531" i="5"/>
  <c r="F531" i="5"/>
  <c r="I531" i="5"/>
  <c r="J531" i="5"/>
  <c r="E1323" i="5"/>
  <c r="X1323" i="5" s="1"/>
  <c r="H1323" i="5"/>
  <c r="F1323" i="5"/>
  <c r="J1323" i="5"/>
  <c r="I1323" i="5"/>
  <c r="R1323" i="5"/>
  <c r="E1459" i="5"/>
  <c r="X1459" i="5" s="1"/>
  <c r="J1459" i="5"/>
  <c r="I1459" i="5"/>
  <c r="H1459" i="5"/>
  <c r="F1459" i="5"/>
  <c r="R1459" i="5"/>
  <c r="E1571" i="5"/>
  <c r="X1571" i="5" s="1"/>
  <c r="J1571" i="5"/>
  <c r="I1571" i="5"/>
  <c r="F1571" i="5"/>
  <c r="R1571" i="5"/>
  <c r="H1571" i="5"/>
  <c r="E1771" i="5"/>
  <c r="X1771" i="5" s="1"/>
  <c r="I1771" i="5"/>
  <c r="J1771" i="5"/>
  <c r="R1771" i="5"/>
  <c r="H1771" i="5"/>
  <c r="F1771" i="5"/>
  <c r="E891" i="5"/>
  <c r="X891" i="5" s="1"/>
  <c r="I891" i="5"/>
  <c r="R891" i="5"/>
  <c r="F891" i="5"/>
  <c r="H891" i="5"/>
  <c r="J891" i="5"/>
  <c r="E987" i="5"/>
  <c r="X987" i="5" s="1"/>
  <c r="I987" i="5"/>
  <c r="J987" i="5"/>
  <c r="R987" i="5"/>
  <c r="F987" i="5"/>
  <c r="G987" i="5"/>
  <c r="H987" i="5"/>
  <c r="E1075" i="5"/>
  <c r="X1075" i="5" s="1"/>
  <c r="J1075" i="5"/>
  <c r="R1075" i="5"/>
  <c r="F1075" i="5"/>
  <c r="H1075" i="5"/>
  <c r="I1075" i="5"/>
  <c r="E1171" i="5"/>
  <c r="X1171" i="5" s="1"/>
  <c r="J1171" i="5"/>
  <c r="H1171" i="5"/>
  <c r="I1171" i="5"/>
  <c r="F1171" i="5"/>
  <c r="R1171" i="5"/>
  <c r="E1275" i="5"/>
  <c r="X1275" i="5" s="1"/>
  <c r="H1275" i="5"/>
  <c r="J1275" i="5"/>
  <c r="R1275" i="5"/>
  <c r="I1275" i="5"/>
  <c r="F1275" i="5"/>
  <c r="E1579" i="5"/>
  <c r="X1579" i="5" s="1"/>
  <c r="J1579" i="5"/>
  <c r="H1579" i="5"/>
  <c r="R1579" i="5"/>
  <c r="F1579" i="5"/>
  <c r="I1579" i="5"/>
  <c r="E1795" i="5"/>
  <c r="X1795" i="5" s="1"/>
  <c r="F1795" i="5"/>
  <c r="H1795" i="5"/>
  <c r="I1795" i="5"/>
  <c r="J1795" i="5"/>
  <c r="R1795" i="5"/>
  <c r="E731" i="5"/>
  <c r="X731" i="5" s="1"/>
  <c r="H731" i="5"/>
  <c r="R731" i="5"/>
  <c r="F731" i="5"/>
  <c r="I731" i="5"/>
  <c r="J731" i="5"/>
  <c r="E875" i="5"/>
  <c r="X875" i="5" s="1"/>
  <c r="R875" i="5"/>
  <c r="F875" i="5"/>
  <c r="H875" i="5"/>
  <c r="I875" i="5"/>
  <c r="J875" i="5"/>
  <c r="E1347" i="5"/>
  <c r="X1347" i="5" s="1"/>
  <c r="J1347" i="5"/>
  <c r="F1347" i="5"/>
  <c r="R1347" i="5"/>
  <c r="H1347" i="5"/>
  <c r="I1347" i="5"/>
  <c r="E1451" i="5"/>
  <c r="X1451" i="5" s="1"/>
  <c r="I1451" i="5"/>
  <c r="F1451" i="5"/>
  <c r="R1451" i="5"/>
  <c r="J1451" i="5"/>
  <c r="H1451" i="5"/>
  <c r="E1539" i="5"/>
  <c r="X1539" i="5" s="1"/>
  <c r="F1539" i="5"/>
  <c r="J1539" i="5"/>
  <c r="I1539" i="5"/>
  <c r="R1539" i="5"/>
  <c r="H1539" i="5"/>
  <c r="E1659" i="5"/>
  <c r="X1659" i="5" s="1"/>
  <c r="R1659" i="5"/>
  <c r="F1659" i="5"/>
  <c r="I1659" i="5"/>
  <c r="H1659" i="5"/>
  <c r="J1659" i="5"/>
  <c r="E2003" i="5"/>
  <c r="X2003" i="5" s="1"/>
  <c r="I2003" i="5"/>
  <c r="R2003" i="5"/>
  <c r="H2003" i="5"/>
  <c r="J2003" i="5"/>
  <c r="F2003" i="5"/>
  <c r="E2235" i="5"/>
  <c r="X2235" i="5" s="1"/>
  <c r="J2235" i="5"/>
  <c r="F2235" i="5"/>
  <c r="I2235" i="5"/>
  <c r="H2235" i="5"/>
  <c r="R2235" i="5"/>
  <c r="E2291" i="5"/>
  <c r="X2291" i="5" s="1"/>
  <c r="H2291" i="5"/>
  <c r="J2291" i="5"/>
  <c r="F2291" i="5"/>
  <c r="I2291" i="5"/>
  <c r="R2291" i="5"/>
  <c r="G2291" i="5"/>
  <c r="G1779" i="5"/>
  <c r="E1883" i="5"/>
  <c r="X1883" i="5" s="1"/>
  <c r="R1883" i="5"/>
  <c r="J1883" i="5"/>
  <c r="I1883" i="5"/>
  <c r="F1883" i="5"/>
  <c r="H1883" i="5"/>
  <c r="E1995" i="5"/>
  <c r="X1995" i="5" s="1"/>
  <c r="F1995" i="5"/>
  <c r="R1995" i="5"/>
  <c r="J1995" i="5"/>
  <c r="H1995" i="5"/>
  <c r="I1995" i="5"/>
  <c r="E2043" i="5"/>
  <c r="X2043" i="5" s="1"/>
  <c r="I2043" i="5"/>
  <c r="J2043" i="5"/>
  <c r="F2043" i="5"/>
  <c r="R2043" i="5"/>
  <c r="H2043" i="5"/>
  <c r="E2163" i="5"/>
  <c r="X2163" i="5" s="1"/>
  <c r="R2163" i="5"/>
  <c r="I2163" i="5"/>
  <c r="H2163" i="5"/>
  <c r="J2163" i="5"/>
  <c r="F2163" i="5"/>
  <c r="E499" i="5"/>
  <c r="X499" i="5" s="1"/>
  <c r="I499" i="5"/>
  <c r="J499" i="5"/>
  <c r="F499" i="5"/>
  <c r="H499" i="5"/>
  <c r="R499" i="5"/>
  <c r="E1715" i="5"/>
  <c r="X1715" i="5" s="1"/>
  <c r="R1715" i="5"/>
  <c r="H1715" i="5"/>
  <c r="J1715" i="5"/>
  <c r="I1715" i="5"/>
  <c r="F1715" i="5"/>
  <c r="E2035" i="5"/>
  <c r="X2035" i="5" s="1"/>
  <c r="R2035" i="5"/>
  <c r="F2035" i="5"/>
  <c r="J2035" i="5"/>
  <c r="H2035" i="5"/>
  <c r="I2035" i="5"/>
  <c r="F739" i="5"/>
  <c r="E1035" i="5"/>
  <c r="X1035" i="5" s="1"/>
  <c r="I1035" i="5"/>
  <c r="J1035" i="5"/>
  <c r="F1035" i="5"/>
  <c r="R1035" i="5"/>
  <c r="H1035" i="5"/>
  <c r="E1627" i="5"/>
  <c r="X1627" i="5" s="1"/>
  <c r="F1627" i="5"/>
  <c r="R1627" i="5"/>
  <c r="H1627" i="5"/>
  <c r="I1627" i="5"/>
  <c r="J1627" i="5"/>
  <c r="E1131" i="5"/>
  <c r="X1131" i="5" s="1"/>
  <c r="I1131" i="5"/>
  <c r="H1131" i="5"/>
  <c r="R1131" i="5"/>
  <c r="F1131" i="5"/>
  <c r="J1131" i="5"/>
  <c r="E1675" i="5"/>
  <c r="X1675" i="5" s="1"/>
  <c r="F1675" i="5"/>
  <c r="J1675" i="5"/>
  <c r="H1675" i="5"/>
  <c r="I1675" i="5"/>
  <c r="R1675" i="5"/>
  <c r="E2051" i="5"/>
  <c r="X2051" i="5" s="1"/>
  <c r="H2051" i="5"/>
  <c r="I2051" i="5"/>
  <c r="F2051" i="5"/>
  <c r="R2051" i="5"/>
  <c r="J2051" i="5"/>
  <c r="E1947" i="5"/>
  <c r="X1947" i="5" s="1"/>
  <c r="I1947" i="5"/>
  <c r="J1947" i="5"/>
  <c r="H1947" i="5"/>
  <c r="F1947" i="5"/>
  <c r="R1947" i="5"/>
  <c r="E2075" i="5"/>
  <c r="X2075" i="5" s="1"/>
  <c r="R2075" i="5"/>
  <c r="H2075" i="5"/>
  <c r="J2075" i="5"/>
  <c r="F2075" i="5"/>
  <c r="I2075" i="5"/>
  <c r="E2402" i="5"/>
  <c r="X2402" i="5" s="1"/>
  <c r="H2402" i="5"/>
  <c r="J2402" i="5"/>
  <c r="F2402" i="5"/>
  <c r="R2402" i="5"/>
  <c r="I2402" i="5"/>
  <c r="H2371" i="5"/>
  <c r="G435" i="5"/>
  <c r="F1527" i="5"/>
  <c r="E1040" i="5"/>
  <c r="X1040" i="5" s="1"/>
  <c r="R2050" i="5"/>
  <c r="E2282" i="5"/>
  <c r="X2282" i="5" s="1"/>
  <c r="I739" i="5"/>
  <c r="G451" i="5"/>
  <c r="J739" i="5"/>
  <c r="F451" i="5"/>
  <c r="G931" i="5"/>
  <c r="R931" i="5"/>
  <c r="E371" i="5"/>
  <c r="X371" i="5" s="1"/>
  <c r="I371" i="5"/>
  <c r="R371" i="5"/>
  <c r="J371" i="5"/>
  <c r="H371" i="5"/>
  <c r="F371" i="5"/>
  <c r="E427" i="5"/>
  <c r="X427" i="5" s="1"/>
  <c r="J427" i="5"/>
  <c r="F427" i="5"/>
  <c r="I427" i="5"/>
  <c r="H427" i="5"/>
  <c r="R427" i="5"/>
  <c r="E491" i="5"/>
  <c r="X491" i="5" s="1"/>
  <c r="I491" i="5"/>
  <c r="R491" i="5"/>
  <c r="F491" i="5"/>
  <c r="H491" i="5"/>
  <c r="J491" i="5"/>
  <c r="G491" i="5"/>
  <c r="E1067" i="5"/>
  <c r="X1067" i="5" s="1"/>
  <c r="R1067" i="5"/>
  <c r="H1067" i="5"/>
  <c r="I1067" i="5"/>
  <c r="F1067" i="5"/>
  <c r="J1067" i="5"/>
  <c r="E1363" i="5"/>
  <c r="X1363" i="5" s="1"/>
  <c r="F1363" i="5"/>
  <c r="H1363" i="5"/>
  <c r="I1363" i="5"/>
  <c r="J1363" i="5"/>
  <c r="R1363" i="5"/>
  <c r="E1467" i="5"/>
  <c r="X1467" i="5" s="1"/>
  <c r="H1467" i="5"/>
  <c r="J1467" i="5"/>
  <c r="R1467" i="5"/>
  <c r="I1467" i="5"/>
  <c r="F1467" i="5"/>
  <c r="E1555" i="5"/>
  <c r="X1555" i="5" s="1"/>
  <c r="J1555" i="5"/>
  <c r="I1555" i="5"/>
  <c r="R1555" i="5"/>
  <c r="F1555" i="5"/>
  <c r="H1555" i="5"/>
  <c r="E1667" i="5"/>
  <c r="X1667" i="5" s="1"/>
  <c r="J1667" i="5"/>
  <c r="H1667" i="5"/>
  <c r="I1667" i="5"/>
  <c r="F1667" i="5"/>
  <c r="R1667" i="5"/>
  <c r="E475" i="5"/>
  <c r="X475" i="5" s="1"/>
  <c r="J475" i="5"/>
  <c r="F475" i="5"/>
  <c r="I475" i="5"/>
  <c r="R475" i="5"/>
  <c r="H475" i="5"/>
  <c r="E611" i="5"/>
  <c r="X611" i="5" s="1"/>
  <c r="I611" i="5"/>
  <c r="J611" i="5"/>
  <c r="H611" i="5"/>
  <c r="R611" i="5"/>
  <c r="F611" i="5"/>
  <c r="E691" i="5"/>
  <c r="X691" i="5" s="1"/>
  <c r="J691" i="5"/>
  <c r="R691" i="5"/>
  <c r="F691" i="5"/>
  <c r="I691" i="5"/>
  <c r="H691" i="5"/>
  <c r="E459" i="5"/>
  <c r="X459" i="5" s="1"/>
  <c r="I459" i="5"/>
  <c r="R459" i="5"/>
  <c r="J459" i="5"/>
  <c r="H459" i="5"/>
  <c r="F459" i="5"/>
  <c r="E595" i="5"/>
  <c r="X595" i="5" s="1"/>
  <c r="I595" i="5"/>
  <c r="J595" i="5"/>
  <c r="H595" i="5"/>
  <c r="R595" i="5"/>
  <c r="F595" i="5"/>
  <c r="E795" i="5"/>
  <c r="X795" i="5" s="1"/>
  <c r="F795" i="5"/>
  <c r="J795" i="5"/>
  <c r="R795" i="5"/>
  <c r="I795" i="5"/>
  <c r="H795" i="5"/>
  <c r="E1371" i="5"/>
  <c r="X1371" i="5" s="1"/>
  <c r="I1371" i="5"/>
  <c r="F1371" i="5"/>
  <c r="R1371" i="5"/>
  <c r="J1371" i="5"/>
  <c r="H1371" i="5"/>
  <c r="E1475" i="5"/>
  <c r="X1475" i="5" s="1"/>
  <c r="J1475" i="5"/>
  <c r="H1475" i="5"/>
  <c r="R1475" i="5"/>
  <c r="I1475" i="5"/>
  <c r="F1475" i="5"/>
  <c r="E1683" i="5"/>
  <c r="X1683" i="5" s="1"/>
  <c r="F1683" i="5"/>
  <c r="H1683" i="5"/>
  <c r="J1683" i="5"/>
  <c r="R1683" i="5"/>
  <c r="I1683" i="5"/>
  <c r="E979" i="5"/>
  <c r="X979" i="5" s="1"/>
  <c r="J979" i="5"/>
  <c r="H979" i="5"/>
  <c r="I979" i="5"/>
  <c r="F979" i="5"/>
  <c r="R979" i="5"/>
  <c r="E1083" i="5"/>
  <c r="X1083" i="5" s="1"/>
  <c r="F1083" i="5"/>
  <c r="J1083" i="5"/>
  <c r="R1083" i="5"/>
  <c r="H1083" i="5"/>
  <c r="I1083" i="5"/>
  <c r="E1283" i="5"/>
  <c r="X1283" i="5" s="1"/>
  <c r="R1283" i="5"/>
  <c r="F1283" i="5"/>
  <c r="I1283" i="5"/>
  <c r="J1283" i="5"/>
  <c r="H1283" i="5"/>
  <c r="E1803" i="5"/>
  <c r="X1803" i="5" s="1"/>
  <c r="J1803" i="5"/>
  <c r="R1803" i="5"/>
  <c r="F1803" i="5"/>
  <c r="I1803" i="5"/>
  <c r="H1803" i="5"/>
  <c r="E1563" i="5"/>
  <c r="X1563" i="5" s="1"/>
  <c r="J1563" i="5"/>
  <c r="I1563" i="5"/>
  <c r="R1563" i="5"/>
  <c r="H1563" i="5"/>
  <c r="F1563" i="5"/>
  <c r="E2107" i="5"/>
  <c r="X2107" i="5" s="1"/>
  <c r="H2107" i="5"/>
  <c r="J2107" i="5"/>
  <c r="R2107" i="5"/>
  <c r="F2107" i="5"/>
  <c r="I2107" i="5"/>
  <c r="E2155" i="5"/>
  <c r="X2155" i="5" s="1"/>
  <c r="I2155" i="5"/>
  <c r="F2155" i="5"/>
  <c r="H2155" i="5"/>
  <c r="R2155" i="5"/>
  <c r="J2155" i="5"/>
  <c r="E2339" i="5"/>
  <c r="X2339" i="5" s="1"/>
  <c r="F2339" i="5"/>
  <c r="I2339" i="5"/>
  <c r="H2339" i="5"/>
  <c r="J2339" i="5"/>
  <c r="R2339" i="5"/>
  <c r="G1131" i="5"/>
  <c r="G1363" i="5"/>
  <c r="E1835" i="5"/>
  <c r="X1835" i="5" s="1"/>
  <c r="I1835" i="5"/>
  <c r="H1835" i="5"/>
  <c r="J1835" i="5"/>
  <c r="F1835" i="5"/>
  <c r="R1835" i="5"/>
  <c r="E1915" i="5"/>
  <c r="X1915" i="5" s="1"/>
  <c r="F1915" i="5"/>
  <c r="I1915" i="5"/>
  <c r="R1915" i="5"/>
  <c r="H1915" i="5"/>
  <c r="J1915" i="5"/>
  <c r="E1963" i="5"/>
  <c r="X1963" i="5" s="1"/>
  <c r="H1963" i="5"/>
  <c r="J1963" i="5"/>
  <c r="I1963" i="5"/>
  <c r="F1963" i="5"/>
  <c r="R1963" i="5"/>
  <c r="E2131" i="5"/>
  <c r="X2131" i="5" s="1"/>
  <c r="I2131" i="5"/>
  <c r="H2131" i="5"/>
  <c r="R2131" i="5"/>
  <c r="J2131" i="5"/>
  <c r="F2131" i="5"/>
  <c r="E2211" i="5"/>
  <c r="X2211" i="5" s="1"/>
  <c r="F2211" i="5"/>
  <c r="I2211" i="5"/>
  <c r="R2211" i="5"/>
  <c r="H2211" i="5"/>
  <c r="J2211" i="5"/>
  <c r="E2259" i="5"/>
  <c r="X2259" i="5" s="1"/>
  <c r="R2259" i="5"/>
  <c r="I2259" i="5"/>
  <c r="J2259" i="5"/>
  <c r="F2259" i="5"/>
  <c r="H2259" i="5"/>
  <c r="E2379" i="5"/>
  <c r="X2379" i="5" s="1"/>
  <c r="H2379" i="5"/>
  <c r="F2379" i="5"/>
  <c r="J2379" i="5"/>
  <c r="I2379" i="5"/>
  <c r="R2379" i="5"/>
  <c r="E2323" i="5"/>
  <c r="X2323" i="5" s="1"/>
  <c r="R2323" i="5"/>
  <c r="H2323" i="5"/>
  <c r="F2323" i="5"/>
  <c r="I2323" i="5"/>
  <c r="J2323" i="5"/>
  <c r="E1331" i="5"/>
  <c r="X1331" i="5" s="1"/>
  <c r="R1331" i="5"/>
  <c r="J1331" i="5"/>
  <c r="H1331" i="5"/>
  <c r="I1331" i="5"/>
  <c r="F1331" i="5"/>
  <c r="E1899" i="5"/>
  <c r="X1899" i="5" s="1"/>
  <c r="R1899" i="5"/>
  <c r="J1899" i="5"/>
  <c r="H1899" i="5"/>
  <c r="I1899" i="5"/>
  <c r="F1899" i="5"/>
  <c r="E2139" i="5"/>
  <c r="X2139" i="5" s="1"/>
  <c r="J2139" i="5"/>
  <c r="R2139" i="5"/>
  <c r="I2139" i="5"/>
  <c r="F2139" i="5"/>
  <c r="H2139" i="5"/>
  <c r="E2115" i="5"/>
  <c r="X2115" i="5" s="1"/>
  <c r="J2115" i="5"/>
  <c r="H2115" i="5"/>
  <c r="I2115" i="5"/>
  <c r="F2115" i="5"/>
  <c r="R2115" i="5"/>
  <c r="E2243" i="5"/>
  <c r="X2243" i="5" s="1"/>
  <c r="R2243" i="5"/>
  <c r="I2243" i="5"/>
  <c r="H2243" i="5"/>
  <c r="F2243" i="5"/>
  <c r="J2243" i="5"/>
  <c r="I2371" i="5"/>
  <c r="H435" i="5"/>
  <c r="E435" i="5"/>
  <c r="X435" i="5" s="1"/>
  <c r="R1938" i="5"/>
  <c r="G739" i="5"/>
  <c r="R451" i="5"/>
  <c r="E825" i="5"/>
  <c r="X825" i="5" s="1"/>
  <c r="I825" i="5"/>
  <c r="G825" i="5"/>
  <c r="R825" i="5"/>
  <c r="F825" i="5"/>
  <c r="H825" i="5"/>
  <c r="J825" i="5"/>
  <c r="E395" i="5"/>
  <c r="X395" i="5" s="1"/>
  <c r="R395" i="5"/>
  <c r="J395" i="5"/>
  <c r="F395" i="5"/>
  <c r="H395" i="5"/>
  <c r="I395" i="5"/>
  <c r="E587" i="5"/>
  <c r="X587" i="5" s="1"/>
  <c r="F587" i="5"/>
  <c r="H587" i="5"/>
  <c r="R587" i="5"/>
  <c r="J587" i="5"/>
  <c r="I587" i="5"/>
  <c r="E779" i="5"/>
  <c r="X779" i="5" s="1"/>
  <c r="H779" i="5"/>
  <c r="R779" i="5"/>
  <c r="J779" i="5"/>
  <c r="I779" i="5"/>
  <c r="F779" i="5"/>
  <c r="E963" i="5"/>
  <c r="X963" i="5" s="1"/>
  <c r="F963" i="5"/>
  <c r="J963" i="5"/>
  <c r="R963" i="5"/>
  <c r="H963" i="5"/>
  <c r="I963" i="5"/>
  <c r="E1155" i="5"/>
  <c r="X1155" i="5" s="1"/>
  <c r="F1155" i="5"/>
  <c r="E1259" i="5"/>
  <c r="X1259" i="5" s="1"/>
  <c r="R1259" i="5"/>
  <c r="J1259" i="5"/>
  <c r="I1259" i="5"/>
  <c r="F1259" i="5"/>
  <c r="H1259" i="5"/>
  <c r="E1707" i="5"/>
  <c r="X1707" i="5" s="1"/>
  <c r="H1707" i="5"/>
  <c r="J1707" i="5"/>
  <c r="I1707" i="5"/>
  <c r="R1707" i="5"/>
  <c r="F1707" i="5"/>
  <c r="E547" i="5"/>
  <c r="X547" i="5" s="1"/>
  <c r="R547" i="5"/>
  <c r="F547" i="5"/>
  <c r="H547" i="5"/>
  <c r="I547" i="5"/>
  <c r="J547" i="5"/>
  <c r="E763" i="5"/>
  <c r="X763" i="5" s="1"/>
  <c r="I763" i="5"/>
  <c r="R763" i="5"/>
  <c r="J763" i="5"/>
  <c r="F763" i="5"/>
  <c r="H763" i="5"/>
  <c r="E883" i="5"/>
  <c r="X883" i="5" s="1"/>
  <c r="F883" i="5"/>
  <c r="R883" i="5"/>
  <c r="J883" i="5"/>
  <c r="I883" i="5"/>
  <c r="H883" i="5"/>
  <c r="E971" i="5"/>
  <c r="X971" i="5" s="1"/>
  <c r="F971" i="5"/>
  <c r="R971" i="5"/>
  <c r="J971" i="5"/>
  <c r="I971" i="5"/>
  <c r="H971" i="5"/>
  <c r="E1059" i="5"/>
  <c r="X1059" i="5" s="1"/>
  <c r="H1059" i="5"/>
  <c r="F1059" i="5"/>
  <c r="I1059" i="5"/>
  <c r="J1059" i="5"/>
  <c r="R1059" i="5"/>
  <c r="E1163" i="5"/>
  <c r="X1163" i="5" s="1"/>
  <c r="I1163" i="5"/>
  <c r="H1163" i="5"/>
  <c r="R1163" i="5"/>
  <c r="F1163" i="5"/>
  <c r="J1163" i="5"/>
  <c r="E1355" i="5"/>
  <c r="X1355" i="5" s="1"/>
  <c r="R1355" i="5"/>
  <c r="J1355" i="5"/>
  <c r="H1355" i="5"/>
  <c r="F1355" i="5"/>
  <c r="I1355" i="5"/>
  <c r="E1603" i="5"/>
  <c r="X1603" i="5" s="1"/>
  <c r="R1603" i="5"/>
  <c r="H1603" i="5"/>
  <c r="F1603" i="5"/>
  <c r="I1603" i="5"/>
  <c r="J1603" i="5"/>
  <c r="E1699" i="5"/>
  <c r="X1699" i="5" s="1"/>
  <c r="I1699" i="5"/>
  <c r="R1699" i="5"/>
  <c r="F1699" i="5"/>
  <c r="J1699" i="5"/>
  <c r="H1699" i="5"/>
  <c r="E1811" i="5"/>
  <c r="X1811" i="5" s="1"/>
  <c r="H1811" i="5"/>
  <c r="J1811" i="5"/>
  <c r="I1811" i="5"/>
  <c r="R1811" i="5"/>
  <c r="F1811" i="5"/>
  <c r="E827" i="5"/>
  <c r="X827" i="5" s="1"/>
  <c r="F827" i="5"/>
  <c r="R827" i="5"/>
  <c r="I827" i="5"/>
  <c r="H827" i="5"/>
  <c r="J827" i="5"/>
  <c r="E1011" i="5"/>
  <c r="X1011" i="5" s="1"/>
  <c r="J1011" i="5"/>
  <c r="I1011" i="5"/>
  <c r="F1011" i="5"/>
  <c r="H1011" i="5"/>
  <c r="R1011" i="5"/>
  <c r="E1203" i="5"/>
  <c r="X1203" i="5" s="1"/>
  <c r="H1203" i="5"/>
  <c r="I1203" i="5"/>
  <c r="F1203" i="5"/>
  <c r="R1203" i="5"/>
  <c r="J1203" i="5"/>
  <c r="E515" i="5"/>
  <c r="X515" i="5" s="1"/>
  <c r="J515" i="5"/>
  <c r="R515" i="5"/>
  <c r="I515" i="5"/>
  <c r="F515" i="5"/>
  <c r="H515" i="5"/>
  <c r="E667" i="5"/>
  <c r="X667" i="5" s="1"/>
  <c r="J667" i="5"/>
  <c r="F667" i="5"/>
  <c r="H667" i="5"/>
  <c r="R667" i="5"/>
  <c r="I667" i="5"/>
  <c r="E1179" i="5"/>
  <c r="X1179" i="5" s="1"/>
  <c r="R1179" i="5"/>
  <c r="F1179" i="5"/>
  <c r="I1179" i="5"/>
  <c r="H1179" i="5"/>
  <c r="J1179" i="5"/>
  <c r="E1691" i="5"/>
  <c r="X1691" i="5" s="1"/>
  <c r="R1691" i="5"/>
  <c r="F1691" i="5"/>
  <c r="I1691" i="5"/>
  <c r="H1691" i="5"/>
  <c r="J1691" i="5"/>
  <c r="E1923" i="5"/>
  <c r="X1923" i="5" s="1"/>
  <c r="H1923" i="5"/>
  <c r="J1923" i="5"/>
  <c r="F1923" i="5"/>
  <c r="R1923" i="5"/>
  <c r="I1923" i="5"/>
  <c r="E1971" i="5"/>
  <c r="X1971" i="5" s="1"/>
  <c r="J1971" i="5"/>
  <c r="I1971" i="5"/>
  <c r="H1971" i="5"/>
  <c r="R1971" i="5"/>
  <c r="F1971" i="5"/>
  <c r="G2203" i="5"/>
  <c r="H2203" i="5"/>
  <c r="J2203" i="5"/>
  <c r="I2203" i="5"/>
  <c r="F2203" i="5"/>
  <c r="R2203" i="5"/>
  <c r="E2394" i="5"/>
  <c r="X2394" i="5" s="1"/>
  <c r="H2394" i="5"/>
  <c r="F2394" i="5"/>
  <c r="R2394" i="5"/>
  <c r="I2394" i="5"/>
  <c r="J2394" i="5"/>
  <c r="G1427" i="5"/>
  <c r="E1787" i="5"/>
  <c r="X1787" i="5" s="1"/>
  <c r="H1787" i="5"/>
  <c r="F1787" i="5"/>
  <c r="I1787" i="5"/>
  <c r="J1787" i="5"/>
  <c r="R1787" i="5"/>
  <c r="E1867" i="5"/>
  <c r="X1867" i="5" s="1"/>
  <c r="H1867" i="5"/>
  <c r="I1867" i="5"/>
  <c r="F1867" i="5"/>
  <c r="R1867" i="5"/>
  <c r="J1867" i="5"/>
  <c r="E2091" i="5"/>
  <c r="X2091" i="5" s="1"/>
  <c r="F2091" i="5"/>
  <c r="H2091" i="5"/>
  <c r="I2091" i="5"/>
  <c r="J2091" i="5"/>
  <c r="R2091" i="5"/>
  <c r="E2299" i="5"/>
  <c r="X2299" i="5" s="1"/>
  <c r="H2299" i="5"/>
  <c r="I2299" i="5"/>
  <c r="F2299" i="5"/>
  <c r="J2299" i="5"/>
  <c r="R2299" i="5"/>
  <c r="E2418" i="5"/>
  <c r="X2418" i="5" s="1"/>
  <c r="R2418" i="5"/>
  <c r="H2418" i="5"/>
  <c r="I2418" i="5"/>
  <c r="J2418" i="5"/>
  <c r="F2418" i="5"/>
  <c r="E363" i="5"/>
  <c r="X363" i="5" s="1"/>
  <c r="J363" i="5"/>
  <c r="I363" i="5"/>
  <c r="E851" i="5"/>
  <c r="X851" i="5" s="1"/>
  <c r="H851" i="5"/>
  <c r="R851" i="5"/>
  <c r="I851" i="5"/>
  <c r="F851" i="5"/>
  <c r="J851" i="5"/>
  <c r="E1235" i="5"/>
  <c r="X1235" i="5" s="1"/>
  <c r="J1235" i="5"/>
  <c r="I1235" i="5"/>
  <c r="H1235" i="5"/>
  <c r="R1235" i="5"/>
  <c r="E603" i="5"/>
  <c r="X603" i="5" s="1"/>
  <c r="H603" i="5"/>
  <c r="I603" i="5"/>
  <c r="J603" i="5"/>
  <c r="F603" i="5"/>
  <c r="R603" i="5"/>
  <c r="E1251" i="5"/>
  <c r="X1251" i="5" s="1"/>
  <c r="H1251" i="5"/>
  <c r="R1251" i="5"/>
  <c r="F1251" i="5"/>
  <c r="J1251" i="5"/>
  <c r="I1251" i="5"/>
  <c r="E2283" i="5"/>
  <c r="X2283" i="5" s="1"/>
  <c r="I2283" i="5"/>
  <c r="F2283" i="5"/>
  <c r="J2283" i="5"/>
  <c r="R2283" i="5"/>
  <c r="H2283" i="5"/>
  <c r="R2371" i="5"/>
  <c r="F2218" i="5"/>
  <c r="J1938" i="5"/>
  <c r="F2187" i="5"/>
  <c r="H1523" i="5"/>
  <c r="G1554" i="5"/>
  <c r="I555" i="5"/>
  <c r="G1155" i="5"/>
  <c r="E507" i="5"/>
  <c r="X507" i="5" s="1"/>
  <c r="I507" i="5"/>
  <c r="F507" i="5"/>
  <c r="H507" i="5"/>
  <c r="J507" i="5"/>
  <c r="R507" i="5"/>
  <c r="E683" i="5"/>
  <c r="X683" i="5" s="1"/>
  <c r="H683" i="5"/>
  <c r="J683" i="5"/>
  <c r="F683" i="5"/>
  <c r="R683" i="5"/>
  <c r="I683" i="5"/>
  <c r="E1595" i="5"/>
  <c r="X1595" i="5" s="1"/>
  <c r="H1595" i="5"/>
  <c r="F1595" i="5"/>
  <c r="R1595" i="5"/>
  <c r="I1595" i="5"/>
  <c r="J1595" i="5"/>
  <c r="E1819" i="5"/>
  <c r="X1819" i="5" s="1"/>
  <c r="H1819" i="5"/>
  <c r="I1819" i="5"/>
  <c r="R1819" i="5"/>
  <c r="F1819" i="5"/>
  <c r="J1819" i="5"/>
  <c r="G1011" i="5"/>
  <c r="E483" i="5"/>
  <c r="X483" i="5" s="1"/>
  <c r="J483" i="5"/>
  <c r="F483" i="5"/>
  <c r="H483" i="5"/>
  <c r="I483" i="5"/>
  <c r="R483" i="5"/>
  <c r="G547" i="5"/>
  <c r="E1267" i="5"/>
  <c r="X1267" i="5" s="1"/>
  <c r="R1267" i="5"/>
  <c r="I1267" i="5"/>
  <c r="F1267" i="5"/>
  <c r="H1267" i="5"/>
  <c r="J1267" i="5"/>
  <c r="E1635" i="5"/>
  <c r="X1635" i="5" s="1"/>
  <c r="F1635" i="5"/>
  <c r="I1635" i="5"/>
  <c r="R1635" i="5"/>
  <c r="H1635" i="5"/>
  <c r="J1635" i="5"/>
  <c r="G595" i="5"/>
  <c r="E651" i="5"/>
  <c r="X651" i="5" s="1"/>
  <c r="R651" i="5"/>
  <c r="J651" i="5"/>
  <c r="I651" i="5"/>
  <c r="F651" i="5"/>
  <c r="H651" i="5"/>
  <c r="E923" i="5"/>
  <c r="X923" i="5" s="1"/>
  <c r="J923" i="5"/>
  <c r="F923" i="5"/>
  <c r="I923" i="5"/>
  <c r="R923" i="5"/>
  <c r="H923" i="5"/>
  <c r="E1107" i="5"/>
  <c r="X1107" i="5" s="1"/>
  <c r="I1107" i="5"/>
  <c r="F1107" i="5"/>
  <c r="J1107" i="5"/>
  <c r="R1107" i="5"/>
  <c r="H1107" i="5"/>
  <c r="E1307" i="5"/>
  <c r="X1307" i="5" s="1"/>
  <c r="F1307" i="5"/>
  <c r="I1307" i="5"/>
  <c r="J1307" i="5"/>
  <c r="H1307" i="5"/>
  <c r="R1307" i="5"/>
  <c r="E1611" i="5"/>
  <c r="X1611" i="5" s="1"/>
  <c r="F1611" i="5"/>
  <c r="J1611" i="5"/>
  <c r="R1611" i="5"/>
  <c r="H1611" i="5"/>
  <c r="I1611" i="5"/>
  <c r="E1723" i="5"/>
  <c r="X1723" i="5" s="1"/>
  <c r="J1723" i="5"/>
  <c r="F1723" i="5"/>
  <c r="R1723" i="5"/>
  <c r="H1723" i="5"/>
  <c r="I1723" i="5"/>
  <c r="E811" i="5"/>
  <c r="X811" i="5" s="1"/>
  <c r="R811" i="5"/>
  <c r="F811" i="5"/>
  <c r="J811" i="5"/>
  <c r="I811" i="5"/>
  <c r="H811" i="5"/>
  <c r="E907" i="5"/>
  <c r="X907" i="5" s="1"/>
  <c r="F907" i="5"/>
  <c r="I907" i="5"/>
  <c r="H907" i="5"/>
  <c r="R907" i="5"/>
  <c r="J907" i="5"/>
  <c r="E1379" i="5"/>
  <c r="X1379" i="5" s="1"/>
  <c r="I1379" i="5"/>
  <c r="J1379" i="5"/>
  <c r="R1379" i="5"/>
  <c r="H1379" i="5"/>
  <c r="F1379" i="5"/>
  <c r="E1483" i="5"/>
  <c r="X1483" i="5" s="1"/>
  <c r="I1483" i="5"/>
  <c r="R1483" i="5"/>
  <c r="H1483" i="5"/>
  <c r="F1483" i="5"/>
  <c r="J1483" i="5"/>
  <c r="E1587" i="5"/>
  <c r="X1587" i="5" s="1"/>
  <c r="J1587" i="5"/>
  <c r="R1587" i="5"/>
  <c r="H1587" i="5"/>
  <c r="I1587" i="5"/>
  <c r="F1587" i="5"/>
  <c r="E1643" i="5"/>
  <c r="X1643" i="5" s="1"/>
  <c r="J1643" i="5"/>
  <c r="F1643" i="5"/>
  <c r="H1643" i="5"/>
  <c r="I1643" i="5"/>
  <c r="R1643" i="5"/>
  <c r="E1939" i="5"/>
  <c r="X1939" i="5" s="1"/>
  <c r="J1939" i="5"/>
  <c r="I1939" i="5"/>
  <c r="F1939" i="5"/>
  <c r="H1939" i="5"/>
  <c r="R1939" i="5"/>
  <c r="E2019" i="5"/>
  <c r="X2019" i="5" s="1"/>
  <c r="F2019" i="5"/>
  <c r="R2019" i="5"/>
  <c r="I2019" i="5"/>
  <c r="J2019" i="5"/>
  <c r="H2019" i="5"/>
  <c r="E2067" i="5"/>
  <c r="X2067" i="5" s="1"/>
  <c r="I2067" i="5"/>
  <c r="H2067" i="5"/>
  <c r="J2067" i="5"/>
  <c r="F2067" i="5"/>
  <c r="R2067" i="5"/>
  <c r="E2251" i="5"/>
  <c r="X2251" i="5" s="1"/>
  <c r="J2251" i="5"/>
  <c r="F2251" i="5"/>
  <c r="H2251" i="5"/>
  <c r="R2251" i="5"/>
  <c r="I2251" i="5"/>
  <c r="E2307" i="5"/>
  <c r="X2307" i="5" s="1"/>
  <c r="H2307" i="5"/>
  <c r="I2307" i="5"/>
  <c r="F2307" i="5"/>
  <c r="J2307" i="5"/>
  <c r="R2307" i="5"/>
  <c r="G587" i="5"/>
  <c r="G1531" i="5"/>
  <c r="E1891" i="5"/>
  <c r="X1891" i="5" s="1"/>
  <c r="J1891" i="5"/>
  <c r="R1891" i="5"/>
  <c r="F1891" i="5"/>
  <c r="I1891" i="5"/>
  <c r="H1891" i="5"/>
  <c r="E2011" i="5"/>
  <c r="X2011" i="5" s="1"/>
  <c r="F2011" i="5"/>
  <c r="I2011" i="5"/>
  <c r="R2011" i="5"/>
  <c r="J2011" i="5"/>
  <c r="H2011" i="5"/>
  <c r="E2059" i="5"/>
  <c r="X2059" i="5" s="1"/>
  <c r="J2059" i="5"/>
  <c r="R2059" i="5"/>
  <c r="F2059" i="5"/>
  <c r="I2059" i="5"/>
  <c r="H2059" i="5"/>
  <c r="E2179" i="5"/>
  <c r="X2179" i="5" s="1"/>
  <c r="I2179" i="5"/>
  <c r="J2179" i="5"/>
  <c r="F2179" i="5"/>
  <c r="H2179" i="5"/>
  <c r="R2179" i="5"/>
  <c r="E2347" i="5"/>
  <c r="X2347" i="5" s="1"/>
  <c r="J2347" i="5"/>
  <c r="I2347" i="5"/>
  <c r="H2347" i="5"/>
  <c r="R2347" i="5"/>
  <c r="F2347" i="5"/>
  <c r="E1145" i="5"/>
  <c r="X1145" i="5" s="1"/>
  <c r="J1145" i="5"/>
  <c r="H1145" i="5"/>
  <c r="F1145" i="5"/>
  <c r="G1145" i="5"/>
  <c r="I1145" i="5"/>
  <c r="R1145" i="5"/>
  <c r="E1419" i="5"/>
  <c r="X1419" i="5" s="1"/>
  <c r="R1419" i="5"/>
  <c r="J1419" i="5"/>
  <c r="F1419" i="5"/>
  <c r="H1419" i="5"/>
  <c r="I1419" i="5"/>
  <c r="E1243" i="5"/>
  <c r="X1243" i="5" s="1"/>
  <c r="R1243" i="5"/>
  <c r="F1243" i="5"/>
  <c r="I1243" i="5"/>
  <c r="H1243" i="5"/>
  <c r="J1243" i="5"/>
  <c r="E947" i="5"/>
  <c r="X947" i="5" s="1"/>
  <c r="I947" i="5"/>
  <c r="F947" i="5"/>
  <c r="H947" i="5"/>
  <c r="R947" i="5"/>
  <c r="J947" i="5"/>
  <c r="F2363" i="5"/>
  <c r="J2363" i="5"/>
  <c r="R2363" i="5"/>
  <c r="H2363" i="5"/>
  <c r="E747" i="5"/>
  <c r="X747" i="5" s="1"/>
  <c r="F747" i="5"/>
  <c r="R747" i="5"/>
  <c r="J747" i="5"/>
  <c r="H747" i="5"/>
  <c r="I747" i="5"/>
  <c r="F1219" i="5"/>
  <c r="I1219" i="5"/>
  <c r="J1219" i="5"/>
  <c r="H1219" i="5"/>
  <c r="E1027" i="5"/>
  <c r="X1027" i="5" s="1"/>
  <c r="H1027" i="5"/>
  <c r="I1027" i="5"/>
  <c r="R1027" i="5"/>
  <c r="J1027" i="5"/>
  <c r="F1027" i="5"/>
  <c r="E571" i="5"/>
  <c r="X571" i="5" s="1"/>
  <c r="I571" i="5"/>
  <c r="J571" i="5"/>
  <c r="F571" i="5"/>
  <c r="R571" i="5"/>
  <c r="H571" i="5"/>
  <c r="E451" i="5"/>
  <c r="X451" i="5" s="1"/>
  <c r="I451" i="5"/>
  <c r="G851" i="5"/>
  <c r="E1219" i="5"/>
  <c r="X1219" i="5" s="1"/>
  <c r="E2371" i="5"/>
  <c r="X2371" i="5" s="1"/>
  <c r="R435" i="5"/>
  <c r="J959" i="5"/>
  <c r="R2218" i="5"/>
  <c r="J2187" i="5"/>
  <c r="F1523" i="5"/>
  <c r="J931" i="5"/>
  <c r="R555" i="5"/>
  <c r="F931" i="5"/>
  <c r="I931" i="5"/>
  <c r="H739" i="5"/>
  <c r="E1129" i="5"/>
  <c r="X1129" i="5" s="1"/>
  <c r="J1129" i="5"/>
  <c r="I1129" i="5"/>
  <c r="G1129" i="5"/>
  <c r="R1129" i="5"/>
  <c r="H1129" i="5"/>
  <c r="F1129" i="5"/>
  <c r="H2048" i="5"/>
  <c r="I2048" i="5"/>
  <c r="G1459" i="5"/>
  <c r="G411" i="5"/>
  <c r="E443" i="5"/>
  <c r="X443" i="5" s="1"/>
  <c r="H443" i="5"/>
  <c r="I443" i="5"/>
  <c r="F443" i="5"/>
  <c r="R443" i="5"/>
  <c r="J443" i="5"/>
  <c r="G539" i="5"/>
  <c r="E899" i="5"/>
  <c r="X899" i="5" s="1"/>
  <c r="J899" i="5"/>
  <c r="I899" i="5"/>
  <c r="H899" i="5"/>
  <c r="R899" i="5"/>
  <c r="E1395" i="5"/>
  <c r="X1395" i="5" s="1"/>
  <c r="I1395" i="5"/>
  <c r="J1395" i="5"/>
  <c r="R1395" i="5"/>
  <c r="F1395" i="5"/>
  <c r="H1395" i="5"/>
  <c r="E1499" i="5"/>
  <c r="X1499" i="5" s="1"/>
  <c r="R1499" i="5"/>
  <c r="J1499" i="5"/>
  <c r="I1499" i="5"/>
  <c r="H1499" i="5"/>
  <c r="F1499" i="5"/>
  <c r="G1747" i="5"/>
  <c r="G1811" i="5"/>
  <c r="E403" i="5"/>
  <c r="X403" i="5" s="1"/>
  <c r="I403" i="5"/>
  <c r="F403" i="5"/>
  <c r="J403" i="5"/>
  <c r="H403" i="5"/>
  <c r="R403" i="5"/>
  <c r="G499" i="5"/>
  <c r="E635" i="5"/>
  <c r="X635" i="5" s="1"/>
  <c r="R635" i="5"/>
  <c r="I635" i="5"/>
  <c r="H635" i="5"/>
  <c r="F635" i="5"/>
  <c r="J635" i="5"/>
  <c r="E723" i="5"/>
  <c r="X723" i="5" s="1"/>
  <c r="I723" i="5"/>
  <c r="H723" i="5"/>
  <c r="F723" i="5"/>
  <c r="J723" i="5"/>
  <c r="R723" i="5"/>
  <c r="E915" i="5"/>
  <c r="X915" i="5" s="1"/>
  <c r="R915" i="5"/>
  <c r="I915" i="5"/>
  <c r="J915" i="5"/>
  <c r="H915" i="5"/>
  <c r="F915" i="5"/>
  <c r="E1491" i="5"/>
  <c r="X1491" i="5" s="1"/>
  <c r="F1491" i="5"/>
  <c r="I1491" i="5"/>
  <c r="H1491" i="5"/>
  <c r="R1491" i="5"/>
  <c r="J1491" i="5"/>
  <c r="G955" i="5"/>
  <c r="G1147" i="5"/>
  <c r="G1243" i="5"/>
  <c r="G1339" i="5"/>
  <c r="E1403" i="5"/>
  <c r="X1403" i="5" s="1"/>
  <c r="R1403" i="5"/>
  <c r="I1403" i="5"/>
  <c r="F1403" i="5"/>
  <c r="H1403" i="5"/>
  <c r="J1403" i="5"/>
  <c r="R1507" i="5"/>
  <c r="J1507" i="5"/>
  <c r="H1507" i="5"/>
  <c r="G1651" i="5"/>
  <c r="G515" i="5"/>
  <c r="E563" i="5"/>
  <c r="X563" i="5" s="1"/>
  <c r="F563" i="5"/>
  <c r="R563" i="5"/>
  <c r="I563" i="5"/>
  <c r="J563" i="5"/>
  <c r="H563" i="5"/>
  <c r="E1019" i="5"/>
  <c r="X1019" i="5" s="1"/>
  <c r="I1019" i="5"/>
  <c r="J1019" i="5"/>
  <c r="R1019" i="5"/>
  <c r="H1019" i="5"/>
  <c r="F1019" i="5"/>
  <c r="E1115" i="5"/>
  <c r="X1115" i="5" s="1"/>
  <c r="R1115" i="5"/>
  <c r="J1115" i="5"/>
  <c r="H1115" i="5"/>
  <c r="F1115" i="5"/>
  <c r="I1115" i="5"/>
  <c r="G1619" i="5"/>
  <c r="E1227" i="5"/>
  <c r="X1227" i="5" s="1"/>
  <c r="H1227" i="5"/>
  <c r="J1227" i="5"/>
  <c r="R1227" i="5"/>
  <c r="I1227" i="5"/>
  <c r="F1227" i="5"/>
  <c r="G1715" i="5"/>
  <c r="E1851" i="5"/>
  <c r="X1851" i="5" s="1"/>
  <c r="R1851" i="5"/>
  <c r="H1851" i="5"/>
  <c r="I1851" i="5"/>
  <c r="J1851" i="5"/>
  <c r="F1851" i="5"/>
  <c r="G2035" i="5"/>
  <c r="E2123" i="5"/>
  <c r="X2123" i="5" s="1"/>
  <c r="H2123" i="5"/>
  <c r="J2123" i="5"/>
  <c r="R2123" i="5"/>
  <c r="I2123" i="5"/>
  <c r="F2123" i="5"/>
  <c r="G2275" i="5"/>
  <c r="G2323" i="5"/>
  <c r="E2355" i="5"/>
  <c r="X2355" i="5" s="1"/>
  <c r="I2355" i="5"/>
  <c r="H2355" i="5"/>
  <c r="F2355" i="5"/>
  <c r="R2355" i="5"/>
  <c r="J2355" i="5"/>
  <c r="G1571" i="5"/>
  <c r="G1827" i="5"/>
  <c r="E1843" i="5"/>
  <c r="X1843" i="5" s="1"/>
  <c r="J1843" i="5"/>
  <c r="R1843" i="5"/>
  <c r="I1843" i="5"/>
  <c r="H1843" i="5"/>
  <c r="F1843" i="5"/>
  <c r="E1931" i="5"/>
  <c r="X1931" i="5" s="1"/>
  <c r="I1931" i="5"/>
  <c r="R1931" i="5"/>
  <c r="H1931" i="5"/>
  <c r="J1931" i="5"/>
  <c r="F1931" i="5"/>
  <c r="E1979" i="5"/>
  <c r="X1979" i="5" s="1"/>
  <c r="J1979" i="5"/>
  <c r="I1979" i="5"/>
  <c r="R1979" i="5"/>
  <c r="H1979" i="5"/>
  <c r="F1979" i="5"/>
  <c r="G2027" i="5"/>
  <c r="E2099" i="5"/>
  <c r="X2099" i="5" s="1"/>
  <c r="J2099" i="5"/>
  <c r="I2099" i="5"/>
  <c r="R2099" i="5"/>
  <c r="F2099" i="5"/>
  <c r="H2099" i="5"/>
  <c r="G2195" i="5"/>
  <c r="E2227" i="5"/>
  <c r="X2227" i="5" s="1"/>
  <c r="I2227" i="5"/>
  <c r="J2227" i="5"/>
  <c r="F2227" i="5"/>
  <c r="R2227" i="5"/>
  <c r="H2227" i="5"/>
  <c r="E2315" i="5"/>
  <c r="X2315" i="5" s="1"/>
  <c r="R2315" i="5"/>
  <c r="F2315" i="5"/>
  <c r="I2315" i="5"/>
  <c r="J2315" i="5"/>
  <c r="H2315" i="5"/>
  <c r="G2363" i="5"/>
  <c r="E2387" i="5"/>
  <c r="X2387" i="5" s="1"/>
  <c r="H2387" i="5"/>
  <c r="J2387" i="5"/>
  <c r="R2387" i="5"/>
  <c r="I2387" i="5"/>
  <c r="F2387" i="5"/>
  <c r="R1219" i="5"/>
  <c r="F435" i="5"/>
  <c r="I2218" i="5"/>
  <c r="E2187" i="5"/>
  <c r="X2187" i="5" s="1"/>
  <c r="G1523" i="5"/>
  <c r="G2218" i="5"/>
  <c r="H931" i="5"/>
  <c r="J1155" i="5"/>
  <c r="E379" i="5"/>
  <c r="X379" i="5" s="1"/>
  <c r="J379" i="5"/>
  <c r="I379" i="5"/>
  <c r="R379" i="5"/>
  <c r="F379" i="5"/>
  <c r="H379" i="5"/>
  <c r="G467" i="5"/>
  <c r="E619" i="5"/>
  <c r="X619" i="5" s="1"/>
  <c r="I619" i="5"/>
  <c r="R619" i="5"/>
  <c r="H619" i="5"/>
  <c r="F619" i="5"/>
  <c r="J619" i="5"/>
  <c r="E715" i="5"/>
  <c r="X715" i="5" s="1"/>
  <c r="R715" i="5"/>
  <c r="J715" i="5"/>
  <c r="F715" i="5"/>
  <c r="H715" i="5"/>
  <c r="I715" i="5"/>
  <c r="E995" i="5"/>
  <c r="X995" i="5" s="1"/>
  <c r="R995" i="5"/>
  <c r="J995" i="5"/>
  <c r="F995" i="5"/>
  <c r="I995" i="5"/>
  <c r="H995" i="5"/>
  <c r="E1099" i="5"/>
  <c r="X1099" i="5" s="1"/>
  <c r="J1099" i="5"/>
  <c r="I1099" i="5"/>
  <c r="R1099" i="5"/>
  <c r="H1099" i="5"/>
  <c r="F1099" i="5"/>
  <c r="E1195" i="5"/>
  <c r="X1195" i="5" s="1"/>
  <c r="I1195" i="5"/>
  <c r="R1195" i="5"/>
  <c r="F1195" i="5"/>
  <c r="H1195" i="5"/>
  <c r="J1195" i="5"/>
  <c r="G1331" i="5"/>
  <c r="G1627" i="5"/>
  <c r="G571" i="5"/>
  <c r="G1659" i="5"/>
  <c r="G579" i="5"/>
  <c r="G659" i="5"/>
  <c r="E787" i="5"/>
  <c r="X787" i="5" s="1"/>
  <c r="H787" i="5"/>
  <c r="F787" i="5"/>
  <c r="I787" i="5"/>
  <c r="J787" i="5"/>
  <c r="R787" i="5"/>
  <c r="G939" i="5"/>
  <c r="E1003" i="5"/>
  <c r="X1003" i="5" s="1"/>
  <c r="R1003" i="5"/>
  <c r="F1003" i="5"/>
  <c r="I1003" i="5"/>
  <c r="J1003" i="5"/>
  <c r="H1003" i="5"/>
  <c r="E1091" i="5"/>
  <c r="X1091" i="5" s="1"/>
  <c r="H1091" i="5"/>
  <c r="F1091" i="5"/>
  <c r="J1091" i="5"/>
  <c r="I1091" i="5"/>
  <c r="R1091" i="5"/>
  <c r="E1187" i="5"/>
  <c r="X1187" i="5" s="1"/>
  <c r="R1187" i="5"/>
  <c r="I1187" i="5"/>
  <c r="F1187" i="5"/>
  <c r="J1187" i="5"/>
  <c r="H1187" i="5"/>
  <c r="E1299" i="5"/>
  <c r="X1299" i="5" s="1"/>
  <c r="H1299" i="5"/>
  <c r="J1299" i="5"/>
  <c r="I1299" i="5"/>
  <c r="F1299" i="5"/>
  <c r="R1299" i="5"/>
  <c r="E1387" i="5"/>
  <c r="X1387" i="5" s="1"/>
  <c r="I1387" i="5"/>
  <c r="H1387" i="5"/>
  <c r="R1387" i="5"/>
  <c r="J1387" i="5"/>
  <c r="F1387" i="5"/>
  <c r="G1675" i="5"/>
  <c r="E1739" i="5"/>
  <c r="X1739" i="5" s="1"/>
  <c r="R1739" i="5"/>
  <c r="I1739" i="5"/>
  <c r="H1739" i="5"/>
  <c r="J1739" i="5"/>
  <c r="F1739" i="5"/>
  <c r="E523" i="5"/>
  <c r="X523" i="5" s="1"/>
  <c r="J523" i="5"/>
  <c r="R523" i="5"/>
  <c r="I523" i="5"/>
  <c r="F523" i="5"/>
  <c r="H523" i="5"/>
  <c r="E755" i="5"/>
  <c r="X755" i="5" s="1"/>
  <c r="H755" i="5"/>
  <c r="J755" i="5"/>
  <c r="I755" i="5"/>
  <c r="F755" i="5"/>
  <c r="R755" i="5"/>
  <c r="E859" i="5"/>
  <c r="X859" i="5" s="1"/>
  <c r="F859" i="5"/>
  <c r="J859" i="5"/>
  <c r="H859" i="5"/>
  <c r="I859" i="5"/>
  <c r="R859" i="5"/>
  <c r="E1043" i="5"/>
  <c r="X1043" i="5" s="1"/>
  <c r="I1043" i="5"/>
  <c r="J1043" i="5"/>
  <c r="R1043" i="5"/>
  <c r="F1043" i="5"/>
  <c r="H1043" i="5"/>
  <c r="G1443" i="5"/>
  <c r="E1755" i="5"/>
  <c r="X1755" i="5" s="1"/>
  <c r="R1755" i="5"/>
  <c r="H1755" i="5"/>
  <c r="J1755" i="5"/>
  <c r="I1755" i="5"/>
  <c r="F1755" i="5"/>
  <c r="G603" i="5"/>
  <c r="E699" i="5"/>
  <c r="X699" i="5" s="1"/>
  <c r="F699" i="5"/>
  <c r="R699" i="5"/>
  <c r="I699" i="5"/>
  <c r="J699" i="5"/>
  <c r="H699" i="5"/>
  <c r="E843" i="5"/>
  <c r="X843" i="5" s="1"/>
  <c r="I843" i="5"/>
  <c r="F843" i="5"/>
  <c r="R843" i="5"/>
  <c r="H843" i="5"/>
  <c r="J843" i="5"/>
  <c r="G947" i="5"/>
  <c r="E1051" i="5"/>
  <c r="X1051" i="5" s="1"/>
  <c r="R1051" i="5"/>
  <c r="J1051" i="5"/>
  <c r="E1139" i="5"/>
  <c r="X1139" i="5" s="1"/>
  <c r="I1139" i="5"/>
  <c r="J1139" i="5"/>
  <c r="R1139" i="5"/>
  <c r="F1139" i="5"/>
  <c r="H1139" i="5"/>
  <c r="E1211" i="5"/>
  <c r="X1211" i="5" s="1"/>
  <c r="F1211" i="5"/>
  <c r="J1211" i="5"/>
  <c r="I1211" i="5"/>
  <c r="R1211" i="5"/>
  <c r="H1211" i="5"/>
  <c r="E1315" i="5"/>
  <c r="X1315" i="5" s="1"/>
  <c r="R1315" i="5"/>
  <c r="I1315" i="5"/>
  <c r="J1315" i="5"/>
  <c r="F1315" i="5"/>
  <c r="H1315" i="5"/>
  <c r="E1411" i="5"/>
  <c r="X1411" i="5" s="1"/>
  <c r="I1411" i="5"/>
  <c r="R1411" i="5"/>
  <c r="H1411" i="5"/>
  <c r="F1411" i="5"/>
  <c r="J1411" i="5"/>
  <c r="E1515" i="5"/>
  <c r="X1515" i="5" s="1"/>
  <c r="J1515" i="5"/>
  <c r="F1515" i="5"/>
  <c r="R1515" i="5"/>
  <c r="I1515" i="5"/>
  <c r="H1515" i="5"/>
  <c r="E1731" i="5"/>
  <c r="X1731" i="5" s="1"/>
  <c r="F1731" i="5"/>
  <c r="J1731" i="5"/>
  <c r="I1731" i="5"/>
  <c r="H1731" i="5"/>
  <c r="R1731" i="5"/>
  <c r="E1435" i="5"/>
  <c r="X1435" i="5" s="1"/>
  <c r="R1435" i="5"/>
  <c r="I1435" i="5"/>
  <c r="J1435" i="5"/>
  <c r="H1435" i="5"/>
  <c r="F1435" i="5"/>
  <c r="G1435" i="5"/>
  <c r="G1899" i="5"/>
  <c r="G1955" i="5"/>
  <c r="E1987" i="5"/>
  <c r="X1987" i="5" s="1"/>
  <c r="I1987" i="5"/>
  <c r="R1987" i="5"/>
  <c r="F1987" i="5"/>
  <c r="H1987" i="5"/>
  <c r="J1987" i="5"/>
  <c r="E2083" i="5"/>
  <c r="X2083" i="5" s="1"/>
  <c r="R2083" i="5"/>
  <c r="F2083" i="5"/>
  <c r="J2083" i="5"/>
  <c r="H2083" i="5"/>
  <c r="I2083" i="5"/>
  <c r="G2139" i="5"/>
  <c r="E2171" i="5"/>
  <c r="X2171" i="5" s="1"/>
  <c r="J2171" i="5"/>
  <c r="I2171" i="5"/>
  <c r="R2171" i="5"/>
  <c r="H2171" i="5"/>
  <c r="F2171" i="5"/>
  <c r="E2219" i="5"/>
  <c r="X2219" i="5" s="1"/>
  <c r="I2219" i="5"/>
  <c r="R2219" i="5"/>
  <c r="H2219" i="5"/>
  <c r="J2219" i="5"/>
  <c r="F2219" i="5"/>
  <c r="E2410" i="5"/>
  <c r="X2410" i="5" s="1"/>
  <c r="J2410" i="5"/>
  <c r="F2410" i="5"/>
  <c r="R2410" i="5"/>
  <c r="H2410" i="5"/>
  <c r="I2410" i="5"/>
  <c r="G779" i="5"/>
  <c r="G1603" i="5"/>
  <c r="G1859" i="5"/>
  <c r="E1875" i="5"/>
  <c r="X1875" i="5" s="1"/>
  <c r="R1875" i="5"/>
  <c r="F1875" i="5"/>
  <c r="J1875" i="5"/>
  <c r="I1875" i="5"/>
  <c r="H1875" i="5"/>
  <c r="E1907" i="5"/>
  <c r="X1907" i="5" s="1"/>
  <c r="R1907" i="5"/>
  <c r="F1907" i="5"/>
  <c r="I1907" i="5"/>
  <c r="H1907" i="5"/>
  <c r="J1907" i="5"/>
  <c r="G1947" i="5"/>
  <c r="G2075" i="5"/>
  <c r="G2115" i="5"/>
  <c r="E2147" i="5"/>
  <c r="X2147" i="5" s="1"/>
  <c r="J2147" i="5"/>
  <c r="H2147" i="5"/>
  <c r="F2147" i="5"/>
  <c r="R2147" i="5"/>
  <c r="I2147" i="5"/>
  <c r="G2243" i="5"/>
  <c r="E2267" i="5"/>
  <c r="X2267" i="5" s="1"/>
  <c r="R2267" i="5"/>
  <c r="H2267" i="5"/>
  <c r="F2267" i="5"/>
  <c r="J2267" i="5"/>
  <c r="I2267" i="5"/>
  <c r="G1939" i="5"/>
  <c r="E1241" i="5"/>
  <c r="X1241" i="5" s="1"/>
  <c r="G1241" i="5"/>
  <c r="H1241" i="5"/>
  <c r="F1241" i="5"/>
  <c r="I1241" i="5"/>
  <c r="R1241" i="5"/>
  <c r="J1241" i="5"/>
  <c r="E2193" i="5"/>
  <c r="X2193" i="5" s="1"/>
  <c r="I2193" i="5"/>
  <c r="J2193" i="5"/>
  <c r="G2193" i="5"/>
  <c r="R2193" i="5"/>
  <c r="F2193" i="5"/>
  <c r="H2193" i="5"/>
  <c r="F695" i="5"/>
  <c r="J1287" i="5"/>
  <c r="E1359" i="5"/>
  <c r="X1359" i="5" s="1"/>
  <c r="I457" i="5"/>
  <c r="J457" i="5"/>
  <c r="F481" i="5"/>
  <c r="G481" i="5"/>
  <c r="R481" i="5"/>
  <c r="H481" i="5"/>
  <c r="J481" i="5"/>
  <c r="E769" i="5"/>
  <c r="X769" i="5" s="1"/>
  <c r="I769" i="5"/>
  <c r="F769" i="5"/>
  <c r="J769" i="5"/>
  <c r="H769" i="5"/>
  <c r="R769" i="5"/>
  <c r="G769" i="5"/>
  <c r="E1289" i="5"/>
  <c r="X1289" i="5" s="1"/>
  <c r="R1289" i="5"/>
  <c r="G1289" i="5"/>
  <c r="I1289" i="5"/>
  <c r="J1289" i="5"/>
  <c r="F1289" i="5"/>
  <c r="H1289" i="5"/>
  <c r="E721" i="5"/>
  <c r="X721" i="5" s="1"/>
  <c r="J721" i="5"/>
  <c r="H721" i="5"/>
  <c r="F721" i="5"/>
  <c r="R721" i="5"/>
  <c r="I721" i="5"/>
  <c r="G721" i="5"/>
  <c r="R1287" i="5"/>
  <c r="R457" i="5"/>
  <c r="E553" i="5"/>
  <c r="X553" i="5" s="1"/>
  <c r="J553" i="5"/>
  <c r="I553" i="5"/>
  <c r="F553" i="5"/>
  <c r="G553" i="5"/>
  <c r="R553" i="5"/>
  <c r="H553" i="5"/>
  <c r="E977" i="5"/>
  <c r="X977" i="5" s="1"/>
  <c r="G977" i="5"/>
  <c r="F977" i="5"/>
  <c r="I977" i="5"/>
  <c r="H977" i="5"/>
  <c r="J977" i="5"/>
  <c r="R977" i="5"/>
  <c r="E1537" i="5"/>
  <c r="X1537" i="5" s="1"/>
  <c r="H1537" i="5"/>
  <c r="F1537" i="5"/>
  <c r="J1537" i="5"/>
  <c r="G1537" i="5"/>
  <c r="R1537" i="5"/>
  <c r="I1537" i="5"/>
  <c r="J2436" i="5"/>
  <c r="J1359" i="5"/>
  <c r="E1239" i="5"/>
  <c r="X1239" i="5" s="1"/>
  <c r="F457" i="5"/>
  <c r="F1535" i="5"/>
  <c r="E625" i="5"/>
  <c r="X625" i="5" s="1"/>
  <c r="I625" i="5"/>
  <c r="G625" i="5"/>
  <c r="F625" i="5"/>
  <c r="R625" i="5"/>
  <c r="H625" i="5"/>
  <c r="J625" i="5"/>
  <c r="E1065" i="5"/>
  <c r="X1065" i="5" s="1"/>
  <c r="F1065" i="5"/>
  <c r="H1065" i="5"/>
  <c r="G1065" i="5"/>
  <c r="R1065" i="5"/>
  <c r="I1065" i="5"/>
  <c r="J1065" i="5"/>
  <c r="E2001" i="5"/>
  <c r="X2001" i="5" s="1"/>
  <c r="G2001" i="5"/>
  <c r="I2001" i="5"/>
  <c r="J2001" i="5"/>
  <c r="H2001" i="5"/>
  <c r="R2001" i="5"/>
  <c r="F2001" i="5"/>
  <c r="E1252" i="5"/>
  <c r="X1252" i="5" s="1"/>
  <c r="G1252" i="5"/>
  <c r="H1252" i="5"/>
  <c r="R1252" i="5"/>
  <c r="I1252" i="5"/>
  <c r="F1252" i="5"/>
  <c r="J1252" i="5"/>
  <c r="E867" i="5"/>
  <c r="X867" i="5" s="1"/>
  <c r="J867" i="5"/>
  <c r="H867" i="5"/>
  <c r="R867" i="5"/>
  <c r="G867" i="5"/>
  <c r="I867" i="5"/>
  <c r="F867" i="5"/>
  <c r="E1233" i="5"/>
  <c r="X1233" i="5" s="1"/>
  <c r="R1233" i="5"/>
  <c r="I1233" i="5"/>
  <c r="G1233" i="5"/>
  <c r="H1233" i="5"/>
  <c r="J1233" i="5"/>
  <c r="F1233" i="5"/>
  <c r="E1921" i="5"/>
  <c r="X1921" i="5" s="1"/>
  <c r="G1921" i="5"/>
  <c r="R1921" i="5"/>
  <c r="F1921" i="5"/>
  <c r="I1921" i="5"/>
  <c r="J1921" i="5"/>
  <c r="H1921" i="5"/>
  <c r="E2073" i="5"/>
  <c r="X2073" i="5" s="1"/>
  <c r="J2073" i="5"/>
  <c r="R2073" i="5"/>
  <c r="I2073" i="5"/>
  <c r="F2073" i="5"/>
  <c r="H2073" i="5"/>
  <c r="G2073" i="5"/>
  <c r="E2177" i="5"/>
  <c r="X2177" i="5" s="1"/>
  <c r="G2177" i="5"/>
  <c r="H2177" i="5"/>
  <c r="R2177" i="5"/>
  <c r="I2177" i="5"/>
  <c r="J2177" i="5"/>
  <c r="F2177" i="5"/>
  <c r="E1802" i="5"/>
  <c r="X1802" i="5" s="1"/>
  <c r="I1802" i="5"/>
  <c r="J1802" i="5"/>
  <c r="R1802" i="5"/>
  <c r="H1802" i="5"/>
  <c r="F1802" i="5"/>
  <c r="E450" i="5"/>
  <c r="X450" i="5" s="1"/>
  <c r="F450" i="5"/>
  <c r="R450" i="5"/>
  <c r="I450" i="5"/>
  <c r="J450" i="5"/>
  <c r="H450" i="5"/>
  <c r="E898" i="5"/>
  <c r="X898" i="5" s="1"/>
  <c r="F898" i="5"/>
  <c r="H898" i="5"/>
  <c r="R898" i="5"/>
  <c r="I898" i="5"/>
  <c r="J898" i="5"/>
  <c r="E1154" i="5"/>
  <c r="X1154" i="5" s="1"/>
  <c r="J1154" i="5"/>
  <c r="R1154" i="5"/>
  <c r="I1154" i="5"/>
  <c r="F1154" i="5"/>
  <c r="H1154" i="5"/>
  <c r="E386" i="5"/>
  <c r="X386" i="5" s="1"/>
  <c r="R386" i="5"/>
  <c r="H386" i="5"/>
  <c r="I386" i="5"/>
  <c r="J386" i="5"/>
  <c r="F386" i="5"/>
  <c r="E426" i="5"/>
  <c r="X426" i="5" s="1"/>
  <c r="R426" i="5"/>
  <c r="H426" i="5"/>
  <c r="F426" i="5"/>
  <c r="I426" i="5"/>
  <c r="J426" i="5"/>
  <c r="E1586" i="5"/>
  <c r="X1586" i="5" s="1"/>
  <c r="H1586" i="5"/>
  <c r="I1586" i="5"/>
  <c r="R1586" i="5"/>
  <c r="F1586" i="5"/>
  <c r="J1586" i="5"/>
  <c r="G1586" i="5"/>
  <c r="E675" i="5"/>
  <c r="X675" i="5" s="1"/>
  <c r="G675" i="5"/>
  <c r="R675" i="5"/>
  <c r="F675" i="5"/>
  <c r="H675" i="5"/>
  <c r="I675" i="5"/>
  <c r="J675" i="5"/>
  <c r="E548" i="5"/>
  <c r="X548" i="5" s="1"/>
  <c r="I548" i="5"/>
  <c r="R548" i="5"/>
  <c r="G548" i="5"/>
  <c r="H548" i="5"/>
  <c r="F548" i="5"/>
  <c r="J548" i="5"/>
  <c r="F2340" i="5"/>
  <c r="J2340" i="5"/>
  <c r="G2340" i="5"/>
  <c r="I2340" i="5"/>
  <c r="H2340" i="5"/>
  <c r="R361" i="5"/>
  <c r="I361" i="5"/>
  <c r="J361" i="5"/>
  <c r="H361" i="5"/>
  <c r="G361" i="5"/>
  <c r="F361" i="5"/>
  <c r="E361" i="5"/>
  <c r="X361" i="5" s="1"/>
  <c r="E401" i="5"/>
  <c r="X401" i="5" s="1"/>
  <c r="J401" i="5"/>
  <c r="R401" i="5"/>
  <c r="F401" i="5"/>
  <c r="H401" i="5"/>
  <c r="I401" i="5"/>
  <c r="G401" i="5"/>
  <c r="E473" i="5"/>
  <c r="X473" i="5" s="1"/>
  <c r="F473" i="5"/>
  <c r="H473" i="5"/>
  <c r="I473" i="5"/>
  <c r="G473" i="5"/>
  <c r="J473" i="5"/>
  <c r="R473" i="5"/>
  <c r="E505" i="5"/>
  <c r="X505" i="5" s="1"/>
  <c r="H505" i="5"/>
  <c r="I505" i="5"/>
  <c r="R505" i="5"/>
  <c r="F505" i="5"/>
  <c r="J505" i="5"/>
  <c r="G505" i="5"/>
  <c r="E585" i="5"/>
  <c r="X585" i="5" s="1"/>
  <c r="F585" i="5"/>
  <c r="H585" i="5"/>
  <c r="R585" i="5"/>
  <c r="G585" i="5"/>
  <c r="I585" i="5"/>
  <c r="J585" i="5"/>
  <c r="E617" i="5"/>
  <c r="X617" i="5" s="1"/>
  <c r="H617" i="5"/>
  <c r="G617" i="5"/>
  <c r="I617" i="5"/>
  <c r="R617" i="5"/>
  <c r="F617" i="5"/>
  <c r="J617" i="5"/>
  <c r="E689" i="5"/>
  <c r="X689" i="5" s="1"/>
  <c r="J689" i="5"/>
  <c r="R689" i="5"/>
  <c r="G689" i="5"/>
  <c r="F689" i="5"/>
  <c r="I689" i="5"/>
  <c r="H689" i="5"/>
  <c r="E777" i="5"/>
  <c r="X777" i="5" s="1"/>
  <c r="G777" i="5"/>
  <c r="F777" i="5"/>
  <c r="J777" i="5"/>
  <c r="I777" i="5"/>
  <c r="R777" i="5"/>
  <c r="H777" i="5"/>
  <c r="E857" i="5"/>
  <c r="X857" i="5" s="1"/>
  <c r="G857" i="5"/>
  <c r="H857" i="5"/>
  <c r="J857" i="5"/>
  <c r="I857" i="5"/>
  <c r="R857" i="5"/>
  <c r="F857" i="5"/>
  <c r="E937" i="5"/>
  <c r="X937" i="5" s="1"/>
  <c r="J937" i="5"/>
  <c r="R937" i="5"/>
  <c r="H937" i="5"/>
  <c r="I937" i="5"/>
  <c r="F937" i="5"/>
  <c r="G937" i="5"/>
  <c r="E969" i="5"/>
  <c r="X969" i="5" s="1"/>
  <c r="I969" i="5"/>
  <c r="J969" i="5"/>
  <c r="F969" i="5"/>
  <c r="H969" i="5"/>
  <c r="R969" i="5"/>
  <c r="G969" i="5"/>
  <c r="E1041" i="5"/>
  <c r="X1041" i="5" s="1"/>
  <c r="H1041" i="5"/>
  <c r="F1041" i="5"/>
  <c r="J1041" i="5"/>
  <c r="I1041" i="5"/>
  <c r="G1041" i="5"/>
  <c r="R1041" i="5"/>
  <c r="E1113" i="5"/>
  <c r="X1113" i="5" s="1"/>
  <c r="G1113" i="5"/>
  <c r="R1113" i="5"/>
  <c r="F1113" i="5"/>
  <c r="H1113" i="5"/>
  <c r="I1113" i="5"/>
  <c r="J1113" i="5"/>
  <c r="E1161" i="5"/>
  <c r="X1161" i="5" s="1"/>
  <c r="F1161" i="5"/>
  <c r="H1161" i="5"/>
  <c r="J1161" i="5"/>
  <c r="I1161" i="5"/>
  <c r="G1161" i="5"/>
  <c r="R1161" i="5"/>
  <c r="E1201" i="5"/>
  <c r="X1201" i="5" s="1"/>
  <c r="G1201" i="5"/>
  <c r="R1201" i="5"/>
  <c r="J1201" i="5"/>
  <c r="F1201" i="5"/>
  <c r="I1201" i="5"/>
  <c r="H1201" i="5"/>
  <c r="E1273" i="5"/>
  <c r="X1273" i="5" s="1"/>
  <c r="G1273" i="5"/>
  <c r="F1273" i="5"/>
  <c r="J1273" i="5"/>
  <c r="I1273" i="5"/>
  <c r="R1273" i="5"/>
  <c r="H1273" i="5"/>
  <c r="E1345" i="5"/>
  <c r="X1345" i="5" s="1"/>
  <c r="G1345" i="5"/>
  <c r="F1345" i="5"/>
  <c r="H1345" i="5"/>
  <c r="R1345" i="5"/>
  <c r="I1345" i="5"/>
  <c r="J1345" i="5"/>
  <c r="E1457" i="5"/>
  <c r="X1457" i="5" s="1"/>
  <c r="J1457" i="5"/>
  <c r="F1457" i="5"/>
  <c r="I1457" i="5"/>
  <c r="G1457" i="5"/>
  <c r="H1457" i="5"/>
  <c r="R1457" i="5"/>
  <c r="J1529" i="5"/>
  <c r="G1529" i="5"/>
  <c r="I1529" i="5"/>
  <c r="H1529" i="5"/>
  <c r="R1529" i="5"/>
  <c r="E1633" i="5"/>
  <c r="X1633" i="5" s="1"/>
  <c r="R1633" i="5"/>
  <c r="I1633" i="5"/>
  <c r="H1633" i="5"/>
  <c r="J1633" i="5"/>
  <c r="G1633" i="5"/>
  <c r="F1633" i="5"/>
  <c r="E1665" i="5"/>
  <c r="X1665" i="5" s="1"/>
  <c r="H1665" i="5"/>
  <c r="R1665" i="5"/>
  <c r="J1665" i="5"/>
  <c r="F1665" i="5"/>
  <c r="G1665" i="5"/>
  <c r="I1665" i="5"/>
  <c r="E1697" i="5"/>
  <c r="X1697" i="5" s="1"/>
  <c r="G1697" i="5"/>
  <c r="R1697" i="5"/>
  <c r="I1697" i="5"/>
  <c r="J1697" i="5"/>
  <c r="H1697" i="5"/>
  <c r="F1697" i="5"/>
  <c r="E1769" i="5"/>
  <c r="X1769" i="5" s="1"/>
  <c r="F1769" i="5"/>
  <c r="G1769" i="5"/>
  <c r="R1769" i="5"/>
  <c r="J1769" i="5"/>
  <c r="I1769" i="5"/>
  <c r="H1769" i="5"/>
  <c r="E1849" i="5"/>
  <c r="X1849" i="5" s="1"/>
  <c r="G1849" i="5"/>
  <c r="F1849" i="5"/>
  <c r="R1849" i="5"/>
  <c r="H1849" i="5"/>
  <c r="J1849" i="5"/>
  <c r="I1849" i="5"/>
  <c r="E1889" i="5"/>
  <c r="X1889" i="5" s="1"/>
  <c r="H1889" i="5"/>
  <c r="F1889" i="5"/>
  <c r="I1889" i="5"/>
  <c r="G1889" i="5"/>
  <c r="J1889" i="5"/>
  <c r="R1889" i="5"/>
  <c r="E1961" i="5"/>
  <c r="X1961" i="5" s="1"/>
  <c r="I1961" i="5"/>
  <c r="R1961" i="5"/>
  <c r="J1961" i="5"/>
  <c r="G1961" i="5"/>
  <c r="F1961" i="5"/>
  <c r="H1961" i="5"/>
  <c r="E1993" i="5"/>
  <c r="X1993" i="5" s="1"/>
  <c r="I1993" i="5"/>
  <c r="R1993" i="5"/>
  <c r="G1993" i="5"/>
  <c r="H1993" i="5"/>
  <c r="F1993" i="5"/>
  <c r="J1993" i="5"/>
  <c r="E2145" i="5"/>
  <c r="X2145" i="5" s="1"/>
  <c r="I2145" i="5"/>
  <c r="G2145" i="5"/>
  <c r="J2145" i="5"/>
  <c r="R2145" i="5"/>
  <c r="H2145" i="5"/>
  <c r="F2145" i="5"/>
  <c r="E2289" i="5"/>
  <c r="X2289" i="5" s="1"/>
  <c r="J2289" i="5"/>
  <c r="R2289" i="5"/>
  <c r="G2289" i="5"/>
  <c r="F2289" i="5"/>
  <c r="H2289" i="5"/>
  <c r="I2289" i="5"/>
  <c r="E2361" i="5"/>
  <c r="X2361" i="5" s="1"/>
  <c r="I2361" i="5"/>
  <c r="R2361" i="5"/>
  <c r="J2361" i="5"/>
  <c r="F2361" i="5"/>
  <c r="H2361" i="5"/>
  <c r="G2361" i="5"/>
  <c r="E2408" i="5"/>
  <c r="X2408" i="5" s="1"/>
  <c r="H2408" i="5"/>
  <c r="F2408" i="5"/>
  <c r="J2408" i="5"/>
  <c r="I2408" i="5"/>
  <c r="R2408" i="5"/>
  <c r="G2408" i="5"/>
  <c r="E882" i="5"/>
  <c r="X882" i="5" s="1"/>
  <c r="I882" i="5"/>
  <c r="H882" i="5"/>
  <c r="R882" i="5"/>
  <c r="J882" i="5"/>
  <c r="F882" i="5"/>
  <c r="E1322" i="5"/>
  <c r="X1322" i="5" s="1"/>
  <c r="I1322" i="5"/>
  <c r="J1322" i="5"/>
  <c r="F1322" i="5"/>
  <c r="H1322" i="5"/>
  <c r="R1322" i="5"/>
  <c r="E1666" i="5"/>
  <c r="X1666" i="5" s="1"/>
  <c r="H1666" i="5"/>
  <c r="J1666" i="5"/>
  <c r="R1666" i="5"/>
  <c r="F1666" i="5"/>
  <c r="I1666" i="5"/>
  <c r="E2202" i="5"/>
  <c r="X2202" i="5" s="1"/>
  <c r="H2202" i="5"/>
  <c r="I2202" i="5"/>
  <c r="J2202" i="5"/>
  <c r="R2202" i="5"/>
  <c r="F2202" i="5"/>
  <c r="E2370" i="5"/>
  <c r="X2370" i="5" s="1"/>
  <c r="J2370" i="5"/>
  <c r="H2370" i="5"/>
  <c r="F2370" i="5"/>
  <c r="I2370" i="5"/>
  <c r="R2370" i="5"/>
  <c r="E578" i="5"/>
  <c r="X578" i="5" s="1"/>
  <c r="I578" i="5"/>
  <c r="J578" i="5"/>
  <c r="F578" i="5"/>
  <c r="R578" i="5"/>
  <c r="H578" i="5"/>
  <c r="E682" i="5"/>
  <c r="X682" i="5" s="1"/>
  <c r="H682" i="5"/>
  <c r="F682" i="5"/>
  <c r="J682" i="5"/>
  <c r="I682" i="5"/>
  <c r="R682" i="5"/>
  <c r="E1018" i="5"/>
  <c r="X1018" i="5" s="1"/>
  <c r="F1018" i="5"/>
  <c r="R1018" i="5"/>
  <c r="I1018" i="5"/>
  <c r="J1018" i="5"/>
  <c r="H1018" i="5"/>
  <c r="E1346" i="5"/>
  <c r="X1346" i="5" s="1"/>
  <c r="F1346" i="5"/>
  <c r="H1346" i="5"/>
  <c r="R1346" i="5"/>
  <c r="I1346" i="5"/>
  <c r="J1346" i="5"/>
  <c r="E1594" i="5"/>
  <c r="X1594" i="5" s="1"/>
  <c r="R1594" i="5"/>
  <c r="H1594" i="5"/>
  <c r="F1594" i="5"/>
  <c r="J1594" i="5"/>
  <c r="I1594" i="5"/>
  <c r="E1930" i="5"/>
  <c r="X1930" i="5" s="1"/>
  <c r="J1930" i="5"/>
  <c r="F1930" i="5"/>
  <c r="H1930" i="5"/>
  <c r="R1930" i="5"/>
  <c r="I1930" i="5"/>
  <c r="E690" i="5"/>
  <c r="X690" i="5" s="1"/>
  <c r="F690" i="5"/>
  <c r="H690" i="5"/>
  <c r="J690" i="5"/>
  <c r="R690" i="5"/>
  <c r="I690" i="5"/>
  <c r="E810" i="5"/>
  <c r="X810" i="5" s="1"/>
  <c r="I810" i="5"/>
  <c r="J810" i="5"/>
  <c r="H810" i="5"/>
  <c r="R810" i="5"/>
  <c r="F810" i="5"/>
  <c r="E890" i="5"/>
  <c r="X890" i="5" s="1"/>
  <c r="F890" i="5"/>
  <c r="H890" i="5"/>
  <c r="J890" i="5"/>
  <c r="I890" i="5"/>
  <c r="R890" i="5"/>
  <c r="E1378" i="5"/>
  <c r="X1378" i="5" s="1"/>
  <c r="J1378" i="5"/>
  <c r="R1378" i="5"/>
  <c r="I1378" i="5"/>
  <c r="H1378" i="5"/>
  <c r="F1378" i="5"/>
  <c r="E1794" i="5"/>
  <c r="X1794" i="5" s="1"/>
  <c r="J1794" i="5"/>
  <c r="I1794" i="5"/>
  <c r="H1794" i="5"/>
  <c r="F1794" i="5"/>
  <c r="R1794" i="5"/>
  <c r="E2242" i="5"/>
  <c r="X2242" i="5" s="1"/>
  <c r="F2242" i="5"/>
  <c r="H2242" i="5"/>
  <c r="R2242" i="5"/>
  <c r="J2242" i="5"/>
  <c r="I2242" i="5"/>
  <c r="E706" i="5"/>
  <c r="X706" i="5" s="1"/>
  <c r="J706" i="5"/>
  <c r="F706" i="5"/>
  <c r="R706" i="5"/>
  <c r="H706" i="5"/>
  <c r="I706" i="5"/>
  <c r="E1122" i="5"/>
  <c r="X1122" i="5" s="1"/>
  <c r="R1122" i="5"/>
  <c r="I1122" i="5"/>
  <c r="J1122" i="5"/>
  <c r="H1122" i="5"/>
  <c r="F1122" i="5"/>
  <c r="E1370" i="5"/>
  <c r="X1370" i="5" s="1"/>
  <c r="I1370" i="5"/>
  <c r="J1370" i="5"/>
  <c r="H1370" i="5"/>
  <c r="F1370" i="5"/>
  <c r="R1370" i="5"/>
  <c r="E2266" i="5"/>
  <c r="X2266" i="5" s="1"/>
  <c r="J2266" i="5"/>
  <c r="R2266" i="5"/>
  <c r="I2266" i="5"/>
  <c r="H2266" i="5"/>
  <c r="F2266" i="5"/>
  <c r="E1058" i="5"/>
  <c r="X1058" i="5" s="1"/>
  <c r="I1058" i="5"/>
  <c r="H1058" i="5"/>
  <c r="F1058" i="5"/>
  <c r="R1058" i="5"/>
  <c r="J1058" i="5"/>
  <c r="E1402" i="5"/>
  <c r="X1402" i="5" s="1"/>
  <c r="I1402" i="5"/>
  <c r="J1402" i="5"/>
  <c r="H1402" i="5"/>
  <c r="R1402" i="5"/>
  <c r="F1402" i="5"/>
  <c r="E1578" i="5"/>
  <c r="X1578" i="5" s="1"/>
  <c r="R1578" i="5"/>
  <c r="J1578" i="5"/>
  <c r="I1578" i="5"/>
  <c r="F1578" i="5"/>
  <c r="H1578" i="5"/>
  <c r="E1746" i="5"/>
  <c r="X1746" i="5" s="1"/>
  <c r="J1746" i="5"/>
  <c r="H1746" i="5"/>
  <c r="F1746" i="5"/>
  <c r="I1746" i="5"/>
  <c r="R1746" i="5"/>
  <c r="E2138" i="5"/>
  <c r="X2138" i="5" s="1"/>
  <c r="J2138" i="5"/>
  <c r="R2138" i="5"/>
  <c r="F2138" i="5"/>
  <c r="H2138" i="5"/>
  <c r="I2138" i="5"/>
  <c r="G1018" i="5"/>
  <c r="F1529" i="5"/>
  <c r="R1695" i="5"/>
  <c r="H1527" i="5"/>
  <c r="G1695" i="5"/>
  <c r="F400" i="5"/>
  <c r="E593" i="5"/>
  <c r="X593" i="5" s="1"/>
  <c r="H593" i="5"/>
  <c r="J593" i="5"/>
  <c r="R593" i="5"/>
  <c r="I593" i="5"/>
  <c r="G593" i="5"/>
  <c r="F593" i="5"/>
  <c r="E985" i="5"/>
  <c r="X985" i="5" s="1"/>
  <c r="I985" i="5"/>
  <c r="H985" i="5"/>
  <c r="J985" i="5"/>
  <c r="G985" i="5"/>
  <c r="F985" i="5"/>
  <c r="R985" i="5"/>
  <c r="E1017" i="5"/>
  <c r="X1017" i="5" s="1"/>
  <c r="J1017" i="5"/>
  <c r="I1017" i="5"/>
  <c r="H1017" i="5"/>
  <c r="F1017" i="5"/>
  <c r="G1017" i="5"/>
  <c r="R1017" i="5"/>
  <c r="E1049" i="5"/>
  <c r="X1049" i="5" s="1"/>
  <c r="I1049" i="5"/>
  <c r="J1049" i="5"/>
  <c r="H1049" i="5"/>
  <c r="F1049" i="5"/>
  <c r="G1049" i="5"/>
  <c r="R1049" i="5"/>
  <c r="E2009" i="5"/>
  <c r="X2009" i="5" s="1"/>
  <c r="F2009" i="5"/>
  <c r="R2009" i="5"/>
  <c r="J2009" i="5"/>
  <c r="H2009" i="5"/>
  <c r="G2009" i="5"/>
  <c r="I2009" i="5"/>
  <c r="E2265" i="5"/>
  <c r="X2265" i="5" s="1"/>
  <c r="H2265" i="5"/>
  <c r="J2265" i="5"/>
  <c r="I2265" i="5"/>
  <c r="R2265" i="5"/>
  <c r="G2265" i="5"/>
  <c r="F2265" i="5"/>
  <c r="E2416" i="5"/>
  <c r="X2416" i="5" s="1"/>
  <c r="H2416" i="5"/>
  <c r="I2416" i="5"/>
  <c r="J2416" i="5"/>
  <c r="F2416" i="5"/>
  <c r="G2416" i="5"/>
  <c r="R2416" i="5"/>
  <c r="E698" i="5"/>
  <c r="X698" i="5" s="1"/>
  <c r="H698" i="5"/>
  <c r="J698" i="5"/>
  <c r="F698" i="5"/>
  <c r="I698" i="5"/>
  <c r="R698" i="5"/>
  <c r="E794" i="5"/>
  <c r="X794" i="5" s="1"/>
  <c r="H794" i="5"/>
  <c r="J794" i="5"/>
  <c r="I794" i="5"/>
  <c r="R794" i="5"/>
  <c r="F794" i="5"/>
  <c r="E1410" i="5"/>
  <c r="X1410" i="5" s="1"/>
  <c r="R1410" i="5"/>
  <c r="J1410" i="5"/>
  <c r="F1410" i="5"/>
  <c r="H1410" i="5"/>
  <c r="I1410" i="5"/>
  <c r="E1834" i="5"/>
  <c r="X1834" i="5" s="1"/>
  <c r="I1834" i="5"/>
  <c r="R1834" i="5"/>
  <c r="H1834" i="5"/>
  <c r="F1834" i="5"/>
  <c r="J1834" i="5"/>
  <c r="E2074" i="5"/>
  <c r="X2074" i="5" s="1"/>
  <c r="J2074" i="5"/>
  <c r="F2074" i="5"/>
  <c r="H2074" i="5"/>
  <c r="I2074" i="5"/>
  <c r="R2074" i="5"/>
  <c r="E946" i="5"/>
  <c r="X946" i="5" s="1"/>
  <c r="I946" i="5"/>
  <c r="R946" i="5"/>
  <c r="H946" i="5"/>
  <c r="J946" i="5"/>
  <c r="F946" i="5"/>
  <c r="E1738" i="5"/>
  <c r="X1738" i="5" s="1"/>
  <c r="I1738" i="5"/>
  <c r="J1738" i="5"/>
  <c r="F1738" i="5"/>
  <c r="R1738" i="5"/>
  <c r="H1738" i="5"/>
  <c r="E586" i="5"/>
  <c r="X586" i="5" s="1"/>
  <c r="R586" i="5"/>
  <c r="J586" i="5"/>
  <c r="I586" i="5"/>
  <c r="H586" i="5"/>
  <c r="F586" i="5"/>
  <c r="E1602" i="5"/>
  <c r="X1602" i="5" s="1"/>
  <c r="R1602" i="5"/>
  <c r="F1602" i="5"/>
  <c r="I1602" i="5"/>
  <c r="H1602" i="5"/>
  <c r="J1602" i="5"/>
  <c r="E1722" i="5"/>
  <c r="X1722" i="5" s="1"/>
  <c r="H1722" i="5"/>
  <c r="R1722" i="5"/>
  <c r="F1722" i="5"/>
  <c r="J1722" i="5"/>
  <c r="I1722" i="5"/>
  <c r="E2122" i="5"/>
  <c r="X2122" i="5" s="1"/>
  <c r="J2122" i="5"/>
  <c r="F2122" i="5"/>
  <c r="I2122" i="5"/>
  <c r="R2122" i="5"/>
  <c r="H2122" i="5"/>
  <c r="E466" i="5"/>
  <c r="X466" i="5" s="1"/>
  <c r="H466" i="5"/>
  <c r="R466" i="5"/>
  <c r="I466" i="5"/>
  <c r="J466" i="5"/>
  <c r="F466" i="5"/>
  <c r="E866" i="5"/>
  <c r="X866" i="5" s="1"/>
  <c r="I866" i="5"/>
  <c r="J866" i="5"/>
  <c r="F866" i="5"/>
  <c r="R866" i="5"/>
  <c r="H866" i="5"/>
  <c r="G866" i="5"/>
  <c r="E1210" i="5"/>
  <c r="X1210" i="5" s="1"/>
  <c r="R1210" i="5"/>
  <c r="F1210" i="5"/>
  <c r="J1210" i="5"/>
  <c r="I1210" i="5"/>
  <c r="H1210" i="5"/>
  <c r="E570" i="5"/>
  <c r="X570" i="5" s="1"/>
  <c r="F570" i="5"/>
  <c r="I570" i="5"/>
  <c r="H570" i="5"/>
  <c r="J570" i="5"/>
  <c r="R570" i="5"/>
  <c r="E786" i="5"/>
  <c r="X786" i="5" s="1"/>
  <c r="H786" i="5"/>
  <c r="I786" i="5"/>
  <c r="F786" i="5"/>
  <c r="J786" i="5"/>
  <c r="R786" i="5"/>
  <c r="E1186" i="5"/>
  <c r="X1186" i="5" s="1"/>
  <c r="F1186" i="5"/>
  <c r="H1186" i="5"/>
  <c r="R1186" i="5"/>
  <c r="I1186" i="5"/>
  <c r="J1186" i="5"/>
  <c r="I1938" i="5"/>
  <c r="F1938" i="5"/>
  <c r="H1938" i="5"/>
  <c r="J1527" i="5"/>
  <c r="I400" i="5"/>
  <c r="E771" i="5"/>
  <c r="X771" i="5" s="1"/>
  <c r="I771" i="5"/>
  <c r="H771" i="5"/>
  <c r="J771" i="5"/>
  <c r="G771" i="5"/>
  <c r="F771" i="5"/>
  <c r="R771" i="5"/>
  <c r="E564" i="5"/>
  <c r="X564" i="5" s="1"/>
  <c r="F564" i="5"/>
  <c r="R564" i="5"/>
  <c r="I564" i="5"/>
  <c r="H564" i="5"/>
  <c r="J564" i="5"/>
  <c r="G564" i="5"/>
  <c r="E373" i="5"/>
  <c r="X373" i="5" s="1"/>
  <c r="G373" i="5"/>
  <c r="F373" i="5"/>
  <c r="H373" i="5"/>
  <c r="I373" i="5"/>
  <c r="R373" i="5"/>
  <c r="J373" i="5"/>
  <c r="E561" i="5"/>
  <c r="X561" i="5" s="1"/>
  <c r="R561" i="5"/>
  <c r="I561" i="5"/>
  <c r="G561" i="5"/>
  <c r="J561" i="5"/>
  <c r="F561" i="5"/>
  <c r="H561" i="5"/>
  <c r="E633" i="5"/>
  <c r="X633" i="5" s="1"/>
  <c r="G633" i="5"/>
  <c r="R633" i="5"/>
  <c r="J633" i="5"/>
  <c r="I633" i="5"/>
  <c r="H633" i="5"/>
  <c r="F633" i="5"/>
  <c r="E705" i="5"/>
  <c r="X705" i="5" s="1"/>
  <c r="F705" i="5"/>
  <c r="J705" i="5"/>
  <c r="I705" i="5"/>
  <c r="H705" i="5"/>
  <c r="R705" i="5"/>
  <c r="G705" i="5"/>
  <c r="E785" i="5"/>
  <c r="X785" i="5" s="1"/>
  <c r="G785" i="5"/>
  <c r="H785" i="5"/>
  <c r="J785" i="5"/>
  <c r="I785" i="5"/>
  <c r="F785" i="5"/>
  <c r="R785" i="5"/>
  <c r="E865" i="5"/>
  <c r="X865" i="5" s="1"/>
  <c r="H865" i="5"/>
  <c r="I865" i="5"/>
  <c r="J865" i="5"/>
  <c r="R865" i="5"/>
  <c r="F865" i="5"/>
  <c r="G865" i="5"/>
  <c r="E945" i="5"/>
  <c r="X945" i="5" s="1"/>
  <c r="G945" i="5"/>
  <c r="I945" i="5"/>
  <c r="R945" i="5"/>
  <c r="F945" i="5"/>
  <c r="H945" i="5"/>
  <c r="J945" i="5"/>
  <c r="E1089" i="5"/>
  <c r="X1089" i="5" s="1"/>
  <c r="I1089" i="5"/>
  <c r="J1089" i="5"/>
  <c r="F1089" i="5"/>
  <c r="R1089" i="5"/>
  <c r="H1089" i="5"/>
  <c r="G1089" i="5"/>
  <c r="E1121" i="5"/>
  <c r="X1121" i="5" s="1"/>
  <c r="F1121" i="5"/>
  <c r="H1121" i="5"/>
  <c r="R1121" i="5"/>
  <c r="G1121" i="5"/>
  <c r="J1121" i="5"/>
  <c r="I1121" i="5"/>
  <c r="E1209" i="5"/>
  <c r="X1209" i="5" s="1"/>
  <c r="H1209" i="5"/>
  <c r="G1209" i="5"/>
  <c r="I1209" i="5"/>
  <c r="R1209" i="5"/>
  <c r="F1209" i="5"/>
  <c r="J1209" i="5"/>
  <c r="E1281" i="5"/>
  <c r="X1281" i="5" s="1"/>
  <c r="R1281" i="5"/>
  <c r="I1281" i="5"/>
  <c r="H1281" i="5"/>
  <c r="J1281" i="5"/>
  <c r="G1281" i="5"/>
  <c r="F1281" i="5"/>
  <c r="E1353" i="5"/>
  <c r="X1353" i="5" s="1"/>
  <c r="R1353" i="5"/>
  <c r="F1353" i="5"/>
  <c r="J1353" i="5"/>
  <c r="H1353" i="5"/>
  <c r="G1353" i="5"/>
  <c r="I1353" i="5"/>
  <c r="E1433" i="5"/>
  <c r="X1433" i="5" s="1"/>
  <c r="I1433" i="5"/>
  <c r="H1433" i="5"/>
  <c r="G1433" i="5"/>
  <c r="F1433" i="5"/>
  <c r="J1433" i="5"/>
  <c r="R1433" i="5"/>
  <c r="I1505" i="5"/>
  <c r="J1505" i="5"/>
  <c r="H1505" i="5"/>
  <c r="R1505" i="5"/>
  <c r="G1505" i="5"/>
  <c r="E1577" i="5"/>
  <c r="X1577" i="5" s="1"/>
  <c r="J1577" i="5"/>
  <c r="R1577" i="5"/>
  <c r="G1577" i="5"/>
  <c r="F1577" i="5"/>
  <c r="I1577" i="5"/>
  <c r="H1577" i="5"/>
  <c r="E1641" i="5"/>
  <c r="X1641" i="5" s="1"/>
  <c r="R1641" i="5"/>
  <c r="J1641" i="5"/>
  <c r="I1641" i="5"/>
  <c r="F1641" i="5"/>
  <c r="G1641" i="5"/>
  <c r="H1641" i="5"/>
  <c r="E1705" i="5"/>
  <c r="X1705" i="5" s="1"/>
  <c r="G1705" i="5"/>
  <c r="F1705" i="5"/>
  <c r="H1705" i="5"/>
  <c r="I1705" i="5"/>
  <c r="J1705" i="5"/>
  <c r="R1705" i="5"/>
  <c r="E1785" i="5"/>
  <c r="X1785" i="5" s="1"/>
  <c r="R1785" i="5"/>
  <c r="G1785" i="5"/>
  <c r="I1785" i="5"/>
  <c r="J1785" i="5"/>
  <c r="H1785" i="5"/>
  <c r="F1785" i="5"/>
  <c r="E1857" i="5"/>
  <c r="X1857" i="5" s="1"/>
  <c r="G1857" i="5"/>
  <c r="R1857" i="5"/>
  <c r="F1857" i="5"/>
  <c r="H1857" i="5"/>
  <c r="J1857" i="5"/>
  <c r="I1857" i="5"/>
  <c r="E1929" i="5"/>
  <c r="X1929" i="5" s="1"/>
  <c r="G1929" i="5"/>
  <c r="J1929" i="5"/>
  <c r="H1929" i="5"/>
  <c r="I1929" i="5"/>
  <c r="F1929" i="5"/>
  <c r="R1929" i="5"/>
  <c r="E2081" i="5"/>
  <c r="X2081" i="5" s="1"/>
  <c r="G2081" i="5"/>
  <c r="H2081" i="5"/>
  <c r="R2081" i="5"/>
  <c r="J2081" i="5"/>
  <c r="F2081" i="5"/>
  <c r="I2081" i="5"/>
  <c r="E2153" i="5"/>
  <c r="X2153" i="5" s="1"/>
  <c r="J2153" i="5"/>
  <c r="R2153" i="5"/>
  <c r="F2153" i="5"/>
  <c r="H2153" i="5"/>
  <c r="I2153" i="5"/>
  <c r="G2153" i="5"/>
  <c r="R2225" i="5"/>
  <c r="H2225" i="5"/>
  <c r="J2225" i="5"/>
  <c r="F2225" i="5"/>
  <c r="I2225" i="5"/>
  <c r="E2297" i="5"/>
  <c r="X2297" i="5" s="1"/>
  <c r="F2297" i="5"/>
  <c r="I2297" i="5"/>
  <c r="J2297" i="5"/>
  <c r="H2297" i="5"/>
  <c r="G2297" i="5"/>
  <c r="R2297" i="5"/>
  <c r="E2369" i="5"/>
  <c r="X2369" i="5" s="1"/>
  <c r="G2369" i="5"/>
  <c r="F2369" i="5"/>
  <c r="J2369" i="5"/>
  <c r="I2369" i="5"/>
  <c r="H2369" i="5"/>
  <c r="R2369" i="5"/>
  <c r="E994" i="5"/>
  <c r="X994" i="5" s="1"/>
  <c r="H994" i="5"/>
  <c r="I994" i="5"/>
  <c r="R994" i="5"/>
  <c r="J994" i="5"/>
  <c r="F994" i="5"/>
  <c r="E1178" i="5"/>
  <c r="X1178" i="5" s="1"/>
  <c r="I1178" i="5"/>
  <c r="F1178" i="5"/>
  <c r="H1178" i="5"/>
  <c r="J1178" i="5"/>
  <c r="R1178" i="5"/>
  <c r="E1946" i="5"/>
  <c r="X1946" i="5" s="1"/>
  <c r="I1946" i="5"/>
  <c r="J1946" i="5"/>
  <c r="F1946" i="5"/>
  <c r="R1946" i="5"/>
  <c r="H1946" i="5"/>
  <c r="R2340" i="5"/>
  <c r="R1527" i="5"/>
  <c r="J1535" i="5"/>
  <c r="E1527" i="5"/>
  <c r="X1527" i="5" s="1"/>
  <c r="E1695" i="5"/>
  <c r="X1695" i="5" s="1"/>
  <c r="J400" i="5"/>
  <c r="E1777" i="5"/>
  <c r="X1777" i="5" s="1"/>
  <c r="R1777" i="5"/>
  <c r="I1777" i="5"/>
  <c r="F1777" i="5"/>
  <c r="J1777" i="5"/>
  <c r="G1777" i="5"/>
  <c r="H1777" i="5"/>
  <c r="E673" i="5"/>
  <c r="X673" i="5" s="1"/>
  <c r="G673" i="5"/>
  <c r="J673" i="5"/>
  <c r="F673" i="5"/>
  <c r="H673" i="5"/>
  <c r="R673" i="5"/>
  <c r="I673" i="5"/>
  <c r="E873" i="5"/>
  <c r="X873" i="5" s="1"/>
  <c r="G873" i="5"/>
  <c r="I873" i="5"/>
  <c r="J873" i="5"/>
  <c r="H873" i="5"/>
  <c r="F873" i="5"/>
  <c r="R873" i="5"/>
  <c r="E1329" i="5"/>
  <c r="X1329" i="5" s="1"/>
  <c r="G1329" i="5"/>
  <c r="H1329" i="5"/>
  <c r="F1329" i="5"/>
  <c r="J1329" i="5"/>
  <c r="R1329" i="5"/>
  <c r="I1329" i="5"/>
  <c r="E1585" i="5"/>
  <c r="X1585" i="5" s="1"/>
  <c r="G1585" i="5"/>
  <c r="F1585" i="5"/>
  <c r="H1585" i="5"/>
  <c r="R1585" i="5"/>
  <c r="I1585" i="5"/>
  <c r="J1585" i="5"/>
  <c r="E2121" i="5"/>
  <c r="X2121" i="5" s="1"/>
  <c r="J2121" i="5"/>
  <c r="H2121" i="5"/>
  <c r="G2121" i="5"/>
  <c r="F2121" i="5"/>
  <c r="I2121" i="5"/>
  <c r="R2121" i="5"/>
  <c r="E2161" i="5"/>
  <c r="X2161" i="5" s="1"/>
  <c r="J2161" i="5"/>
  <c r="R2161" i="5"/>
  <c r="G2161" i="5"/>
  <c r="F2161" i="5"/>
  <c r="I2161" i="5"/>
  <c r="H2161" i="5"/>
  <c r="E2305" i="5"/>
  <c r="X2305" i="5" s="1"/>
  <c r="F2305" i="5"/>
  <c r="H2305" i="5"/>
  <c r="I2305" i="5"/>
  <c r="J2305" i="5"/>
  <c r="G2305" i="5"/>
  <c r="R2305" i="5"/>
  <c r="E482" i="5"/>
  <c r="X482" i="5" s="1"/>
  <c r="F482" i="5"/>
  <c r="I482" i="5"/>
  <c r="R482" i="5"/>
  <c r="J482" i="5"/>
  <c r="H482" i="5"/>
  <c r="E1354" i="5"/>
  <c r="X1354" i="5" s="1"/>
  <c r="F1354" i="5"/>
  <c r="H1354" i="5"/>
  <c r="R1354" i="5"/>
  <c r="J1354" i="5"/>
  <c r="I1354" i="5"/>
  <c r="E1730" i="5"/>
  <c r="X1730" i="5" s="1"/>
  <c r="R1730" i="5"/>
  <c r="I1730" i="5"/>
  <c r="J1730" i="5"/>
  <c r="F1730" i="5"/>
  <c r="H1730" i="5"/>
  <c r="E2314" i="5"/>
  <c r="X2314" i="5" s="1"/>
  <c r="R2314" i="5"/>
  <c r="J2314" i="5"/>
  <c r="I2314" i="5"/>
  <c r="F2314" i="5"/>
  <c r="H2314" i="5"/>
  <c r="E618" i="5"/>
  <c r="X618" i="5" s="1"/>
  <c r="F618" i="5"/>
  <c r="I618" i="5"/>
  <c r="H618" i="5"/>
  <c r="R618" i="5"/>
  <c r="J618" i="5"/>
  <c r="E1066" i="5"/>
  <c r="X1066" i="5" s="1"/>
  <c r="I1066" i="5"/>
  <c r="R1066" i="5"/>
  <c r="J1066" i="5"/>
  <c r="H1066" i="5"/>
  <c r="F1066" i="5"/>
  <c r="E1514" i="5"/>
  <c r="X1514" i="5" s="1"/>
  <c r="J1514" i="5"/>
  <c r="I1514" i="5"/>
  <c r="R1514" i="5"/>
  <c r="F1514" i="5"/>
  <c r="H1514" i="5"/>
  <c r="E1770" i="5"/>
  <c r="X1770" i="5" s="1"/>
  <c r="H1770" i="5"/>
  <c r="F1770" i="5"/>
  <c r="R1770" i="5"/>
  <c r="I1770" i="5"/>
  <c r="J1770" i="5"/>
  <c r="E2186" i="5"/>
  <c r="X2186" i="5" s="1"/>
  <c r="R2186" i="5"/>
  <c r="F2186" i="5"/>
  <c r="H2186" i="5"/>
  <c r="J2186" i="5"/>
  <c r="I2186" i="5"/>
  <c r="E626" i="5"/>
  <c r="X626" i="5" s="1"/>
  <c r="R626" i="5"/>
  <c r="F626" i="5"/>
  <c r="I626" i="5"/>
  <c r="H626" i="5"/>
  <c r="J626" i="5"/>
  <c r="E738" i="5"/>
  <c r="X738" i="5" s="1"/>
  <c r="H738" i="5"/>
  <c r="J738" i="5"/>
  <c r="R738" i="5"/>
  <c r="F738" i="5"/>
  <c r="I738" i="5"/>
  <c r="E930" i="5"/>
  <c r="X930" i="5" s="1"/>
  <c r="F930" i="5"/>
  <c r="R930" i="5"/>
  <c r="H930" i="5"/>
  <c r="J930" i="5"/>
  <c r="I930" i="5"/>
  <c r="E1474" i="5"/>
  <c r="X1474" i="5" s="1"/>
  <c r="F1474" i="5"/>
  <c r="R1474" i="5"/>
  <c r="J1474" i="5"/>
  <c r="H1474" i="5"/>
  <c r="I1474" i="5"/>
  <c r="E1882" i="5"/>
  <c r="X1882" i="5" s="1"/>
  <c r="R1882" i="5"/>
  <c r="H1882" i="5"/>
  <c r="I1882" i="5"/>
  <c r="J1882" i="5"/>
  <c r="F1882" i="5"/>
  <c r="I2282" i="5"/>
  <c r="H2282" i="5"/>
  <c r="F2282" i="5"/>
  <c r="R2282" i="5"/>
  <c r="E746" i="5"/>
  <c r="X746" i="5" s="1"/>
  <c r="H746" i="5"/>
  <c r="F746" i="5"/>
  <c r="R746" i="5"/>
  <c r="J746" i="5"/>
  <c r="I746" i="5"/>
  <c r="E906" i="5"/>
  <c r="X906" i="5" s="1"/>
  <c r="J906" i="5"/>
  <c r="I906" i="5"/>
  <c r="F906" i="5"/>
  <c r="H906" i="5"/>
  <c r="R906" i="5"/>
  <c r="E2401" i="5"/>
  <c r="X2401" i="5" s="1"/>
  <c r="I2401" i="5"/>
  <c r="H2401" i="5"/>
  <c r="J2401" i="5"/>
  <c r="R2401" i="5"/>
  <c r="F2401" i="5"/>
  <c r="E834" i="5"/>
  <c r="X834" i="5" s="1"/>
  <c r="I834" i="5"/>
  <c r="F834" i="5"/>
  <c r="R834" i="5"/>
  <c r="J834" i="5"/>
  <c r="H834" i="5"/>
  <c r="E978" i="5"/>
  <c r="X978" i="5" s="1"/>
  <c r="F978" i="5"/>
  <c r="J978" i="5"/>
  <c r="R978" i="5"/>
  <c r="I978" i="5"/>
  <c r="H978" i="5"/>
  <c r="E1274" i="5"/>
  <c r="X1274" i="5" s="1"/>
  <c r="F1274" i="5"/>
  <c r="J1274" i="5"/>
  <c r="I1274" i="5"/>
  <c r="H1274" i="5"/>
  <c r="R1274" i="5"/>
  <c r="E1442" i="5"/>
  <c r="X1442" i="5" s="1"/>
  <c r="R1442" i="5"/>
  <c r="I1442" i="5"/>
  <c r="F1442" i="5"/>
  <c r="J1442" i="5"/>
  <c r="H1442" i="5"/>
  <c r="E1818" i="5"/>
  <c r="X1818" i="5" s="1"/>
  <c r="R1818" i="5"/>
  <c r="J1818" i="5"/>
  <c r="I1818" i="5"/>
  <c r="H1818" i="5"/>
  <c r="F1818" i="5"/>
  <c r="E2393" i="5"/>
  <c r="X2393" i="5" s="1"/>
  <c r="F2393" i="5"/>
  <c r="J2393" i="5"/>
  <c r="H2393" i="5"/>
  <c r="I2393" i="5"/>
  <c r="R2393" i="5"/>
  <c r="G1930" i="5"/>
  <c r="E1425" i="5"/>
  <c r="X1425" i="5" s="1"/>
  <c r="G1425" i="5"/>
  <c r="R1425" i="5"/>
  <c r="I1425" i="5"/>
  <c r="J1425" i="5"/>
  <c r="F1425" i="5"/>
  <c r="H1425" i="5"/>
  <c r="E1569" i="5"/>
  <c r="X1569" i="5" s="1"/>
  <c r="I1569" i="5"/>
  <c r="J1569" i="5"/>
  <c r="H1569" i="5"/>
  <c r="G1569" i="5"/>
  <c r="F1569" i="5"/>
  <c r="R1569" i="5"/>
  <c r="E2249" i="5"/>
  <c r="X2249" i="5" s="1"/>
  <c r="I2249" i="5"/>
  <c r="F2249" i="5"/>
  <c r="R2249" i="5"/>
  <c r="G2249" i="5"/>
  <c r="H2249" i="5"/>
  <c r="J2249" i="5"/>
  <c r="E954" i="5"/>
  <c r="X954" i="5" s="1"/>
  <c r="I954" i="5"/>
  <c r="R954" i="5"/>
  <c r="J954" i="5"/>
  <c r="H954" i="5"/>
  <c r="F954" i="5"/>
  <c r="E1570" i="5"/>
  <c r="X1570" i="5" s="1"/>
  <c r="R1570" i="5"/>
  <c r="I1570" i="5"/>
  <c r="H1570" i="5"/>
  <c r="F1570" i="5"/>
  <c r="J1570" i="5"/>
  <c r="E1922" i="5"/>
  <c r="X1922" i="5" s="1"/>
  <c r="R1922" i="5"/>
  <c r="F1922" i="5"/>
  <c r="I1922" i="5"/>
  <c r="H1922" i="5"/>
  <c r="J1922" i="5"/>
  <c r="E2098" i="5"/>
  <c r="X2098" i="5" s="1"/>
  <c r="H2098" i="5"/>
  <c r="F2098" i="5"/>
  <c r="R2098" i="5"/>
  <c r="J2098" i="5"/>
  <c r="I2098" i="5"/>
  <c r="E458" i="5"/>
  <c r="X458" i="5" s="1"/>
  <c r="J458" i="5"/>
  <c r="F458" i="5"/>
  <c r="I458" i="5"/>
  <c r="R458" i="5"/>
  <c r="H458" i="5"/>
  <c r="E1082" i="5"/>
  <c r="X1082" i="5" s="1"/>
  <c r="H1082" i="5"/>
  <c r="F1082" i="5"/>
  <c r="J1082" i="5"/>
  <c r="I1082" i="5"/>
  <c r="R1082" i="5"/>
  <c r="E1682" i="5"/>
  <c r="X1682" i="5" s="1"/>
  <c r="J1682" i="5"/>
  <c r="F1682" i="5"/>
  <c r="R1682" i="5"/>
  <c r="H1682" i="5"/>
  <c r="I1682" i="5"/>
  <c r="E1994" i="5"/>
  <c r="X1994" i="5" s="1"/>
  <c r="J1994" i="5"/>
  <c r="H1994" i="5"/>
  <c r="I1994" i="5"/>
  <c r="F1994" i="5"/>
  <c r="R1994" i="5"/>
  <c r="E562" i="5"/>
  <c r="X562" i="5" s="1"/>
  <c r="J562" i="5"/>
  <c r="R562" i="5"/>
  <c r="F562" i="5"/>
  <c r="H562" i="5"/>
  <c r="I562" i="5"/>
  <c r="E818" i="5"/>
  <c r="X818" i="5" s="1"/>
  <c r="F818" i="5"/>
  <c r="I818" i="5"/>
  <c r="J818" i="5"/>
  <c r="R818" i="5"/>
  <c r="H818" i="5"/>
  <c r="E378" i="5"/>
  <c r="X378" i="5" s="1"/>
  <c r="F378" i="5"/>
  <c r="J378" i="5"/>
  <c r="H378" i="5"/>
  <c r="I378" i="5"/>
  <c r="R378" i="5"/>
  <c r="E442" i="5"/>
  <c r="X442" i="5" s="1"/>
  <c r="R442" i="5"/>
  <c r="H442" i="5"/>
  <c r="J442" i="5"/>
  <c r="I442" i="5"/>
  <c r="F442" i="5"/>
  <c r="E546" i="5"/>
  <c r="X546" i="5" s="1"/>
  <c r="I546" i="5"/>
  <c r="H546" i="5"/>
  <c r="J546" i="5"/>
  <c r="R546" i="5"/>
  <c r="F546" i="5"/>
  <c r="E874" i="5"/>
  <c r="X874" i="5" s="1"/>
  <c r="J874" i="5"/>
  <c r="R874" i="5"/>
  <c r="H874" i="5"/>
  <c r="I874" i="5"/>
  <c r="F874" i="5"/>
  <c r="E1858" i="5"/>
  <c r="X1858" i="5" s="1"/>
  <c r="J1858" i="5"/>
  <c r="R1858" i="5"/>
  <c r="F1858" i="5"/>
  <c r="H1858" i="5"/>
  <c r="I1858" i="5"/>
  <c r="E2018" i="5"/>
  <c r="X2018" i="5" s="1"/>
  <c r="I2018" i="5"/>
  <c r="F2018" i="5"/>
  <c r="J2018" i="5"/>
  <c r="H2018" i="5"/>
  <c r="R2018" i="5"/>
  <c r="E436" i="5"/>
  <c r="X436" i="5" s="1"/>
  <c r="J436" i="5"/>
  <c r="I436" i="5"/>
  <c r="G436" i="5"/>
  <c r="H436" i="5"/>
  <c r="R436" i="5"/>
  <c r="F436" i="5"/>
  <c r="E692" i="5"/>
  <c r="X692" i="5" s="1"/>
  <c r="J692" i="5"/>
  <c r="H692" i="5"/>
  <c r="F692" i="5"/>
  <c r="G692" i="5"/>
  <c r="I692" i="5"/>
  <c r="R692" i="5"/>
  <c r="E725" i="5"/>
  <c r="X725" i="5" s="1"/>
  <c r="F725" i="5"/>
  <c r="I725" i="5"/>
  <c r="R725" i="5"/>
  <c r="H725" i="5"/>
  <c r="G725" i="5"/>
  <c r="J725" i="5"/>
  <c r="E441" i="5"/>
  <c r="X441" i="5" s="1"/>
  <c r="G441" i="5"/>
  <c r="H441" i="5"/>
  <c r="R441" i="5"/>
  <c r="F441" i="5"/>
  <c r="J441" i="5"/>
  <c r="I441" i="5"/>
  <c r="E537" i="5"/>
  <c r="X537" i="5" s="1"/>
  <c r="J537" i="5"/>
  <c r="I537" i="5"/>
  <c r="F537" i="5"/>
  <c r="H537" i="5"/>
  <c r="G537" i="5"/>
  <c r="R537" i="5"/>
  <c r="E737" i="5"/>
  <c r="X737" i="5" s="1"/>
  <c r="I737" i="5"/>
  <c r="J737" i="5"/>
  <c r="H737" i="5"/>
  <c r="G737" i="5"/>
  <c r="F737" i="5"/>
  <c r="R737" i="5"/>
  <c r="E809" i="5"/>
  <c r="X809" i="5" s="1"/>
  <c r="R809" i="5"/>
  <c r="H809" i="5"/>
  <c r="G809" i="5"/>
  <c r="F809" i="5"/>
  <c r="J809" i="5"/>
  <c r="I809" i="5"/>
  <c r="E905" i="5"/>
  <c r="X905" i="5" s="1"/>
  <c r="H905" i="5"/>
  <c r="J905" i="5"/>
  <c r="I905" i="5"/>
  <c r="F905" i="5"/>
  <c r="G905" i="5"/>
  <c r="R905" i="5"/>
  <c r="E1009" i="5"/>
  <c r="X1009" i="5" s="1"/>
  <c r="H1009" i="5"/>
  <c r="J1009" i="5"/>
  <c r="G1009" i="5"/>
  <c r="R1009" i="5"/>
  <c r="I1009" i="5"/>
  <c r="F1009" i="5"/>
  <c r="E1081" i="5"/>
  <c r="X1081" i="5" s="1"/>
  <c r="F1081" i="5"/>
  <c r="I1081" i="5"/>
  <c r="R1081" i="5"/>
  <c r="H1081" i="5"/>
  <c r="G1081" i="5"/>
  <c r="J1081" i="5"/>
  <c r="E1313" i="5"/>
  <c r="X1313" i="5" s="1"/>
  <c r="R1313" i="5"/>
  <c r="I1313" i="5"/>
  <c r="F1313" i="5"/>
  <c r="J1313" i="5"/>
  <c r="G1313" i="5"/>
  <c r="H1313" i="5"/>
  <c r="E1385" i="5"/>
  <c r="X1385" i="5" s="1"/>
  <c r="R1385" i="5"/>
  <c r="G1385" i="5"/>
  <c r="F1385" i="5"/>
  <c r="H1385" i="5"/>
  <c r="J1385" i="5"/>
  <c r="I1385" i="5"/>
  <c r="E1497" i="5"/>
  <c r="X1497" i="5" s="1"/>
  <c r="R1497" i="5"/>
  <c r="J1497" i="5"/>
  <c r="H1497" i="5"/>
  <c r="F1497" i="5"/>
  <c r="I1497" i="5"/>
  <c r="G1497" i="5"/>
  <c r="E1601" i="5"/>
  <c r="X1601" i="5" s="1"/>
  <c r="G1601" i="5"/>
  <c r="R1601" i="5"/>
  <c r="F1601" i="5"/>
  <c r="J1601" i="5"/>
  <c r="I1601" i="5"/>
  <c r="H1601" i="5"/>
  <c r="E1729" i="5"/>
  <c r="X1729" i="5" s="1"/>
  <c r="H1729" i="5"/>
  <c r="G1729" i="5"/>
  <c r="F1729" i="5"/>
  <c r="R1729" i="5"/>
  <c r="I1729" i="5"/>
  <c r="J1729" i="5"/>
  <c r="E1817" i="5"/>
  <c r="X1817" i="5" s="1"/>
  <c r="J1817" i="5"/>
  <c r="F1817" i="5"/>
  <c r="R1817" i="5"/>
  <c r="H1817" i="5"/>
  <c r="I1817" i="5"/>
  <c r="G1817" i="5"/>
  <c r="E2033" i="5"/>
  <c r="X2033" i="5" s="1"/>
  <c r="J2033" i="5"/>
  <c r="G2033" i="5"/>
  <c r="H2033" i="5"/>
  <c r="R2033" i="5"/>
  <c r="I2033" i="5"/>
  <c r="F2033" i="5"/>
  <c r="E2105" i="5"/>
  <c r="X2105" i="5" s="1"/>
  <c r="I2105" i="5"/>
  <c r="R2105" i="5"/>
  <c r="F2105" i="5"/>
  <c r="G2105" i="5"/>
  <c r="J2105" i="5"/>
  <c r="H2105" i="5"/>
  <c r="E2217" i="5"/>
  <c r="X2217" i="5" s="1"/>
  <c r="F2217" i="5"/>
  <c r="I2217" i="5"/>
  <c r="J2217" i="5"/>
  <c r="R2217" i="5"/>
  <c r="H2217" i="5"/>
  <c r="G2217" i="5"/>
  <c r="E1050" i="5"/>
  <c r="X1050" i="5" s="1"/>
  <c r="I1050" i="5"/>
  <c r="J1050" i="5"/>
  <c r="H1050" i="5"/>
  <c r="F1050" i="5"/>
  <c r="R1050" i="5"/>
  <c r="E2340" i="5"/>
  <c r="X2340" i="5" s="1"/>
  <c r="E1529" i="5"/>
  <c r="X1529" i="5" s="1"/>
  <c r="I1695" i="5"/>
  <c r="E468" i="5"/>
  <c r="X468" i="5" s="1"/>
  <c r="H468" i="5"/>
  <c r="J468" i="5"/>
  <c r="G468" i="5"/>
  <c r="F468" i="5"/>
  <c r="I468" i="5"/>
  <c r="R468" i="5"/>
  <c r="E916" i="5"/>
  <c r="X916" i="5" s="1"/>
  <c r="F916" i="5"/>
  <c r="H916" i="5"/>
  <c r="R916" i="5"/>
  <c r="J916" i="5"/>
  <c r="I916" i="5"/>
  <c r="G916" i="5"/>
  <c r="E853" i="5"/>
  <c r="X853" i="5" s="1"/>
  <c r="I853" i="5"/>
  <c r="G853" i="5"/>
  <c r="R853" i="5"/>
  <c r="H853" i="5"/>
  <c r="J853" i="5"/>
  <c r="F853" i="5"/>
  <c r="E369" i="5"/>
  <c r="X369" i="5" s="1"/>
  <c r="G369" i="5"/>
  <c r="R369" i="5"/>
  <c r="J369" i="5"/>
  <c r="I369" i="5"/>
  <c r="H369" i="5"/>
  <c r="F369" i="5"/>
  <c r="E417" i="5"/>
  <c r="X417" i="5" s="1"/>
  <c r="J417" i="5"/>
  <c r="R417" i="5"/>
  <c r="I417" i="5"/>
  <c r="F417" i="5"/>
  <c r="H417" i="5"/>
  <c r="G417" i="5"/>
  <c r="E449" i="5"/>
  <c r="X449" i="5" s="1"/>
  <c r="I449" i="5"/>
  <c r="J449" i="5"/>
  <c r="H449" i="5"/>
  <c r="R449" i="5"/>
  <c r="G449" i="5"/>
  <c r="F449" i="5"/>
  <c r="E513" i="5"/>
  <c r="X513" i="5" s="1"/>
  <c r="H513" i="5"/>
  <c r="I513" i="5"/>
  <c r="R513" i="5"/>
  <c r="G513" i="5"/>
  <c r="J513" i="5"/>
  <c r="F513" i="5"/>
  <c r="E665" i="5"/>
  <c r="X665" i="5" s="1"/>
  <c r="F665" i="5"/>
  <c r="G665" i="5"/>
  <c r="J665" i="5"/>
  <c r="I665" i="5"/>
  <c r="H665" i="5"/>
  <c r="R665" i="5"/>
  <c r="E745" i="5"/>
  <c r="X745" i="5" s="1"/>
  <c r="G745" i="5"/>
  <c r="J745" i="5"/>
  <c r="H745" i="5"/>
  <c r="F745" i="5"/>
  <c r="I745" i="5"/>
  <c r="R745" i="5"/>
  <c r="E817" i="5"/>
  <c r="X817" i="5" s="1"/>
  <c r="G817" i="5"/>
  <c r="H817" i="5"/>
  <c r="I817" i="5"/>
  <c r="F817" i="5"/>
  <c r="R817" i="5"/>
  <c r="J817" i="5"/>
  <c r="F913" i="5"/>
  <c r="I913" i="5"/>
  <c r="G913" i="5"/>
  <c r="R913" i="5"/>
  <c r="H913" i="5"/>
  <c r="E1177" i="5"/>
  <c r="X1177" i="5" s="1"/>
  <c r="I1177" i="5"/>
  <c r="H1177" i="5"/>
  <c r="R1177" i="5"/>
  <c r="J1177" i="5"/>
  <c r="F1177" i="5"/>
  <c r="G1177" i="5"/>
  <c r="E1249" i="5"/>
  <c r="X1249" i="5" s="1"/>
  <c r="G1249" i="5"/>
  <c r="I1249" i="5"/>
  <c r="R1249" i="5"/>
  <c r="J1249" i="5"/>
  <c r="F1249" i="5"/>
  <c r="H1249" i="5"/>
  <c r="E1321" i="5"/>
  <c r="X1321" i="5" s="1"/>
  <c r="F1321" i="5"/>
  <c r="I1321" i="5"/>
  <c r="R1321" i="5"/>
  <c r="H1321" i="5"/>
  <c r="J1321" i="5"/>
  <c r="G1321" i="5"/>
  <c r="E1393" i="5"/>
  <c r="X1393" i="5" s="1"/>
  <c r="G1393" i="5"/>
  <c r="J1393" i="5"/>
  <c r="R1393" i="5"/>
  <c r="F1393" i="5"/>
  <c r="I1393" i="5"/>
  <c r="H1393" i="5"/>
  <c r="E1465" i="5"/>
  <c r="X1465" i="5" s="1"/>
  <c r="J1465" i="5"/>
  <c r="G1465" i="5"/>
  <c r="R1465" i="5"/>
  <c r="I1465" i="5"/>
  <c r="H1465" i="5"/>
  <c r="F1465" i="5"/>
  <c r="E1545" i="5"/>
  <c r="X1545" i="5" s="1"/>
  <c r="I1545" i="5"/>
  <c r="F1545" i="5"/>
  <c r="J1545" i="5"/>
  <c r="G1545" i="5"/>
  <c r="H1545" i="5"/>
  <c r="R1545" i="5"/>
  <c r="E1609" i="5"/>
  <c r="X1609" i="5" s="1"/>
  <c r="J1609" i="5"/>
  <c r="R1609" i="5"/>
  <c r="F1609" i="5"/>
  <c r="H1609" i="5"/>
  <c r="G1609" i="5"/>
  <c r="I1609" i="5"/>
  <c r="E1673" i="5"/>
  <c r="X1673" i="5" s="1"/>
  <c r="R1673" i="5"/>
  <c r="J1673" i="5"/>
  <c r="I1673" i="5"/>
  <c r="F1673" i="5"/>
  <c r="G1673" i="5"/>
  <c r="H1673" i="5"/>
  <c r="E1737" i="5"/>
  <c r="X1737" i="5" s="1"/>
  <c r="H1737" i="5"/>
  <c r="I1737" i="5"/>
  <c r="F1737" i="5"/>
  <c r="R1737" i="5"/>
  <c r="G1737" i="5"/>
  <c r="J1737" i="5"/>
  <c r="E1825" i="5"/>
  <c r="X1825" i="5" s="1"/>
  <c r="J1825" i="5"/>
  <c r="G1825" i="5"/>
  <c r="H1825" i="5"/>
  <c r="R1825" i="5"/>
  <c r="I1825" i="5"/>
  <c r="F1825" i="5"/>
  <c r="E1897" i="5"/>
  <c r="X1897" i="5" s="1"/>
  <c r="G1897" i="5"/>
  <c r="J1897" i="5"/>
  <c r="H1897" i="5"/>
  <c r="F1897" i="5"/>
  <c r="R1897" i="5"/>
  <c r="I1897" i="5"/>
  <c r="E1969" i="5"/>
  <c r="X1969" i="5" s="1"/>
  <c r="R1969" i="5"/>
  <c r="F1969" i="5"/>
  <c r="H1969" i="5"/>
  <c r="G1969" i="5"/>
  <c r="J1969" i="5"/>
  <c r="I1969" i="5"/>
  <c r="E2041" i="5"/>
  <c r="X2041" i="5" s="1"/>
  <c r="R2041" i="5"/>
  <c r="I2041" i="5"/>
  <c r="H2041" i="5"/>
  <c r="F2041" i="5"/>
  <c r="J2041" i="5"/>
  <c r="G2041" i="5"/>
  <c r="E2113" i="5"/>
  <c r="X2113" i="5" s="1"/>
  <c r="R2113" i="5"/>
  <c r="H2113" i="5"/>
  <c r="F2113" i="5"/>
  <c r="J2113" i="5"/>
  <c r="G2113" i="5"/>
  <c r="I2113" i="5"/>
  <c r="E2185" i="5"/>
  <c r="X2185" i="5" s="1"/>
  <c r="G2185" i="5"/>
  <c r="F2185" i="5"/>
  <c r="H2185" i="5"/>
  <c r="I2185" i="5"/>
  <c r="R2185" i="5"/>
  <c r="J2185" i="5"/>
  <c r="E2337" i="5"/>
  <c r="X2337" i="5" s="1"/>
  <c r="G2337" i="5"/>
  <c r="R2337" i="5"/>
  <c r="I2337" i="5"/>
  <c r="H2337" i="5"/>
  <c r="F2337" i="5"/>
  <c r="J2337" i="5"/>
  <c r="E1090" i="5"/>
  <c r="X1090" i="5" s="1"/>
  <c r="R1090" i="5"/>
  <c r="F1090" i="5"/>
  <c r="J1090" i="5"/>
  <c r="H1090" i="5"/>
  <c r="I1090" i="5"/>
  <c r="E1610" i="5"/>
  <c r="X1610" i="5" s="1"/>
  <c r="J1610" i="5"/>
  <c r="I1610" i="5"/>
  <c r="F1610" i="5"/>
  <c r="R1610" i="5"/>
  <c r="H1610" i="5"/>
  <c r="G1994" i="5"/>
  <c r="E394" i="5"/>
  <c r="X394" i="5" s="1"/>
  <c r="I394" i="5"/>
  <c r="F394" i="5"/>
  <c r="R394" i="5"/>
  <c r="H394" i="5"/>
  <c r="J394" i="5"/>
  <c r="E490" i="5"/>
  <c r="X490" i="5" s="1"/>
  <c r="J490" i="5"/>
  <c r="F490" i="5"/>
  <c r="R490" i="5"/>
  <c r="H490" i="5"/>
  <c r="I490" i="5"/>
  <c r="E714" i="5"/>
  <c r="X714" i="5" s="1"/>
  <c r="R714" i="5"/>
  <c r="I714" i="5"/>
  <c r="F714" i="5"/>
  <c r="J714" i="5"/>
  <c r="H714" i="5"/>
  <c r="E802" i="5"/>
  <c r="X802" i="5" s="1"/>
  <c r="F802" i="5"/>
  <c r="R802" i="5"/>
  <c r="H802" i="5"/>
  <c r="J802" i="5"/>
  <c r="I802" i="5"/>
  <c r="E1194" i="5"/>
  <c r="X1194" i="5" s="1"/>
  <c r="I1194" i="5"/>
  <c r="J1194" i="5"/>
  <c r="H1194" i="5"/>
  <c r="F1194" i="5"/>
  <c r="R1194" i="5"/>
  <c r="E2010" i="5"/>
  <c r="X2010" i="5" s="1"/>
  <c r="J2010" i="5"/>
  <c r="I2010" i="5"/>
  <c r="H2010" i="5"/>
  <c r="F2010" i="5"/>
  <c r="R2010" i="5"/>
  <c r="E410" i="5"/>
  <c r="X410" i="5" s="1"/>
  <c r="I410" i="5"/>
  <c r="J410" i="5"/>
  <c r="F410" i="5"/>
  <c r="H410" i="5"/>
  <c r="R410" i="5"/>
  <c r="E506" i="5"/>
  <c r="X506" i="5" s="1"/>
  <c r="F506" i="5"/>
  <c r="I506" i="5"/>
  <c r="R506" i="5"/>
  <c r="H506" i="5"/>
  <c r="J506" i="5"/>
  <c r="E1002" i="5"/>
  <c r="X1002" i="5" s="1"/>
  <c r="R1002" i="5"/>
  <c r="J1002" i="5"/>
  <c r="I1002" i="5"/>
  <c r="H1002" i="5"/>
  <c r="F1002" i="5"/>
  <c r="E1130" i="5"/>
  <c r="X1130" i="5" s="1"/>
  <c r="F1130" i="5"/>
  <c r="H1130" i="5"/>
  <c r="R1130" i="5"/>
  <c r="J1130" i="5"/>
  <c r="I1130" i="5"/>
  <c r="E602" i="5"/>
  <c r="X602" i="5" s="1"/>
  <c r="I602" i="5"/>
  <c r="J602" i="5"/>
  <c r="F602" i="5"/>
  <c r="R602" i="5"/>
  <c r="H602" i="5"/>
  <c r="E1506" i="5"/>
  <c r="X1506" i="5" s="1"/>
  <c r="I1506" i="5"/>
  <c r="R1506" i="5"/>
  <c r="F1506" i="5"/>
  <c r="J1506" i="5"/>
  <c r="H1506" i="5"/>
  <c r="E1674" i="5"/>
  <c r="X1674" i="5" s="1"/>
  <c r="H1674" i="5"/>
  <c r="I1674" i="5"/>
  <c r="F1674" i="5"/>
  <c r="R1674" i="5"/>
  <c r="J1674" i="5"/>
  <c r="E2026" i="5"/>
  <c r="X2026" i="5" s="1"/>
  <c r="H2026" i="5"/>
  <c r="I2026" i="5"/>
  <c r="J2026" i="5"/>
  <c r="F2026" i="5"/>
  <c r="R2026" i="5"/>
  <c r="G2026" i="5"/>
  <c r="I2306" i="5"/>
  <c r="F2306" i="5"/>
  <c r="H2306" i="5"/>
  <c r="R2306" i="5"/>
  <c r="E474" i="5"/>
  <c r="X474" i="5" s="1"/>
  <c r="R474" i="5"/>
  <c r="H474" i="5"/>
  <c r="F474" i="5"/>
  <c r="I474" i="5"/>
  <c r="J474" i="5"/>
  <c r="E1106" i="5"/>
  <c r="X1106" i="5" s="1"/>
  <c r="J1106" i="5"/>
  <c r="F1106" i="5"/>
  <c r="H1106" i="5"/>
  <c r="R1106" i="5"/>
  <c r="I1106" i="5"/>
  <c r="E1618" i="5"/>
  <c r="X1618" i="5" s="1"/>
  <c r="H1618" i="5"/>
  <c r="J1618" i="5"/>
  <c r="R1618" i="5"/>
  <c r="F1618" i="5"/>
  <c r="I1618" i="5"/>
  <c r="G2050" i="5"/>
  <c r="F2050" i="5"/>
  <c r="E2178" i="5"/>
  <c r="X2178" i="5" s="1"/>
  <c r="R2178" i="5"/>
  <c r="J2178" i="5"/>
  <c r="H2178" i="5"/>
  <c r="F2178" i="5"/>
  <c r="I2178" i="5"/>
  <c r="E2330" i="5"/>
  <c r="X2330" i="5" s="1"/>
  <c r="H2330" i="5"/>
  <c r="R2330" i="5"/>
  <c r="J2330" i="5"/>
  <c r="F2330" i="5"/>
  <c r="I2330" i="5"/>
  <c r="G2423" i="5"/>
  <c r="R1535" i="5"/>
  <c r="G1535" i="5"/>
  <c r="H400" i="5"/>
  <c r="J2050" i="5"/>
  <c r="E419" i="5"/>
  <c r="X419" i="5" s="1"/>
  <c r="H419" i="5"/>
  <c r="G419" i="5"/>
  <c r="F419" i="5"/>
  <c r="J419" i="5"/>
  <c r="I419" i="5"/>
  <c r="R419" i="5"/>
  <c r="E803" i="5"/>
  <c r="X803" i="5" s="1"/>
  <c r="I803" i="5"/>
  <c r="H803" i="5"/>
  <c r="G803" i="5"/>
  <c r="F803" i="5"/>
  <c r="R803" i="5"/>
  <c r="J803" i="5"/>
  <c r="E484" i="5"/>
  <c r="X484" i="5" s="1"/>
  <c r="R484" i="5"/>
  <c r="F484" i="5"/>
  <c r="G484" i="5"/>
  <c r="H484" i="5"/>
  <c r="I484" i="5"/>
  <c r="J484" i="5"/>
  <c r="E596" i="5"/>
  <c r="X596" i="5" s="1"/>
  <c r="J596" i="5"/>
  <c r="F596" i="5"/>
  <c r="I596" i="5"/>
  <c r="G596" i="5"/>
  <c r="R596" i="5"/>
  <c r="H596" i="5"/>
  <c r="E964" i="5"/>
  <c r="X964" i="5" s="1"/>
  <c r="R964" i="5"/>
  <c r="H964" i="5"/>
  <c r="F964" i="5"/>
  <c r="G964" i="5"/>
  <c r="J964" i="5"/>
  <c r="I964" i="5"/>
  <c r="E405" i="5"/>
  <c r="X405" i="5" s="1"/>
  <c r="F405" i="5"/>
  <c r="H405" i="5"/>
  <c r="R405" i="5"/>
  <c r="J405" i="5"/>
  <c r="G405" i="5"/>
  <c r="I405" i="5"/>
  <c r="E997" i="5"/>
  <c r="X997" i="5" s="1"/>
  <c r="I997" i="5"/>
  <c r="J997" i="5"/>
  <c r="H997" i="5"/>
  <c r="R997" i="5"/>
  <c r="G997" i="5"/>
  <c r="F997" i="5"/>
  <c r="E377" i="5"/>
  <c r="X377" i="5" s="1"/>
  <c r="I377" i="5"/>
  <c r="R377" i="5"/>
  <c r="F377" i="5"/>
  <c r="G377" i="5"/>
  <c r="J377" i="5"/>
  <c r="H377" i="5"/>
  <c r="E425" i="5"/>
  <c r="X425" i="5" s="1"/>
  <c r="I425" i="5"/>
  <c r="G425" i="5"/>
  <c r="F425" i="5"/>
  <c r="R425" i="5"/>
  <c r="J425" i="5"/>
  <c r="H425" i="5"/>
  <c r="E489" i="5"/>
  <c r="X489" i="5" s="1"/>
  <c r="F489" i="5"/>
  <c r="G489" i="5"/>
  <c r="J489" i="5"/>
  <c r="R489" i="5"/>
  <c r="I489" i="5"/>
  <c r="H489" i="5"/>
  <c r="E521" i="5"/>
  <c r="X521" i="5" s="1"/>
  <c r="I521" i="5"/>
  <c r="R521" i="5"/>
  <c r="G521" i="5"/>
  <c r="H521" i="5"/>
  <c r="F521" i="5"/>
  <c r="J521" i="5"/>
  <c r="E569" i="5"/>
  <c r="X569" i="5" s="1"/>
  <c r="G569" i="5"/>
  <c r="J569" i="5"/>
  <c r="H569" i="5"/>
  <c r="F569" i="5"/>
  <c r="R569" i="5"/>
  <c r="I569" i="5"/>
  <c r="E601" i="5"/>
  <c r="X601" i="5" s="1"/>
  <c r="J601" i="5"/>
  <c r="F601" i="5"/>
  <c r="H601" i="5"/>
  <c r="R601" i="5"/>
  <c r="I601" i="5"/>
  <c r="G601" i="5"/>
  <c r="E641" i="5"/>
  <c r="X641" i="5" s="1"/>
  <c r="I641" i="5"/>
  <c r="F641" i="5"/>
  <c r="J641" i="5"/>
  <c r="R641" i="5"/>
  <c r="H641" i="5"/>
  <c r="G641" i="5"/>
  <c r="E713" i="5"/>
  <c r="X713" i="5" s="1"/>
  <c r="R713" i="5"/>
  <c r="I713" i="5"/>
  <c r="J713" i="5"/>
  <c r="F713" i="5"/>
  <c r="G713" i="5"/>
  <c r="H713" i="5"/>
  <c r="E753" i="5"/>
  <c r="X753" i="5" s="1"/>
  <c r="G753" i="5"/>
  <c r="F753" i="5"/>
  <c r="H753" i="5"/>
  <c r="R753" i="5"/>
  <c r="I753" i="5"/>
  <c r="J753" i="5"/>
  <c r="E793" i="5"/>
  <c r="X793" i="5" s="1"/>
  <c r="R793" i="5"/>
  <c r="I793" i="5"/>
  <c r="F793" i="5"/>
  <c r="H793" i="5"/>
  <c r="J793" i="5"/>
  <c r="G793" i="5"/>
  <c r="E833" i="5"/>
  <c r="X833" i="5" s="1"/>
  <c r="R833" i="5"/>
  <c r="H833" i="5"/>
  <c r="J833" i="5"/>
  <c r="G833" i="5"/>
  <c r="F833" i="5"/>
  <c r="I833" i="5"/>
  <c r="E921" i="5"/>
  <c r="X921" i="5" s="1"/>
  <c r="I921" i="5"/>
  <c r="R921" i="5"/>
  <c r="J921" i="5"/>
  <c r="G921" i="5"/>
  <c r="F921" i="5"/>
  <c r="H921" i="5"/>
  <c r="E953" i="5"/>
  <c r="X953" i="5" s="1"/>
  <c r="I953" i="5"/>
  <c r="R953" i="5"/>
  <c r="F953" i="5"/>
  <c r="G953" i="5"/>
  <c r="H953" i="5"/>
  <c r="J953" i="5"/>
  <c r="E993" i="5"/>
  <c r="X993" i="5" s="1"/>
  <c r="F993" i="5"/>
  <c r="R993" i="5"/>
  <c r="H993" i="5"/>
  <c r="G993" i="5"/>
  <c r="J993" i="5"/>
  <c r="I993" i="5"/>
  <c r="E1025" i="5"/>
  <c r="X1025" i="5" s="1"/>
  <c r="R1025" i="5"/>
  <c r="F1025" i="5"/>
  <c r="I1025" i="5"/>
  <c r="H1025" i="5"/>
  <c r="J1025" i="5"/>
  <c r="G1025" i="5"/>
  <c r="E1057" i="5"/>
  <c r="X1057" i="5" s="1"/>
  <c r="J1057" i="5"/>
  <c r="F1057" i="5"/>
  <c r="G1057" i="5"/>
  <c r="R1057" i="5"/>
  <c r="I1057" i="5"/>
  <c r="H1057" i="5"/>
  <c r="E1097" i="5"/>
  <c r="X1097" i="5" s="1"/>
  <c r="R1097" i="5"/>
  <c r="H1097" i="5"/>
  <c r="G1097" i="5"/>
  <c r="J1097" i="5"/>
  <c r="I1097" i="5"/>
  <c r="F1097" i="5"/>
  <c r="E1137" i="5"/>
  <c r="X1137" i="5" s="1"/>
  <c r="R1137" i="5"/>
  <c r="J1137" i="5"/>
  <c r="F1137" i="5"/>
  <c r="I1137" i="5"/>
  <c r="G1137" i="5"/>
  <c r="H1137" i="5"/>
  <c r="E1185" i="5"/>
  <c r="X1185" i="5" s="1"/>
  <c r="G1185" i="5"/>
  <c r="R1185" i="5"/>
  <c r="J1185" i="5"/>
  <c r="H1185" i="5"/>
  <c r="I1185" i="5"/>
  <c r="F1185" i="5"/>
  <c r="E1217" i="5"/>
  <c r="X1217" i="5" s="1"/>
  <c r="J1217" i="5"/>
  <c r="H1217" i="5"/>
  <c r="R1217" i="5"/>
  <c r="I1217" i="5"/>
  <c r="G1217" i="5"/>
  <c r="F1217" i="5"/>
  <c r="E1257" i="5"/>
  <c r="X1257" i="5" s="1"/>
  <c r="J1257" i="5"/>
  <c r="I1257" i="5"/>
  <c r="R1257" i="5"/>
  <c r="G1257" i="5"/>
  <c r="F1257" i="5"/>
  <c r="H1257" i="5"/>
  <c r="E1297" i="5"/>
  <c r="X1297" i="5" s="1"/>
  <c r="H1297" i="5"/>
  <c r="I1297" i="5"/>
  <c r="R1297" i="5"/>
  <c r="J1297" i="5"/>
  <c r="F1297" i="5"/>
  <c r="G1297" i="5"/>
  <c r="E1369" i="5"/>
  <c r="X1369" i="5" s="1"/>
  <c r="G1369" i="5"/>
  <c r="J1369" i="5"/>
  <c r="R1369" i="5"/>
  <c r="I1369" i="5"/>
  <c r="H1369" i="5"/>
  <c r="F1369" i="5"/>
  <c r="E1401" i="5"/>
  <c r="X1401" i="5" s="1"/>
  <c r="G1401" i="5"/>
  <c r="R1401" i="5"/>
  <c r="I1401" i="5"/>
  <c r="H1401" i="5"/>
  <c r="J1401" i="5"/>
  <c r="F1401" i="5"/>
  <c r="E1441" i="5"/>
  <c r="X1441" i="5" s="1"/>
  <c r="G1441" i="5"/>
  <c r="I1441" i="5"/>
  <c r="F1441" i="5"/>
  <c r="H1441" i="5"/>
  <c r="J1441" i="5"/>
  <c r="R1441" i="5"/>
  <c r="E1473" i="5"/>
  <c r="X1473" i="5" s="1"/>
  <c r="G1473" i="5"/>
  <c r="F1473" i="5"/>
  <c r="I1473" i="5"/>
  <c r="H1473" i="5"/>
  <c r="J1473" i="5"/>
  <c r="R1473" i="5"/>
  <c r="E1513" i="5"/>
  <c r="X1513" i="5" s="1"/>
  <c r="G1513" i="5"/>
  <c r="I1513" i="5"/>
  <c r="H1513" i="5"/>
  <c r="J1513" i="5"/>
  <c r="R1513" i="5"/>
  <c r="F1513" i="5"/>
  <c r="E1553" i="5"/>
  <c r="X1553" i="5" s="1"/>
  <c r="G1553" i="5"/>
  <c r="H1553" i="5"/>
  <c r="J1553" i="5"/>
  <c r="R1553" i="5"/>
  <c r="I1553" i="5"/>
  <c r="F1553" i="5"/>
  <c r="E1617" i="5"/>
  <c r="X1617" i="5" s="1"/>
  <c r="J1617" i="5"/>
  <c r="F1617" i="5"/>
  <c r="G1617" i="5"/>
  <c r="R1617" i="5"/>
  <c r="H1617" i="5"/>
  <c r="I1617" i="5"/>
  <c r="E1649" i="5"/>
  <c r="X1649" i="5" s="1"/>
  <c r="F1649" i="5"/>
  <c r="G1649" i="5"/>
  <c r="I1649" i="5"/>
  <c r="H1649" i="5"/>
  <c r="J1649" i="5"/>
  <c r="R1649" i="5"/>
  <c r="E1681" i="5"/>
  <c r="X1681" i="5" s="1"/>
  <c r="H1681" i="5"/>
  <c r="F1681" i="5"/>
  <c r="J1681" i="5"/>
  <c r="I1681" i="5"/>
  <c r="R1681" i="5"/>
  <c r="G1681" i="5"/>
  <c r="E1713" i="5"/>
  <c r="X1713" i="5" s="1"/>
  <c r="H1713" i="5"/>
  <c r="R1713" i="5"/>
  <c r="I1713" i="5"/>
  <c r="G1713" i="5"/>
  <c r="J1713" i="5"/>
  <c r="F1713" i="5"/>
  <c r="E1753" i="5"/>
  <c r="X1753" i="5" s="1"/>
  <c r="G1753" i="5"/>
  <c r="H1753" i="5"/>
  <c r="J1753" i="5"/>
  <c r="R1753" i="5"/>
  <c r="F1753" i="5"/>
  <c r="I1753" i="5"/>
  <c r="E1793" i="5"/>
  <c r="X1793" i="5" s="1"/>
  <c r="G1793" i="5"/>
  <c r="H1793" i="5"/>
  <c r="F1793" i="5"/>
  <c r="R1793" i="5"/>
  <c r="I1793" i="5"/>
  <c r="J1793" i="5"/>
  <c r="E1833" i="5"/>
  <c r="X1833" i="5" s="1"/>
  <c r="F1833" i="5"/>
  <c r="G1833" i="5"/>
  <c r="J1833" i="5"/>
  <c r="I1833" i="5"/>
  <c r="R1833" i="5"/>
  <c r="H1833" i="5"/>
  <c r="E1865" i="5"/>
  <c r="X1865" i="5" s="1"/>
  <c r="G1865" i="5"/>
  <c r="I1865" i="5"/>
  <c r="J1865" i="5"/>
  <c r="F1865" i="5"/>
  <c r="R1865" i="5"/>
  <c r="H1865" i="5"/>
  <c r="E1905" i="5"/>
  <c r="X1905" i="5" s="1"/>
  <c r="G1905" i="5"/>
  <c r="R1905" i="5"/>
  <c r="F1905" i="5"/>
  <c r="J1905" i="5"/>
  <c r="H1905" i="5"/>
  <c r="I1905" i="5"/>
  <c r="E1945" i="5"/>
  <c r="X1945" i="5" s="1"/>
  <c r="R1945" i="5"/>
  <c r="F1945" i="5"/>
  <c r="I1945" i="5"/>
  <c r="J1945" i="5"/>
  <c r="G1945" i="5"/>
  <c r="H1945" i="5"/>
  <c r="E1977" i="5"/>
  <c r="X1977" i="5" s="1"/>
  <c r="G1977" i="5"/>
  <c r="H1977" i="5"/>
  <c r="R1977" i="5"/>
  <c r="F1977" i="5"/>
  <c r="J1977" i="5"/>
  <c r="I1977" i="5"/>
  <c r="E2017" i="5"/>
  <c r="X2017" i="5" s="1"/>
  <c r="F2017" i="5"/>
  <c r="H2017" i="5"/>
  <c r="R2017" i="5"/>
  <c r="I2017" i="5"/>
  <c r="J2017" i="5"/>
  <c r="G2017" i="5"/>
  <c r="E2049" i="5"/>
  <c r="X2049" i="5" s="1"/>
  <c r="G2049" i="5"/>
  <c r="I2049" i="5"/>
  <c r="F2049" i="5"/>
  <c r="R2049" i="5"/>
  <c r="H2049" i="5"/>
  <c r="J2049" i="5"/>
  <c r="E2089" i="5"/>
  <c r="X2089" i="5" s="1"/>
  <c r="R2089" i="5"/>
  <c r="H2089" i="5"/>
  <c r="F2089" i="5"/>
  <c r="G2089" i="5"/>
  <c r="I2089" i="5"/>
  <c r="J2089" i="5"/>
  <c r="E2201" i="5"/>
  <c r="X2201" i="5" s="1"/>
  <c r="I2201" i="5"/>
  <c r="H2201" i="5"/>
  <c r="F2201" i="5"/>
  <c r="J2201" i="5"/>
  <c r="R2201" i="5"/>
  <c r="G2201" i="5"/>
  <c r="E2233" i="5"/>
  <c r="X2233" i="5" s="1"/>
  <c r="I2233" i="5"/>
  <c r="G2233" i="5"/>
  <c r="F2233" i="5"/>
  <c r="R2233" i="5"/>
  <c r="J2233" i="5"/>
  <c r="H2233" i="5"/>
  <c r="E2273" i="5"/>
  <c r="X2273" i="5" s="1"/>
  <c r="I2273" i="5"/>
  <c r="J2273" i="5"/>
  <c r="H2273" i="5"/>
  <c r="F2273" i="5"/>
  <c r="G2273" i="5"/>
  <c r="R2273" i="5"/>
  <c r="E2345" i="5"/>
  <c r="X2345" i="5" s="1"/>
  <c r="J2345" i="5"/>
  <c r="H2345" i="5"/>
  <c r="G2345" i="5"/>
  <c r="I2345" i="5"/>
  <c r="F2345" i="5"/>
  <c r="R2345" i="5"/>
  <c r="E2377" i="5"/>
  <c r="X2377" i="5" s="1"/>
  <c r="F2377" i="5"/>
  <c r="I2377" i="5"/>
  <c r="H2377" i="5"/>
  <c r="G2377" i="5"/>
  <c r="J2377" i="5"/>
  <c r="R2377" i="5"/>
  <c r="E2424" i="5"/>
  <c r="X2424" i="5" s="1"/>
  <c r="G2424" i="5"/>
  <c r="J2424" i="5"/>
  <c r="F2424" i="5"/>
  <c r="H2424" i="5"/>
  <c r="I2424" i="5"/>
  <c r="R2424" i="5"/>
  <c r="G1506" i="5"/>
  <c r="E730" i="5"/>
  <c r="X730" i="5" s="1"/>
  <c r="I730" i="5"/>
  <c r="F730" i="5"/>
  <c r="R730" i="5"/>
  <c r="H730" i="5"/>
  <c r="J730" i="5"/>
  <c r="E826" i="5"/>
  <c r="X826" i="5" s="1"/>
  <c r="H826" i="5"/>
  <c r="J826" i="5"/>
  <c r="F826" i="5"/>
  <c r="R826" i="5"/>
  <c r="I826" i="5"/>
  <c r="E922" i="5"/>
  <c r="X922" i="5" s="1"/>
  <c r="F922" i="5"/>
  <c r="R922" i="5"/>
  <c r="J922" i="5"/>
  <c r="H922" i="5"/>
  <c r="I922" i="5"/>
  <c r="E1034" i="5"/>
  <c r="X1034" i="5" s="1"/>
  <c r="H1034" i="5"/>
  <c r="F1034" i="5"/>
  <c r="I1034" i="5"/>
  <c r="R1034" i="5"/>
  <c r="J1034" i="5"/>
  <c r="E1538" i="5"/>
  <c r="X1538" i="5" s="1"/>
  <c r="H1538" i="5"/>
  <c r="R1538" i="5"/>
  <c r="I1538" i="5"/>
  <c r="J1538" i="5"/>
  <c r="F1538" i="5"/>
  <c r="E1634" i="5"/>
  <c r="X1634" i="5" s="1"/>
  <c r="J1634" i="5"/>
  <c r="I1634" i="5"/>
  <c r="H1634" i="5"/>
  <c r="R1634" i="5"/>
  <c r="F1634" i="5"/>
  <c r="E1762" i="5"/>
  <c r="X1762" i="5" s="1"/>
  <c r="H1762" i="5"/>
  <c r="J1762" i="5"/>
  <c r="R1762" i="5"/>
  <c r="I1762" i="5"/>
  <c r="F1762" i="5"/>
  <c r="J1866" i="5"/>
  <c r="H1866" i="5"/>
  <c r="R1866" i="5"/>
  <c r="I1866" i="5"/>
  <c r="E2002" i="5"/>
  <c r="X2002" i="5" s="1"/>
  <c r="H2002" i="5"/>
  <c r="I2002" i="5"/>
  <c r="J2002" i="5"/>
  <c r="F2002" i="5"/>
  <c r="R2002" i="5"/>
  <c r="E2106" i="5"/>
  <c r="X2106" i="5" s="1"/>
  <c r="R2106" i="5"/>
  <c r="I2106" i="5"/>
  <c r="H2106" i="5"/>
  <c r="F2106" i="5"/>
  <c r="J2106" i="5"/>
  <c r="E522" i="5"/>
  <c r="X522" i="5" s="1"/>
  <c r="I522" i="5"/>
  <c r="F522" i="5"/>
  <c r="R522" i="5"/>
  <c r="H522" i="5"/>
  <c r="J522" i="5"/>
  <c r="E1650" i="5"/>
  <c r="X1650" i="5" s="1"/>
  <c r="R1650" i="5"/>
  <c r="F1650" i="5"/>
  <c r="J1650" i="5"/>
  <c r="I1650" i="5"/>
  <c r="H1650" i="5"/>
  <c r="E1042" i="5"/>
  <c r="X1042" i="5" s="1"/>
  <c r="H1042" i="5"/>
  <c r="F1042" i="5"/>
  <c r="I1042" i="5"/>
  <c r="R1042" i="5"/>
  <c r="J1042" i="5"/>
  <c r="E1642" i="5"/>
  <c r="X1642" i="5" s="1"/>
  <c r="R1642" i="5"/>
  <c r="I1642" i="5"/>
  <c r="H1642" i="5"/>
  <c r="F1642" i="5"/>
  <c r="J1642" i="5"/>
  <c r="E634" i="5"/>
  <c r="X634" i="5" s="1"/>
  <c r="F634" i="5"/>
  <c r="J634" i="5"/>
  <c r="I634" i="5"/>
  <c r="R634" i="5"/>
  <c r="H634" i="5"/>
  <c r="E1026" i="5"/>
  <c r="X1026" i="5" s="1"/>
  <c r="R1026" i="5"/>
  <c r="H1026" i="5"/>
  <c r="J1026" i="5"/>
  <c r="F1026" i="5"/>
  <c r="I1026" i="5"/>
  <c r="E1242" i="5"/>
  <c r="X1242" i="5" s="1"/>
  <c r="I1242" i="5"/>
  <c r="J1242" i="5"/>
  <c r="R1242" i="5"/>
  <c r="H1242" i="5"/>
  <c r="F1242" i="5"/>
  <c r="E362" i="5"/>
  <c r="X362" i="5" s="1"/>
  <c r="J362" i="5"/>
  <c r="F362" i="5"/>
  <c r="R362" i="5"/>
  <c r="I362" i="5"/>
  <c r="H362" i="5"/>
  <c r="E514" i="5"/>
  <c r="X514" i="5" s="1"/>
  <c r="F514" i="5"/>
  <c r="J514" i="5"/>
  <c r="I514" i="5"/>
  <c r="R514" i="5"/>
  <c r="H514" i="5"/>
  <c r="E610" i="5"/>
  <c r="X610" i="5" s="1"/>
  <c r="F610" i="5"/>
  <c r="H610" i="5"/>
  <c r="I610" i="5"/>
  <c r="J610" i="5"/>
  <c r="R610" i="5"/>
  <c r="G874" i="5"/>
  <c r="G2306" i="5"/>
  <c r="G1122" i="5"/>
  <c r="E657" i="5"/>
  <c r="X657" i="5" s="1"/>
  <c r="J657" i="5"/>
  <c r="I657" i="5"/>
  <c r="R657" i="5"/>
  <c r="F657" i="5"/>
  <c r="H657" i="5"/>
  <c r="G657" i="5"/>
  <c r="E2329" i="5"/>
  <c r="X2329" i="5" s="1"/>
  <c r="R2329" i="5"/>
  <c r="I2329" i="5"/>
  <c r="J2329" i="5"/>
  <c r="H2329" i="5"/>
  <c r="F2329" i="5"/>
  <c r="G2329" i="5"/>
  <c r="E2298" i="5"/>
  <c r="X2298" i="5" s="1"/>
  <c r="F2298" i="5"/>
  <c r="I2298" i="5"/>
  <c r="H2298" i="5"/>
  <c r="J2298" i="5"/>
  <c r="R2298" i="5"/>
  <c r="F1695" i="5"/>
  <c r="J1335" i="5"/>
  <c r="G400" i="5"/>
  <c r="H2050" i="5"/>
  <c r="E707" i="5"/>
  <c r="X707" i="5" s="1"/>
  <c r="I707" i="5"/>
  <c r="F707" i="5"/>
  <c r="J707" i="5"/>
  <c r="G707" i="5"/>
  <c r="R707" i="5"/>
  <c r="H707" i="5"/>
  <c r="E1169" i="5"/>
  <c r="X1169" i="5" s="1"/>
  <c r="J1169" i="5"/>
  <c r="G1169" i="5"/>
  <c r="I1169" i="5"/>
  <c r="H1169" i="5"/>
  <c r="R1169" i="5"/>
  <c r="F1169" i="5"/>
  <c r="E393" i="5"/>
  <c r="X393" i="5" s="1"/>
  <c r="H393" i="5"/>
  <c r="G393" i="5"/>
  <c r="J393" i="5"/>
  <c r="F393" i="5"/>
  <c r="I393" i="5"/>
  <c r="R393" i="5"/>
  <c r="E649" i="5"/>
  <c r="X649" i="5" s="1"/>
  <c r="J649" i="5"/>
  <c r="R649" i="5"/>
  <c r="G649" i="5"/>
  <c r="I649" i="5"/>
  <c r="H649" i="5"/>
  <c r="F649" i="5"/>
  <c r="E681" i="5"/>
  <c r="X681" i="5" s="1"/>
  <c r="R681" i="5"/>
  <c r="H681" i="5"/>
  <c r="G681" i="5"/>
  <c r="I681" i="5"/>
  <c r="J681" i="5"/>
  <c r="F681" i="5"/>
  <c r="E761" i="5"/>
  <c r="X761" i="5" s="1"/>
  <c r="F761" i="5"/>
  <c r="H761" i="5"/>
  <c r="R761" i="5"/>
  <c r="J761" i="5"/>
  <c r="G761" i="5"/>
  <c r="I761" i="5"/>
  <c r="E801" i="5"/>
  <c r="X801" i="5" s="1"/>
  <c r="F801" i="5"/>
  <c r="R801" i="5"/>
  <c r="H801" i="5"/>
  <c r="I801" i="5"/>
  <c r="G801" i="5"/>
  <c r="J801" i="5"/>
  <c r="E1105" i="5"/>
  <c r="X1105" i="5" s="1"/>
  <c r="G1105" i="5"/>
  <c r="F1105" i="5"/>
  <c r="I1105" i="5"/>
  <c r="J1105" i="5"/>
  <c r="R1105" i="5"/>
  <c r="H1105" i="5"/>
  <c r="E1489" i="5"/>
  <c r="X1489" i="5" s="1"/>
  <c r="R1489" i="5"/>
  <c r="H1489" i="5"/>
  <c r="G1489" i="5"/>
  <c r="F1489" i="5"/>
  <c r="J1489" i="5"/>
  <c r="I1489" i="5"/>
  <c r="E1561" i="5"/>
  <c r="X1561" i="5" s="1"/>
  <c r="F1561" i="5"/>
  <c r="R1561" i="5"/>
  <c r="G1561" i="5"/>
  <c r="H1561" i="5"/>
  <c r="I1561" i="5"/>
  <c r="J1561" i="5"/>
  <c r="E2097" i="5"/>
  <c r="X2097" i="5" s="1"/>
  <c r="H2097" i="5"/>
  <c r="F2097" i="5"/>
  <c r="I2097" i="5"/>
  <c r="J2097" i="5"/>
  <c r="G2097" i="5"/>
  <c r="R2097" i="5"/>
  <c r="E2241" i="5"/>
  <c r="X2241" i="5" s="1"/>
  <c r="I2241" i="5"/>
  <c r="H2241" i="5"/>
  <c r="R2241" i="5"/>
  <c r="J2241" i="5"/>
  <c r="F2241" i="5"/>
  <c r="G2241" i="5"/>
  <c r="E2353" i="5"/>
  <c r="X2353" i="5" s="1"/>
  <c r="J2353" i="5"/>
  <c r="I2353" i="5"/>
  <c r="H2353" i="5"/>
  <c r="G2353" i="5"/>
  <c r="R2353" i="5"/>
  <c r="F2353" i="5"/>
  <c r="G1578" i="5"/>
  <c r="E658" i="5"/>
  <c r="X658" i="5" s="1"/>
  <c r="H658" i="5"/>
  <c r="I658" i="5"/>
  <c r="F658" i="5"/>
  <c r="J658" i="5"/>
  <c r="R658" i="5"/>
  <c r="G954" i="5"/>
  <c r="G1050" i="5"/>
  <c r="E1114" i="5"/>
  <c r="X1114" i="5" s="1"/>
  <c r="H1114" i="5"/>
  <c r="I1114" i="5"/>
  <c r="F1114" i="5"/>
  <c r="J1114" i="5"/>
  <c r="R1114" i="5"/>
  <c r="E1258" i="5"/>
  <c r="X1258" i="5" s="1"/>
  <c r="H1258" i="5"/>
  <c r="J1258" i="5"/>
  <c r="I1258" i="5"/>
  <c r="F1258" i="5"/>
  <c r="R1258" i="5"/>
  <c r="G1570" i="5"/>
  <c r="G1922" i="5"/>
  <c r="E418" i="5"/>
  <c r="X418" i="5" s="1"/>
  <c r="F418" i="5"/>
  <c r="H418" i="5"/>
  <c r="R418" i="5"/>
  <c r="J418" i="5"/>
  <c r="I418" i="5"/>
  <c r="E650" i="5"/>
  <c r="X650" i="5" s="1"/>
  <c r="I650" i="5"/>
  <c r="H650" i="5"/>
  <c r="J650" i="5"/>
  <c r="F650" i="5"/>
  <c r="R650" i="5"/>
  <c r="E858" i="5"/>
  <c r="X858" i="5" s="1"/>
  <c r="I858" i="5"/>
  <c r="R858" i="5"/>
  <c r="H858" i="5"/>
  <c r="F858" i="5"/>
  <c r="J858" i="5"/>
  <c r="E986" i="5"/>
  <c r="X986" i="5" s="1"/>
  <c r="R986" i="5"/>
  <c r="I986" i="5"/>
  <c r="H986" i="5"/>
  <c r="F986" i="5"/>
  <c r="J986" i="5"/>
  <c r="E1098" i="5"/>
  <c r="X1098" i="5" s="1"/>
  <c r="F1098" i="5"/>
  <c r="H1098" i="5"/>
  <c r="J1098" i="5"/>
  <c r="R1098" i="5"/>
  <c r="I1098" i="5"/>
  <c r="E1306" i="5"/>
  <c r="X1306" i="5" s="1"/>
  <c r="I1306" i="5"/>
  <c r="H1306" i="5"/>
  <c r="J1306" i="5"/>
  <c r="R1306" i="5"/>
  <c r="F1306" i="5"/>
  <c r="E2250" i="5"/>
  <c r="X2250" i="5" s="1"/>
  <c r="H2250" i="5"/>
  <c r="J2250" i="5"/>
  <c r="R2250" i="5"/>
  <c r="I2250" i="5"/>
  <c r="F2250" i="5"/>
  <c r="G2250" i="5"/>
  <c r="E370" i="5"/>
  <c r="X370" i="5" s="1"/>
  <c r="F370" i="5"/>
  <c r="I370" i="5"/>
  <c r="H370" i="5"/>
  <c r="J370" i="5"/>
  <c r="R370" i="5"/>
  <c r="E434" i="5"/>
  <c r="X434" i="5" s="1"/>
  <c r="H434" i="5"/>
  <c r="J434" i="5"/>
  <c r="F434" i="5"/>
  <c r="I434" i="5"/>
  <c r="R434" i="5"/>
  <c r="E770" i="5"/>
  <c r="X770" i="5" s="1"/>
  <c r="H770" i="5"/>
  <c r="R770" i="5"/>
  <c r="F770" i="5"/>
  <c r="I770" i="5"/>
  <c r="J770" i="5"/>
  <c r="G1082" i="5"/>
  <c r="E1170" i="5"/>
  <c r="X1170" i="5" s="1"/>
  <c r="R1170" i="5"/>
  <c r="H1170" i="5"/>
  <c r="F1170" i="5"/>
  <c r="J1170" i="5"/>
  <c r="I1170" i="5"/>
  <c r="E1250" i="5"/>
  <c r="X1250" i="5" s="1"/>
  <c r="F1250" i="5"/>
  <c r="J1250" i="5"/>
  <c r="I1250" i="5"/>
  <c r="R1250" i="5"/>
  <c r="H1250" i="5"/>
  <c r="G1682" i="5"/>
  <c r="E1754" i="5"/>
  <c r="X1754" i="5" s="1"/>
  <c r="R1754" i="5"/>
  <c r="H1754" i="5"/>
  <c r="I1754" i="5"/>
  <c r="J1754" i="5"/>
  <c r="F1754" i="5"/>
  <c r="E1962" i="5"/>
  <c r="X1962" i="5" s="1"/>
  <c r="J1962" i="5"/>
  <c r="R1962" i="5"/>
  <c r="H1962" i="5"/>
  <c r="F1962" i="5"/>
  <c r="I1962" i="5"/>
  <c r="E2154" i="5"/>
  <c r="X2154" i="5" s="1"/>
  <c r="I2154" i="5"/>
  <c r="F2154" i="5"/>
  <c r="J2154" i="5"/>
  <c r="H2154" i="5"/>
  <c r="R2154" i="5"/>
  <c r="E2378" i="5"/>
  <c r="X2378" i="5" s="1"/>
  <c r="J2378" i="5"/>
  <c r="R2378" i="5"/>
  <c r="H2378" i="5"/>
  <c r="F2378" i="5"/>
  <c r="I2378" i="5"/>
  <c r="G426" i="5"/>
  <c r="E778" i="5"/>
  <c r="X778" i="5" s="1"/>
  <c r="J778" i="5"/>
  <c r="F778" i="5"/>
  <c r="I778" i="5"/>
  <c r="H778" i="5"/>
  <c r="R778" i="5"/>
  <c r="E1546" i="5"/>
  <c r="X1546" i="5" s="1"/>
  <c r="I1546" i="5"/>
  <c r="J1546" i="5"/>
  <c r="R1546" i="5"/>
  <c r="F1546" i="5"/>
  <c r="H1546" i="5"/>
  <c r="E1714" i="5"/>
  <c r="X1714" i="5" s="1"/>
  <c r="J1714" i="5"/>
  <c r="R1714" i="5"/>
  <c r="H1714" i="5"/>
  <c r="F1714" i="5"/>
  <c r="I1714" i="5"/>
  <c r="E2114" i="5"/>
  <c r="X2114" i="5" s="1"/>
  <c r="I2114" i="5"/>
  <c r="J2114" i="5"/>
  <c r="H2114" i="5"/>
  <c r="F2114" i="5"/>
  <c r="R2114" i="5"/>
  <c r="G378" i="5"/>
  <c r="G442" i="5"/>
  <c r="G546" i="5"/>
  <c r="E1010" i="5"/>
  <c r="X1010" i="5" s="1"/>
  <c r="F1010" i="5"/>
  <c r="H1010" i="5"/>
  <c r="I1010" i="5"/>
  <c r="R1010" i="5"/>
  <c r="J1010" i="5"/>
  <c r="E1314" i="5"/>
  <c r="X1314" i="5" s="1"/>
  <c r="H1314" i="5"/>
  <c r="R1314" i="5"/>
  <c r="J1314" i="5"/>
  <c r="F1314" i="5"/>
  <c r="I1314" i="5"/>
  <c r="G1858" i="5"/>
  <c r="E1986" i="5"/>
  <c r="X1986" i="5" s="1"/>
  <c r="F1986" i="5"/>
  <c r="I1986" i="5"/>
  <c r="H1986" i="5"/>
  <c r="R1986" i="5"/>
  <c r="J1986" i="5"/>
  <c r="E2090" i="5"/>
  <c r="X2090" i="5" s="1"/>
  <c r="R2090" i="5"/>
  <c r="I2090" i="5"/>
  <c r="H2090" i="5"/>
  <c r="J2090" i="5"/>
  <c r="F2090" i="5"/>
  <c r="G1770" i="5"/>
  <c r="I2050" i="5"/>
  <c r="J913" i="5"/>
  <c r="E627" i="5"/>
  <c r="X627" i="5" s="1"/>
  <c r="G627" i="5"/>
  <c r="F627" i="5"/>
  <c r="R627" i="5"/>
  <c r="J627" i="5"/>
  <c r="I627" i="5"/>
  <c r="H627" i="5"/>
  <c r="E819" i="5"/>
  <c r="X819" i="5" s="1"/>
  <c r="R819" i="5"/>
  <c r="F819" i="5"/>
  <c r="G819" i="5"/>
  <c r="H819" i="5"/>
  <c r="J819" i="5"/>
  <c r="I819" i="5"/>
  <c r="E516" i="5"/>
  <c r="X516" i="5" s="1"/>
  <c r="I516" i="5"/>
  <c r="F516" i="5"/>
  <c r="J516" i="5"/>
  <c r="R516" i="5"/>
  <c r="H516" i="5"/>
  <c r="G516" i="5"/>
  <c r="E660" i="5"/>
  <c r="X660" i="5" s="1"/>
  <c r="H660" i="5"/>
  <c r="G660" i="5"/>
  <c r="F660" i="5"/>
  <c r="R660" i="5"/>
  <c r="J660" i="5"/>
  <c r="I660" i="5"/>
  <c r="E1012" i="5"/>
  <c r="X1012" i="5" s="1"/>
  <c r="J1012" i="5"/>
  <c r="G1012" i="5"/>
  <c r="F1012" i="5"/>
  <c r="H1012" i="5"/>
  <c r="R1012" i="5"/>
  <c r="I1012" i="5"/>
  <c r="E501" i="5"/>
  <c r="X501" i="5" s="1"/>
  <c r="H501" i="5"/>
  <c r="R501" i="5"/>
  <c r="F501" i="5"/>
  <c r="I501" i="5"/>
  <c r="J501" i="5"/>
  <c r="G501" i="5"/>
  <c r="E835" i="5"/>
  <c r="X835" i="5" s="1"/>
  <c r="G835" i="5"/>
  <c r="J835" i="5"/>
  <c r="R835" i="5"/>
  <c r="H835" i="5"/>
  <c r="F835" i="5"/>
  <c r="I835" i="5"/>
  <c r="E1304" i="5"/>
  <c r="X1304" i="5" s="1"/>
  <c r="F1304" i="5"/>
  <c r="G1304" i="5"/>
  <c r="H1304" i="5"/>
  <c r="R1304" i="5"/>
  <c r="I1304" i="5"/>
  <c r="J1304" i="5"/>
  <c r="E889" i="5"/>
  <c r="X889" i="5" s="1"/>
  <c r="J889" i="5"/>
  <c r="I889" i="5"/>
  <c r="G889" i="5"/>
  <c r="F889" i="5"/>
  <c r="H889" i="5"/>
  <c r="R889" i="5"/>
  <c r="E433" i="5"/>
  <c r="X433" i="5" s="1"/>
  <c r="F433" i="5"/>
  <c r="G433" i="5"/>
  <c r="R433" i="5"/>
  <c r="I433" i="5"/>
  <c r="H433" i="5"/>
  <c r="J433" i="5"/>
  <c r="E465" i="5"/>
  <c r="X465" i="5" s="1"/>
  <c r="R465" i="5"/>
  <c r="G465" i="5"/>
  <c r="H465" i="5"/>
  <c r="J465" i="5"/>
  <c r="F465" i="5"/>
  <c r="I465" i="5"/>
  <c r="E497" i="5"/>
  <c r="X497" i="5" s="1"/>
  <c r="F497" i="5"/>
  <c r="J497" i="5"/>
  <c r="H497" i="5"/>
  <c r="I497" i="5"/>
  <c r="R497" i="5"/>
  <c r="G497" i="5"/>
  <c r="E529" i="5"/>
  <c r="X529" i="5" s="1"/>
  <c r="H529" i="5"/>
  <c r="I529" i="5"/>
  <c r="F529" i="5"/>
  <c r="R529" i="5"/>
  <c r="J529" i="5"/>
  <c r="G529" i="5"/>
  <c r="E577" i="5"/>
  <c r="X577" i="5" s="1"/>
  <c r="I577" i="5"/>
  <c r="G577" i="5"/>
  <c r="R577" i="5"/>
  <c r="H577" i="5"/>
  <c r="F577" i="5"/>
  <c r="J577" i="5"/>
  <c r="E609" i="5"/>
  <c r="X609" i="5" s="1"/>
  <c r="F609" i="5"/>
  <c r="R609" i="5"/>
  <c r="G609" i="5"/>
  <c r="H609" i="5"/>
  <c r="J609" i="5"/>
  <c r="I609" i="5"/>
  <c r="E729" i="5"/>
  <c r="X729" i="5" s="1"/>
  <c r="F729" i="5"/>
  <c r="J729" i="5"/>
  <c r="R729" i="5"/>
  <c r="H729" i="5"/>
  <c r="I729" i="5"/>
  <c r="G729" i="5"/>
  <c r="E841" i="5"/>
  <c r="X841" i="5" s="1"/>
  <c r="J841" i="5"/>
  <c r="H841" i="5"/>
  <c r="F841" i="5"/>
  <c r="G841" i="5"/>
  <c r="R841" i="5"/>
  <c r="I841" i="5"/>
  <c r="E881" i="5"/>
  <c r="X881" i="5" s="1"/>
  <c r="F881" i="5"/>
  <c r="G881" i="5"/>
  <c r="J881" i="5"/>
  <c r="I881" i="5"/>
  <c r="R881" i="5"/>
  <c r="H881" i="5"/>
  <c r="E929" i="5"/>
  <c r="X929" i="5" s="1"/>
  <c r="J929" i="5"/>
  <c r="I929" i="5"/>
  <c r="F929" i="5"/>
  <c r="R929" i="5"/>
  <c r="H929" i="5"/>
  <c r="G929" i="5"/>
  <c r="E961" i="5"/>
  <c r="X961" i="5" s="1"/>
  <c r="F961" i="5"/>
  <c r="H961" i="5"/>
  <c r="R961" i="5"/>
  <c r="G961" i="5"/>
  <c r="I961" i="5"/>
  <c r="J961" i="5"/>
  <c r="E1001" i="5"/>
  <c r="X1001" i="5" s="1"/>
  <c r="R1001" i="5"/>
  <c r="I1001" i="5"/>
  <c r="G1001" i="5"/>
  <c r="F1001" i="5"/>
  <c r="H1001" i="5"/>
  <c r="J1001" i="5"/>
  <c r="E1033" i="5"/>
  <c r="X1033" i="5" s="1"/>
  <c r="F1033" i="5"/>
  <c r="R1033" i="5"/>
  <c r="I1033" i="5"/>
  <c r="J1033" i="5"/>
  <c r="G1033" i="5"/>
  <c r="H1033" i="5"/>
  <c r="E1073" i="5"/>
  <c r="X1073" i="5" s="1"/>
  <c r="R1073" i="5"/>
  <c r="J1073" i="5"/>
  <c r="F1073" i="5"/>
  <c r="G1073" i="5"/>
  <c r="I1073" i="5"/>
  <c r="H1073" i="5"/>
  <c r="E1153" i="5"/>
  <c r="X1153" i="5" s="1"/>
  <c r="J1153" i="5"/>
  <c r="F1153" i="5"/>
  <c r="I1153" i="5"/>
  <c r="H1153" i="5"/>
  <c r="R1153" i="5"/>
  <c r="G1153" i="5"/>
  <c r="E1193" i="5"/>
  <c r="X1193" i="5" s="1"/>
  <c r="J1193" i="5"/>
  <c r="I1193" i="5"/>
  <c r="F1193" i="5"/>
  <c r="G1193" i="5"/>
  <c r="R1193" i="5"/>
  <c r="H1193" i="5"/>
  <c r="E1225" i="5"/>
  <c r="X1225" i="5" s="1"/>
  <c r="H1225" i="5"/>
  <c r="F1225" i="5"/>
  <c r="G1225" i="5"/>
  <c r="R1225" i="5"/>
  <c r="J1225" i="5"/>
  <c r="I1225" i="5"/>
  <c r="E1265" i="5"/>
  <c r="X1265" i="5" s="1"/>
  <c r="F1265" i="5"/>
  <c r="J1265" i="5"/>
  <c r="H1265" i="5"/>
  <c r="I1265" i="5"/>
  <c r="G1265" i="5"/>
  <c r="R1265" i="5"/>
  <c r="E1305" i="5"/>
  <c r="X1305" i="5" s="1"/>
  <c r="I1305" i="5"/>
  <c r="J1305" i="5"/>
  <c r="R1305" i="5"/>
  <c r="F1305" i="5"/>
  <c r="G1305" i="5"/>
  <c r="H1305" i="5"/>
  <c r="E1337" i="5"/>
  <c r="X1337" i="5" s="1"/>
  <c r="G1337" i="5"/>
  <c r="R1337" i="5"/>
  <c r="J1337" i="5"/>
  <c r="H1337" i="5"/>
  <c r="I1337" i="5"/>
  <c r="F1337" i="5"/>
  <c r="E1377" i="5"/>
  <c r="X1377" i="5" s="1"/>
  <c r="F1377" i="5"/>
  <c r="H1377" i="5"/>
  <c r="I1377" i="5"/>
  <c r="R1377" i="5"/>
  <c r="G1377" i="5"/>
  <c r="J1377" i="5"/>
  <c r="E1409" i="5"/>
  <c r="X1409" i="5" s="1"/>
  <c r="G1409" i="5"/>
  <c r="F1409" i="5"/>
  <c r="I1409" i="5"/>
  <c r="J1409" i="5"/>
  <c r="H1409" i="5"/>
  <c r="R1409" i="5"/>
  <c r="E1449" i="5"/>
  <c r="X1449" i="5" s="1"/>
  <c r="G1449" i="5"/>
  <c r="J1449" i="5"/>
  <c r="F1449" i="5"/>
  <c r="R1449" i="5"/>
  <c r="I1449" i="5"/>
  <c r="H1449" i="5"/>
  <c r="E1521" i="5"/>
  <c r="X1521" i="5" s="1"/>
  <c r="I1521" i="5"/>
  <c r="G1521" i="5"/>
  <c r="R1521" i="5"/>
  <c r="H1521" i="5"/>
  <c r="J1521" i="5"/>
  <c r="F1521" i="5"/>
  <c r="E1625" i="5"/>
  <c r="X1625" i="5" s="1"/>
  <c r="F1625" i="5"/>
  <c r="I1625" i="5"/>
  <c r="R1625" i="5"/>
  <c r="H1625" i="5"/>
  <c r="G1625" i="5"/>
  <c r="J1625" i="5"/>
  <c r="E1657" i="5"/>
  <c r="X1657" i="5" s="1"/>
  <c r="H1657" i="5"/>
  <c r="I1657" i="5"/>
  <c r="F1657" i="5"/>
  <c r="G1657" i="5"/>
  <c r="R1657" i="5"/>
  <c r="J1657" i="5"/>
  <c r="E1689" i="5"/>
  <c r="X1689" i="5" s="1"/>
  <c r="F1689" i="5"/>
  <c r="R1689" i="5"/>
  <c r="J1689" i="5"/>
  <c r="I1689" i="5"/>
  <c r="H1689" i="5"/>
  <c r="G1689" i="5"/>
  <c r="E1721" i="5"/>
  <c r="X1721" i="5" s="1"/>
  <c r="I1721" i="5"/>
  <c r="F1721" i="5"/>
  <c r="G1721" i="5"/>
  <c r="H1721" i="5"/>
  <c r="J1721" i="5"/>
  <c r="R1721" i="5"/>
  <c r="E1761" i="5"/>
  <c r="X1761" i="5" s="1"/>
  <c r="J1761" i="5"/>
  <c r="I1761" i="5"/>
  <c r="G1761" i="5"/>
  <c r="F1761" i="5"/>
  <c r="R1761" i="5"/>
  <c r="H1761" i="5"/>
  <c r="E1801" i="5"/>
  <c r="X1801" i="5" s="1"/>
  <c r="R1801" i="5"/>
  <c r="H1801" i="5"/>
  <c r="I1801" i="5"/>
  <c r="J1801" i="5"/>
  <c r="G1801" i="5"/>
  <c r="F1801" i="5"/>
  <c r="E1841" i="5"/>
  <c r="X1841" i="5" s="1"/>
  <c r="J1841" i="5"/>
  <c r="R1841" i="5"/>
  <c r="H1841" i="5"/>
  <c r="I1841" i="5"/>
  <c r="F1841" i="5"/>
  <c r="G1841" i="5"/>
  <c r="E1881" i="5"/>
  <c r="X1881" i="5" s="1"/>
  <c r="H1881" i="5"/>
  <c r="F1881" i="5"/>
  <c r="J1881" i="5"/>
  <c r="R1881" i="5"/>
  <c r="I1881" i="5"/>
  <c r="G1881" i="5"/>
  <c r="E1913" i="5"/>
  <c r="X1913" i="5" s="1"/>
  <c r="F1913" i="5"/>
  <c r="J1913" i="5"/>
  <c r="G1913" i="5"/>
  <c r="I1913" i="5"/>
  <c r="R1913" i="5"/>
  <c r="H1913" i="5"/>
  <c r="E1953" i="5"/>
  <c r="X1953" i="5" s="1"/>
  <c r="R1953" i="5"/>
  <c r="G1953" i="5"/>
  <c r="H1953" i="5"/>
  <c r="I1953" i="5"/>
  <c r="J1953" i="5"/>
  <c r="F1953" i="5"/>
  <c r="E1985" i="5"/>
  <c r="X1985" i="5" s="1"/>
  <c r="G1985" i="5"/>
  <c r="J1985" i="5"/>
  <c r="R1985" i="5"/>
  <c r="I1985" i="5"/>
  <c r="F1985" i="5"/>
  <c r="H1985" i="5"/>
  <c r="E2025" i="5"/>
  <c r="X2025" i="5" s="1"/>
  <c r="I2025" i="5"/>
  <c r="F2025" i="5"/>
  <c r="H2025" i="5"/>
  <c r="J2025" i="5"/>
  <c r="G2025" i="5"/>
  <c r="R2025" i="5"/>
  <c r="E2057" i="5"/>
  <c r="X2057" i="5" s="1"/>
  <c r="F2057" i="5"/>
  <c r="G2057" i="5"/>
  <c r="I2057" i="5"/>
  <c r="J2057" i="5"/>
  <c r="H2057" i="5"/>
  <c r="R2057" i="5"/>
  <c r="E2137" i="5"/>
  <c r="X2137" i="5" s="1"/>
  <c r="J2137" i="5"/>
  <c r="I2137" i="5"/>
  <c r="H2137" i="5"/>
  <c r="G2137" i="5"/>
  <c r="R2137" i="5"/>
  <c r="F2137" i="5"/>
  <c r="E2169" i="5"/>
  <c r="X2169" i="5" s="1"/>
  <c r="I2169" i="5"/>
  <c r="R2169" i="5"/>
  <c r="F2169" i="5"/>
  <c r="G2169" i="5"/>
  <c r="H2169" i="5"/>
  <c r="J2169" i="5"/>
  <c r="E2209" i="5"/>
  <c r="X2209" i="5" s="1"/>
  <c r="R2209" i="5"/>
  <c r="H2209" i="5"/>
  <c r="F2209" i="5"/>
  <c r="I2209" i="5"/>
  <c r="J2209" i="5"/>
  <c r="G2209" i="5"/>
  <c r="E2281" i="5"/>
  <c r="X2281" i="5" s="1"/>
  <c r="R2281" i="5"/>
  <c r="H2281" i="5"/>
  <c r="F2281" i="5"/>
  <c r="J2281" i="5"/>
  <c r="G2281" i="5"/>
  <c r="I2281" i="5"/>
  <c r="E2313" i="5"/>
  <c r="X2313" i="5" s="1"/>
  <c r="H2313" i="5"/>
  <c r="G2313" i="5"/>
  <c r="R2313" i="5"/>
  <c r="I2313" i="5"/>
  <c r="J2313" i="5"/>
  <c r="F2313" i="5"/>
  <c r="E2400" i="5"/>
  <c r="X2400" i="5" s="1"/>
  <c r="G2400" i="5"/>
  <c r="R2400" i="5"/>
  <c r="H2400" i="5"/>
  <c r="I2400" i="5"/>
  <c r="F2400" i="5"/>
  <c r="J2400" i="5"/>
  <c r="E554" i="5"/>
  <c r="X554" i="5" s="1"/>
  <c r="R554" i="5"/>
  <c r="J554" i="5"/>
  <c r="H554" i="5"/>
  <c r="F554" i="5"/>
  <c r="I554" i="5"/>
  <c r="E754" i="5"/>
  <c r="X754" i="5" s="1"/>
  <c r="F754" i="5"/>
  <c r="R754" i="5"/>
  <c r="J754" i="5"/>
  <c r="H754" i="5"/>
  <c r="I754" i="5"/>
  <c r="E850" i="5"/>
  <c r="X850" i="5" s="1"/>
  <c r="I850" i="5"/>
  <c r="H850" i="5"/>
  <c r="F850" i="5"/>
  <c r="R850" i="5"/>
  <c r="J850" i="5"/>
  <c r="G1322" i="5"/>
  <c r="E1386" i="5"/>
  <c r="X1386" i="5" s="1"/>
  <c r="H1386" i="5"/>
  <c r="I1386" i="5"/>
  <c r="F1386" i="5"/>
  <c r="J1386" i="5"/>
  <c r="R1386" i="5"/>
  <c r="G1666" i="5"/>
  <c r="E2034" i="5"/>
  <c r="X2034" i="5" s="1"/>
  <c r="J2034" i="5"/>
  <c r="R2034" i="5"/>
  <c r="F2034" i="5"/>
  <c r="H2034" i="5"/>
  <c r="I2034" i="5"/>
  <c r="G2202" i="5"/>
  <c r="E2346" i="5"/>
  <c r="X2346" i="5" s="1"/>
  <c r="I2346" i="5"/>
  <c r="J2346" i="5"/>
  <c r="H2346" i="5"/>
  <c r="R2346" i="5"/>
  <c r="F2346" i="5"/>
  <c r="G1370" i="5"/>
  <c r="G450" i="5"/>
  <c r="E538" i="5"/>
  <c r="X538" i="5" s="1"/>
  <c r="J538" i="5"/>
  <c r="R538" i="5"/>
  <c r="F538" i="5"/>
  <c r="I538" i="5"/>
  <c r="H538" i="5"/>
  <c r="E762" i="5"/>
  <c r="X762" i="5" s="1"/>
  <c r="H762" i="5"/>
  <c r="R762" i="5"/>
  <c r="F762" i="5"/>
  <c r="J762" i="5"/>
  <c r="I762" i="5"/>
  <c r="G898" i="5"/>
  <c r="G1154" i="5"/>
  <c r="G1346" i="5"/>
  <c r="E1706" i="5"/>
  <c r="X1706" i="5" s="1"/>
  <c r="J1706" i="5"/>
  <c r="F1706" i="5"/>
  <c r="H1706" i="5"/>
  <c r="R1706" i="5"/>
  <c r="I1706" i="5"/>
  <c r="E1898" i="5"/>
  <c r="X1898" i="5" s="1"/>
  <c r="I1898" i="5"/>
  <c r="J1898" i="5"/>
  <c r="F1898" i="5"/>
  <c r="R1898" i="5"/>
  <c r="H1898" i="5"/>
  <c r="E2058" i="5"/>
  <c r="X2058" i="5" s="1"/>
  <c r="H2058" i="5"/>
  <c r="R2058" i="5"/>
  <c r="F2058" i="5"/>
  <c r="I2058" i="5"/>
  <c r="J2058" i="5"/>
  <c r="E2409" i="5"/>
  <c r="X2409" i="5" s="1"/>
  <c r="R2409" i="5"/>
  <c r="F2409" i="5"/>
  <c r="J2409" i="5"/>
  <c r="H2409" i="5"/>
  <c r="I2409" i="5"/>
  <c r="G1186" i="5"/>
  <c r="G386" i="5"/>
  <c r="E666" i="5"/>
  <c r="X666" i="5" s="1"/>
  <c r="J666" i="5"/>
  <c r="H666" i="5"/>
  <c r="I666" i="5"/>
  <c r="F666" i="5"/>
  <c r="R666" i="5"/>
  <c r="G810" i="5"/>
  <c r="G890" i="5"/>
  <c r="E970" i="5"/>
  <c r="X970" i="5" s="1"/>
  <c r="F970" i="5"/>
  <c r="R970" i="5"/>
  <c r="H970" i="5"/>
  <c r="J970" i="5"/>
  <c r="I970" i="5"/>
  <c r="G1378" i="5"/>
  <c r="E1522" i="5"/>
  <c r="X1522" i="5" s="1"/>
  <c r="I1522" i="5"/>
  <c r="R1522" i="5"/>
  <c r="H1522" i="5"/>
  <c r="J1522" i="5"/>
  <c r="F1522" i="5"/>
  <c r="G1794" i="5"/>
  <c r="G2242" i="5"/>
  <c r="G562" i="5"/>
  <c r="E674" i="5"/>
  <c r="X674" i="5" s="1"/>
  <c r="R674" i="5"/>
  <c r="J674" i="5"/>
  <c r="F674" i="5"/>
  <c r="H674" i="5"/>
  <c r="I674" i="5"/>
  <c r="G674" i="5"/>
  <c r="G818" i="5"/>
  <c r="E938" i="5"/>
  <c r="X938" i="5" s="1"/>
  <c r="H938" i="5"/>
  <c r="I938" i="5"/>
  <c r="J938" i="5"/>
  <c r="R938" i="5"/>
  <c r="F938" i="5"/>
  <c r="E1074" i="5"/>
  <c r="X1074" i="5" s="1"/>
  <c r="R1074" i="5"/>
  <c r="F1074" i="5"/>
  <c r="H1074" i="5"/>
  <c r="I1074" i="5"/>
  <c r="J1074" i="5"/>
  <c r="E1338" i="5"/>
  <c r="X1338" i="5" s="1"/>
  <c r="R1338" i="5"/>
  <c r="I1338" i="5"/>
  <c r="J1338" i="5"/>
  <c r="F1338" i="5"/>
  <c r="H1338" i="5"/>
  <c r="E1954" i="5"/>
  <c r="X1954" i="5" s="1"/>
  <c r="F1954" i="5"/>
  <c r="H1954" i="5"/>
  <c r="I1954" i="5"/>
  <c r="J1954" i="5"/>
  <c r="R1954" i="5"/>
  <c r="G2266" i="5"/>
  <c r="G1058" i="5"/>
  <c r="E1146" i="5"/>
  <c r="X1146" i="5" s="1"/>
  <c r="H1146" i="5"/>
  <c r="R1146" i="5"/>
  <c r="J1146" i="5"/>
  <c r="I1146" i="5"/>
  <c r="F1146" i="5"/>
  <c r="G1402" i="5"/>
  <c r="E1490" i="5"/>
  <c r="X1490" i="5" s="1"/>
  <c r="F1490" i="5"/>
  <c r="H1490" i="5"/>
  <c r="I1490" i="5"/>
  <c r="R1490" i="5"/>
  <c r="J1490" i="5"/>
  <c r="E1698" i="5"/>
  <c r="X1698" i="5" s="1"/>
  <c r="F1698" i="5"/>
  <c r="J1698" i="5"/>
  <c r="I1698" i="5"/>
  <c r="R1698" i="5"/>
  <c r="H1698" i="5"/>
  <c r="G2018" i="5"/>
  <c r="G2138" i="5"/>
  <c r="G2298" i="5"/>
  <c r="G1802" i="5"/>
  <c r="G2370" i="5"/>
  <c r="J2176" i="5"/>
  <c r="R2328" i="5"/>
  <c r="F1367" i="5"/>
  <c r="E1535" i="5"/>
  <c r="X1535" i="5" s="1"/>
  <c r="E959" i="5"/>
  <c r="X959" i="5" s="1"/>
  <c r="E429" i="5"/>
  <c r="X429" i="5" s="1"/>
  <c r="H429" i="5"/>
  <c r="R429" i="5"/>
  <c r="J429" i="5"/>
  <c r="I429" i="5"/>
  <c r="G429" i="5"/>
  <c r="F429" i="5"/>
  <c r="E661" i="5"/>
  <c r="X661" i="5" s="1"/>
  <c r="R661" i="5"/>
  <c r="G661" i="5"/>
  <c r="I661" i="5"/>
  <c r="F661" i="5"/>
  <c r="H661" i="5"/>
  <c r="J661" i="5"/>
  <c r="E965" i="5"/>
  <c r="X965" i="5" s="1"/>
  <c r="H965" i="5"/>
  <c r="I965" i="5"/>
  <c r="G965" i="5"/>
  <c r="J965" i="5"/>
  <c r="R965" i="5"/>
  <c r="F965" i="5"/>
  <c r="E1486" i="5"/>
  <c r="X1486" i="5" s="1"/>
  <c r="R1486" i="5"/>
  <c r="G1486" i="5"/>
  <c r="F1486" i="5"/>
  <c r="H1486" i="5"/>
  <c r="I1486" i="5"/>
  <c r="J1486" i="5"/>
  <c r="E871" i="5"/>
  <c r="X871" i="5" s="1"/>
  <c r="J871" i="5"/>
  <c r="G871" i="5"/>
  <c r="I871" i="5"/>
  <c r="R871" i="5"/>
  <c r="H871" i="5"/>
  <c r="F871" i="5"/>
  <c r="E1407" i="5"/>
  <c r="X1407" i="5" s="1"/>
  <c r="F1407" i="5"/>
  <c r="J1407" i="5"/>
  <c r="R1407" i="5"/>
  <c r="H1407" i="5"/>
  <c r="I1407" i="5"/>
  <c r="G1407" i="5"/>
  <c r="E1463" i="5"/>
  <c r="X1463" i="5" s="1"/>
  <c r="F1463" i="5"/>
  <c r="G1463" i="5"/>
  <c r="J1463" i="5"/>
  <c r="I1463" i="5"/>
  <c r="H1463" i="5"/>
  <c r="R1463" i="5"/>
  <c r="E1495" i="5"/>
  <c r="X1495" i="5" s="1"/>
  <c r="J1495" i="5"/>
  <c r="I1495" i="5"/>
  <c r="H1495" i="5"/>
  <c r="G1495" i="5"/>
  <c r="R1495" i="5"/>
  <c r="F1495" i="5"/>
  <c r="E1567" i="5"/>
  <c r="X1567" i="5" s="1"/>
  <c r="F1567" i="5"/>
  <c r="H1567" i="5"/>
  <c r="G1567" i="5"/>
  <c r="J1567" i="5"/>
  <c r="I1567" i="5"/>
  <c r="R1567" i="5"/>
  <c r="E1599" i="5"/>
  <c r="X1599" i="5" s="1"/>
  <c r="G1599" i="5"/>
  <c r="H1599" i="5"/>
  <c r="I1599" i="5"/>
  <c r="J1599" i="5"/>
  <c r="F1599" i="5"/>
  <c r="R1599" i="5"/>
  <c r="E1663" i="5"/>
  <c r="X1663" i="5" s="1"/>
  <c r="J1663" i="5"/>
  <c r="F1663" i="5"/>
  <c r="I1663" i="5"/>
  <c r="H1663" i="5"/>
  <c r="R1663" i="5"/>
  <c r="G1663" i="5"/>
  <c r="E456" i="5"/>
  <c r="X456" i="5" s="1"/>
  <c r="R456" i="5"/>
  <c r="F456" i="5"/>
  <c r="H456" i="5"/>
  <c r="J456" i="5"/>
  <c r="I456" i="5"/>
  <c r="G456" i="5"/>
  <c r="E480" i="5"/>
  <c r="X480" i="5" s="1"/>
  <c r="F480" i="5"/>
  <c r="R480" i="5"/>
  <c r="J480" i="5"/>
  <c r="I480" i="5"/>
  <c r="H480" i="5"/>
  <c r="E536" i="5"/>
  <c r="X536" i="5" s="1"/>
  <c r="R536" i="5"/>
  <c r="J536" i="5"/>
  <c r="H536" i="5"/>
  <c r="F536" i="5"/>
  <c r="I536" i="5"/>
  <c r="E616" i="5"/>
  <c r="X616" i="5" s="1"/>
  <c r="H616" i="5"/>
  <c r="F616" i="5"/>
  <c r="J616" i="5"/>
  <c r="I616" i="5"/>
  <c r="R616" i="5"/>
  <c r="E640" i="5"/>
  <c r="X640" i="5" s="1"/>
  <c r="I640" i="5"/>
  <c r="H640" i="5"/>
  <c r="R640" i="5"/>
  <c r="J640" i="5"/>
  <c r="F640" i="5"/>
  <c r="E672" i="5"/>
  <c r="X672" i="5" s="1"/>
  <c r="I672" i="5"/>
  <c r="J672" i="5"/>
  <c r="F672" i="5"/>
  <c r="H672" i="5"/>
  <c r="G672" i="5"/>
  <c r="R672" i="5"/>
  <c r="E824" i="5"/>
  <c r="X824" i="5" s="1"/>
  <c r="H824" i="5"/>
  <c r="J824" i="5"/>
  <c r="F824" i="5"/>
  <c r="I824" i="5"/>
  <c r="R824" i="5"/>
  <c r="E872" i="5"/>
  <c r="X872" i="5" s="1"/>
  <c r="H872" i="5"/>
  <c r="F872" i="5"/>
  <c r="I872" i="5"/>
  <c r="R872" i="5"/>
  <c r="J872" i="5"/>
  <c r="E904" i="5"/>
  <c r="X904" i="5" s="1"/>
  <c r="H904" i="5"/>
  <c r="F904" i="5"/>
  <c r="I904" i="5"/>
  <c r="G904" i="5"/>
  <c r="R904" i="5"/>
  <c r="J904" i="5"/>
  <c r="E984" i="5"/>
  <c r="X984" i="5" s="1"/>
  <c r="R984" i="5"/>
  <c r="H984" i="5"/>
  <c r="I984" i="5"/>
  <c r="J984" i="5"/>
  <c r="F984" i="5"/>
  <c r="J1040" i="5"/>
  <c r="G1040" i="5"/>
  <c r="E1232" i="5"/>
  <c r="X1232" i="5" s="1"/>
  <c r="F1232" i="5"/>
  <c r="J1232" i="5"/>
  <c r="H1232" i="5"/>
  <c r="R1232" i="5"/>
  <c r="I1232" i="5"/>
  <c r="E1328" i="5"/>
  <c r="X1328" i="5" s="1"/>
  <c r="F1328" i="5"/>
  <c r="J1328" i="5"/>
  <c r="R1328" i="5"/>
  <c r="I1328" i="5"/>
  <c r="H1328" i="5"/>
  <c r="E1360" i="5"/>
  <c r="X1360" i="5" s="1"/>
  <c r="J1360" i="5"/>
  <c r="I1360" i="5"/>
  <c r="R1360" i="5"/>
  <c r="F1360" i="5"/>
  <c r="G1360" i="5"/>
  <c r="H1360" i="5"/>
  <c r="E1440" i="5"/>
  <c r="X1440" i="5" s="1"/>
  <c r="H1440" i="5"/>
  <c r="J1440" i="5"/>
  <c r="I1440" i="5"/>
  <c r="R1440" i="5"/>
  <c r="F1440" i="5"/>
  <c r="E1496" i="5"/>
  <c r="X1496" i="5" s="1"/>
  <c r="J1496" i="5"/>
  <c r="H1496" i="5"/>
  <c r="I1496" i="5"/>
  <c r="R1496" i="5"/>
  <c r="G1496" i="5"/>
  <c r="F1496" i="5"/>
  <c r="E1528" i="5"/>
  <c r="X1528" i="5" s="1"/>
  <c r="R1528" i="5"/>
  <c r="G1528" i="5"/>
  <c r="J1528" i="5"/>
  <c r="H1528" i="5"/>
  <c r="I1528" i="5"/>
  <c r="F1528" i="5"/>
  <c r="E1584" i="5"/>
  <c r="X1584" i="5" s="1"/>
  <c r="H1584" i="5"/>
  <c r="R1584" i="5"/>
  <c r="I1584" i="5"/>
  <c r="J1584" i="5"/>
  <c r="F1584" i="5"/>
  <c r="E1616" i="5"/>
  <c r="X1616" i="5" s="1"/>
  <c r="F1616" i="5"/>
  <c r="I1616" i="5"/>
  <c r="J1616" i="5"/>
  <c r="G1616" i="5"/>
  <c r="H1616" i="5"/>
  <c r="R1616" i="5"/>
  <c r="E1648" i="5"/>
  <c r="X1648" i="5" s="1"/>
  <c r="H1648" i="5"/>
  <c r="R1648" i="5"/>
  <c r="I1648" i="5"/>
  <c r="J1648" i="5"/>
  <c r="F1648" i="5"/>
  <c r="E1672" i="5"/>
  <c r="X1672" i="5" s="1"/>
  <c r="I1672" i="5"/>
  <c r="J1672" i="5"/>
  <c r="F1672" i="5"/>
  <c r="H1672" i="5"/>
  <c r="R1672" i="5"/>
  <c r="E1704" i="5"/>
  <c r="X1704" i="5" s="1"/>
  <c r="F1704" i="5"/>
  <c r="H1704" i="5"/>
  <c r="I1704" i="5"/>
  <c r="G1704" i="5"/>
  <c r="R1704" i="5"/>
  <c r="J1704" i="5"/>
  <c r="E1736" i="5"/>
  <c r="X1736" i="5" s="1"/>
  <c r="H1736" i="5"/>
  <c r="I1736" i="5"/>
  <c r="J1736" i="5"/>
  <c r="R1736" i="5"/>
  <c r="F1736" i="5"/>
  <c r="E1768" i="5"/>
  <c r="X1768" i="5" s="1"/>
  <c r="F1768" i="5"/>
  <c r="H1768" i="5"/>
  <c r="I1768" i="5"/>
  <c r="R1768" i="5"/>
  <c r="J1768" i="5"/>
  <c r="E1848" i="5"/>
  <c r="X1848" i="5" s="1"/>
  <c r="F1848" i="5"/>
  <c r="R1848" i="5"/>
  <c r="I1848" i="5"/>
  <c r="J1848" i="5"/>
  <c r="H1848" i="5"/>
  <c r="G1848" i="5"/>
  <c r="E1936" i="5"/>
  <c r="X1936" i="5" s="1"/>
  <c r="H1936" i="5"/>
  <c r="J1936" i="5"/>
  <c r="I1936" i="5"/>
  <c r="G1936" i="5"/>
  <c r="F1936" i="5"/>
  <c r="R1936" i="5"/>
  <c r="E2016" i="5"/>
  <c r="X2016" i="5" s="1"/>
  <c r="I2016" i="5"/>
  <c r="J2016" i="5"/>
  <c r="F2016" i="5"/>
  <c r="R2016" i="5"/>
  <c r="H2016" i="5"/>
  <c r="E2040" i="5"/>
  <c r="X2040" i="5" s="1"/>
  <c r="I2040" i="5"/>
  <c r="J2040" i="5"/>
  <c r="F2040" i="5"/>
  <c r="H2040" i="5"/>
  <c r="R2040" i="5"/>
  <c r="E2064" i="5"/>
  <c r="X2064" i="5" s="1"/>
  <c r="H2064" i="5"/>
  <c r="I2064" i="5"/>
  <c r="F2064" i="5"/>
  <c r="J2064" i="5"/>
  <c r="R2064" i="5"/>
  <c r="G2064" i="5"/>
  <c r="E2120" i="5"/>
  <c r="X2120" i="5" s="1"/>
  <c r="H2120" i="5"/>
  <c r="I2120" i="5"/>
  <c r="R2120" i="5"/>
  <c r="F2120" i="5"/>
  <c r="J2120" i="5"/>
  <c r="E2232" i="5"/>
  <c r="X2232" i="5" s="1"/>
  <c r="I2232" i="5"/>
  <c r="F2232" i="5"/>
  <c r="R2232" i="5"/>
  <c r="H2232" i="5"/>
  <c r="J2232" i="5"/>
  <c r="G2232" i="5"/>
  <c r="E2264" i="5"/>
  <c r="X2264" i="5" s="1"/>
  <c r="J2264" i="5"/>
  <c r="I2264" i="5"/>
  <c r="H2264" i="5"/>
  <c r="F2264" i="5"/>
  <c r="G2264" i="5"/>
  <c r="R2264" i="5"/>
  <c r="E2296" i="5"/>
  <c r="X2296" i="5" s="1"/>
  <c r="F2296" i="5"/>
  <c r="H2296" i="5"/>
  <c r="R2296" i="5"/>
  <c r="J2296" i="5"/>
  <c r="G2296" i="5"/>
  <c r="I2296" i="5"/>
  <c r="E2384" i="5"/>
  <c r="X2384" i="5" s="1"/>
  <c r="I2384" i="5"/>
  <c r="F2384" i="5"/>
  <c r="R2384" i="5"/>
  <c r="H2384" i="5"/>
  <c r="J2384" i="5"/>
  <c r="F2436" i="5"/>
  <c r="H2436" i="5"/>
  <c r="E415" i="5"/>
  <c r="X415" i="5" s="1"/>
  <c r="J415" i="5"/>
  <c r="G415" i="5"/>
  <c r="H415" i="5"/>
  <c r="I415" i="5"/>
  <c r="F415" i="5"/>
  <c r="R415" i="5"/>
  <c r="E543" i="5"/>
  <c r="X543" i="5" s="1"/>
  <c r="R543" i="5"/>
  <c r="I543" i="5"/>
  <c r="G543" i="5"/>
  <c r="H543" i="5"/>
  <c r="F543" i="5"/>
  <c r="J543" i="5"/>
  <c r="E639" i="5"/>
  <c r="X639" i="5" s="1"/>
  <c r="F639" i="5"/>
  <c r="I639" i="5"/>
  <c r="H639" i="5"/>
  <c r="J639" i="5"/>
  <c r="R639" i="5"/>
  <c r="G639" i="5"/>
  <c r="E703" i="5"/>
  <c r="X703" i="5" s="1"/>
  <c r="J703" i="5"/>
  <c r="G703" i="5"/>
  <c r="R703" i="5"/>
  <c r="H703" i="5"/>
  <c r="F703" i="5"/>
  <c r="I703" i="5"/>
  <c r="E799" i="5"/>
  <c r="X799" i="5" s="1"/>
  <c r="G799" i="5"/>
  <c r="F799" i="5"/>
  <c r="R799" i="5"/>
  <c r="J799" i="5"/>
  <c r="I799" i="5"/>
  <c r="H799" i="5"/>
  <c r="E895" i="5"/>
  <c r="X895" i="5" s="1"/>
  <c r="G895" i="5"/>
  <c r="J895" i="5"/>
  <c r="F895" i="5"/>
  <c r="H895" i="5"/>
  <c r="I895" i="5"/>
  <c r="R895" i="5"/>
  <c r="E1167" i="5"/>
  <c r="X1167" i="5" s="1"/>
  <c r="H1167" i="5"/>
  <c r="I1167" i="5"/>
  <c r="F1167" i="5"/>
  <c r="G1167" i="5"/>
  <c r="R1167" i="5"/>
  <c r="J1167" i="5"/>
  <c r="E1263" i="5"/>
  <c r="X1263" i="5" s="1"/>
  <c r="I1263" i="5"/>
  <c r="F1263" i="5"/>
  <c r="G1263" i="5"/>
  <c r="H1263" i="5"/>
  <c r="J1263" i="5"/>
  <c r="R1263" i="5"/>
  <c r="E1399" i="5"/>
  <c r="X1399" i="5" s="1"/>
  <c r="G1399" i="5"/>
  <c r="H1399" i="5"/>
  <c r="J1399" i="5"/>
  <c r="F1399" i="5"/>
  <c r="R1399" i="5"/>
  <c r="I1399" i="5"/>
  <c r="E1631" i="5"/>
  <c r="X1631" i="5" s="1"/>
  <c r="G1631" i="5"/>
  <c r="I1631" i="5"/>
  <c r="R1631" i="5"/>
  <c r="F1631" i="5"/>
  <c r="H1631" i="5"/>
  <c r="J1631" i="5"/>
  <c r="E728" i="5"/>
  <c r="X728" i="5" s="1"/>
  <c r="I728" i="5"/>
  <c r="R728" i="5"/>
  <c r="F728" i="5"/>
  <c r="H728" i="5"/>
  <c r="G728" i="5"/>
  <c r="J728" i="5"/>
  <c r="E760" i="5"/>
  <c r="X760" i="5" s="1"/>
  <c r="F760" i="5"/>
  <c r="I760" i="5"/>
  <c r="R760" i="5"/>
  <c r="H760" i="5"/>
  <c r="J760" i="5"/>
  <c r="G760" i="5"/>
  <c r="E928" i="5"/>
  <c r="X928" i="5" s="1"/>
  <c r="J928" i="5"/>
  <c r="R928" i="5"/>
  <c r="F928" i="5"/>
  <c r="H928" i="5"/>
  <c r="I928" i="5"/>
  <c r="E1088" i="5"/>
  <c r="X1088" i="5" s="1"/>
  <c r="R1088" i="5"/>
  <c r="J1088" i="5"/>
  <c r="I1088" i="5"/>
  <c r="H1088" i="5"/>
  <c r="F1088" i="5"/>
  <c r="H959" i="5"/>
  <c r="I1367" i="5"/>
  <c r="E359" i="5"/>
  <c r="X359" i="5" s="1"/>
  <c r="R359" i="5"/>
  <c r="F359" i="5"/>
  <c r="H359" i="5"/>
  <c r="G359" i="5"/>
  <c r="I359" i="5"/>
  <c r="J359" i="5"/>
  <c r="E391" i="5"/>
  <c r="X391" i="5" s="1"/>
  <c r="J391" i="5"/>
  <c r="H391" i="5"/>
  <c r="G391" i="5"/>
  <c r="I391" i="5"/>
  <c r="R391" i="5"/>
  <c r="F391" i="5"/>
  <c r="E423" i="5"/>
  <c r="X423" i="5" s="1"/>
  <c r="F423" i="5"/>
  <c r="I423" i="5"/>
  <c r="J423" i="5"/>
  <c r="G423" i="5"/>
  <c r="R423" i="5"/>
  <c r="H423" i="5"/>
  <c r="E455" i="5"/>
  <c r="X455" i="5" s="1"/>
  <c r="I455" i="5"/>
  <c r="G455" i="5"/>
  <c r="R455" i="5"/>
  <c r="J455" i="5"/>
  <c r="H455" i="5"/>
  <c r="F455" i="5"/>
  <c r="E487" i="5"/>
  <c r="X487" i="5" s="1"/>
  <c r="G487" i="5"/>
  <c r="R487" i="5"/>
  <c r="H487" i="5"/>
  <c r="J487" i="5"/>
  <c r="F487" i="5"/>
  <c r="I487" i="5"/>
  <c r="E519" i="5"/>
  <c r="X519" i="5" s="1"/>
  <c r="G519" i="5"/>
  <c r="F519" i="5"/>
  <c r="R519" i="5"/>
  <c r="J519" i="5"/>
  <c r="H519" i="5"/>
  <c r="I519" i="5"/>
  <c r="E551" i="5"/>
  <c r="X551" i="5" s="1"/>
  <c r="G551" i="5"/>
  <c r="H551" i="5"/>
  <c r="J551" i="5"/>
  <c r="F551" i="5"/>
  <c r="R551" i="5"/>
  <c r="I551" i="5"/>
  <c r="E583" i="5"/>
  <c r="X583" i="5" s="1"/>
  <c r="R583" i="5"/>
  <c r="I583" i="5"/>
  <c r="G583" i="5"/>
  <c r="J583" i="5"/>
  <c r="F583" i="5"/>
  <c r="H583" i="5"/>
  <c r="E615" i="5"/>
  <c r="X615" i="5" s="1"/>
  <c r="F615" i="5"/>
  <c r="I615" i="5"/>
  <c r="R615" i="5"/>
  <c r="H615" i="5"/>
  <c r="G615" i="5"/>
  <c r="J615" i="5"/>
  <c r="E647" i="5"/>
  <c r="X647" i="5" s="1"/>
  <c r="J647" i="5"/>
  <c r="I647" i="5"/>
  <c r="G647" i="5"/>
  <c r="F647" i="5"/>
  <c r="H647" i="5"/>
  <c r="R647" i="5"/>
  <c r="E679" i="5"/>
  <c r="X679" i="5" s="1"/>
  <c r="G679" i="5"/>
  <c r="I679" i="5"/>
  <c r="R679" i="5"/>
  <c r="F679" i="5"/>
  <c r="H679" i="5"/>
  <c r="J679" i="5"/>
  <c r="E711" i="5"/>
  <c r="X711" i="5" s="1"/>
  <c r="G711" i="5"/>
  <c r="R711" i="5"/>
  <c r="H711" i="5"/>
  <c r="I711" i="5"/>
  <c r="J711" i="5"/>
  <c r="F711" i="5"/>
  <c r="E743" i="5"/>
  <c r="X743" i="5" s="1"/>
  <c r="H743" i="5"/>
  <c r="F743" i="5"/>
  <c r="G743" i="5"/>
  <c r="R743" i="5"/>
  <c r="J743" i="5"/>
  <c r="I743" i="5"/>
  <c r="E775" i="5"/>
  <c r="X775" i="5" s="1"/>
  <c r="H775" i="5"/>
  <c r="G775" i="5"/>
  <c r="R775" i="5"/>
  <c r="J775" i="5"/>
  <c r="F775" i="5"/>
  <c r="I775" i="5"/>
  <c r="E807" i="5"/>
  <c r="X807" i="5" s="1"/>
  <c r="F807" i="5"/>
  <c r="I807" i="5"/>
  <c r="H807" i="5"/>
  <c r="J807" i="5"/>
  <c r="G807" i="5"/>
  <c r="R807" i="5"/>
  <c r="E839" i="5"/>
  <c r="X839" i="5" s="1"/>
  <c r="H839" i="5"/>
  <c r="G839" i="5"/>
  <c r="F839" i="5"/>
  <c r="R839" i="5"/>
  <c r="J839" i="5"/>
  <c r="I839" i="5"/>
  <c r="E903" i="5"/>
  <c r="X903" i="5" s="1"/>
  <c r="J903" i="5"/>
  <c r="R903" i="5"/>
  <c r="H903" i="5"/>
  <c r="G903" i="5"/>
  <c r="I903" i="5"/>
  <c r="F903" i="5"/>
  <c r="E935" i="5"/>
  <c r="X935" i="5" s="1"/>
  <c r="R935" i="5"/>
  <c r="G935" i="5"/>
  <c r="F935" i="5"/>
  <c r="I935" i="5"/>
  <c r="H935" i="5"/>
  <c r="J935" i="5"/>
  <c r="E967" i="5"/>
  <c r="X967" i="5" s="1"/>
  <c r="R967" i="5"/>
  <c r="I967" i="5"/>
  <c r="F967" i="5"/>
  <c r="G967" i="5"/>
  <c r="H967" i="5"/>
  <c r="J967" i="5"/>
  <c r="E999" i="5"/>
  <c r="X999" i="5" s="1"/>
  <c r="H999" i="5"/>
  <c r="I999" i="5"/>
  <c r="G999" i="5"/>
  <c r="F999" i="5"/>
  <c r="J999" i="5"/>
  <c r="R999" i="5"/>
  <c r="E1039" i="5"/>
  <c r="X1039" i="5" s="1"/>
  <c r="F1039" i="5"/>
  <c r="I1039" i="5"/>
  <c r="J1039" i="5"/>
  <c r="G1039" i="5"/>
  <c r="R1039" i="5"/>
  <c r="H1039" i="5"/>
  <c r="E1071" i="5"/>
  <c r="X1071" i="5" s="1"/>
  <c r="G1071" i="5"/>
  <c r="H1071" i="5"/>
  <c r="J1071" i="5"/>
  <c r="I1071" i="5"/>
  <c r="F1071" i="5"/>
  <c r="R1071" i="5"/>
  <c r="E1103" i="5"/>
  <c r="X1103" i="5" s="1"/>
  <c r="I1103" i="5"/>
  <c r="G1103" i="5"/>
  <c r="J1103" i="5"/>
  <c r="H1103" i="5"/>
  <c r="R1103" i="5"/>
  <c r="F1103" i="5"/>
  <c r="E1135" i="5"/>
  <c r="X1135" i="5" s="1"/>
  <c r="G1135" i="5"/>
  <c r="H1135" i="5"/>
  <c r="I1135" i="5"/>
  <c r="F1135" i="5"/>
  <c r="R1135" i="5"/>
  <c r="J1135" i="5"/>
  <c r="E1175" i="5"/>
  <c r="X1175" i="5" s="1"/>
  <c r="F1175" i="5"/>
  <c r="I1175" i="5"/>
  <c r="R1175" i="5"/>
  <c r="G1175" i="5"/>
  <c r="H1175" i="5"/>
  <c r="J1175" i="5"/>
  <c r="E1207" i="5"/>
  <c r="X1207" i="5" s="1"/>
  <c r="G1207" i="5"/>
  <c r="J1207" i="5"/>
  <c r="R1207" i="5"/>
  <c r="F1207" i="5"/>
  <c r="I1207" i="5"/>
  <c r="H1207" i="5"/>
  <c r="H1239" i="5"/>
  <c r="F1239" i="5"/>
  <c r="E1271" i="5"/>
  <c r="X1271" i="5" s="1"/>
  <c r="G1271" i="5"/>
  <c r="R1271" i="5"/>
  <c r="F1271" i="5"/>
  <c r="I1271" i="5"/>
  <c r="J1271" i="5"/>
  <c r="H1271" i="5"/>
  <c r="E1303" i="5"/>
  <c r="X1303" i="5" s="1"/>
  <c r="J1303" i="5"/>
  <c r="G1303" i="5"/>
  <c r="I1303" i="5"/>
  <c r="H1303" i="5"/>
  <c r="F1303" i="5"/>
  <c r="R1303" i="5"/>
  <c r="J1343" i="5"/>
  <c r="I1343" i="5"/>
  <c r="E1375" i="5"/>
  <c r="X1375" i="5" s="1"/>
  <c r="R1375" i="5"/>
  <c r="F1375" i="5"/>
  <c r="G1375" i="5"/>
  <c r="H1375" i="5"/>
  <c r="J1375" i="5"/>
  <c r="I1375" i="5"/>
  <c r="E1439" i="5"/>
  <c r="X1439" i="5" s="1"/>
  <c r="H1439" i="5"/>
  <c r="G1439" i="5"/>
  <c r="F1439" i="5"/>
  <c r="J1439" i="5"/>
  <c r="I1439" i="5"/>
  <c r="R1439" i="5"/>
  <c r="E376" i="5"/>
  <c r="X376" i="5" s="1"/>
  <c r="R376" i="5"/>
  <c r="J376" i="5"/>
  <c r="I376" i="5"/>
  <c r="F376" i="5"/>
  <c r="H376" i="5"/>
  <c r="E432" i="5"/>
  <c r="X432" i="5" s="1"/>
  <c r="H432" i="5"/>
  <c r="F432" i="5"/>
  <c r="R432" i="5"/>
  <c r="I432" i="5"/>
  <c r="J432" i="5"/>
  <c r="E512" i="5"/>
  <c r="X512" i="5" s="1"/>
  <c r="F512" i="5"/>
  <c r="H512" i="5"/>
  <c r="R512" i="5"/>
  <c r="G512" i="5"/>
  <c r="I512" i="5"/>
  <c r="J512" i="5"/>
  <c r="E568" i="5"/>
  <c r="X568" i="5" s="1"/>
  <c r="F568" i="5"/>
  <c r="R568" i="5"/>
  <c r="J568" i="5"/>
  <c r="I568" i="5"/>
  <c r="G568" i="5"/>
  <c r="H568" i="5"/>
  <c r="E592" i="5"/>
  <c r="X592" i="5" s="1"/>
  <c r="H592" i="5"/>
  <c r="F592" i="5"/>
  <c r="I592" i="5"/>
  <c r="J592" i="5"/>
  <c r="R592" i="5"/>
  <c r="E680" i="5"/>
  <c r="X680" i="5" s="1"/>
  <c r="F680" i="5"/>
  <c r="H680" i="5"/>
  <c r="I680" i="5"/>
  <c r="R680" i="5"/>
  <c r="G680" i="5"/>
  <c r="J680" i="5"/>
  <c r="E704" i="5"/>
  <c r="X704" i="5" s="1"/>
  <c r="F704" i="5"/>
  <c r="I704" i="5"/>
  <c r="J704" i="5"/>
  <c r="R704" i="5"/>
  <c r="G704" i="5"/>
  <c r="H704" i="5"/>
  <c r="E736" i="5"/>
  <c r="X736" i="5" s="1"/>
  <c r="H736" i="5"/>
  <c r="F736" i="5"/>
  <c r="G736" i="5"/>
  <c r="I736" i="5"/>
  <c r="J736" i="5"/>
  <c r="R736" i="5"/>
  <c r="E768" i="5"/>
  <c r="X768" i="5" s="1"/>
  <c r="J768" i="5"/>
  <c r="I768" i="5"/>
  <c r="H768" i="5"/>
  <c r="R768" i="5"/>
  <c r="F768" i="5"/>
  <c r="E848" i="5"/>
  <c r="X848" i="5" s="1"/>
  <c r="I848" i="5"/>
  <c r="F848" i="5"/>
  <c r="H848" i="5"/>
  <c r="R848" i="5"/>
  <c r="J848" i="5"/>
  <c r="E936" i="5"/>
  <c r="X936" i="5" s="1"/>
  <c r="F936" i="5"/>
  <c r="J936" i="5"/>
  <c r="H936" i="5"/>
  <c r="R936" i="5"/>
  <c r="I936" i="5"/>
  <c r="G936" i="5"/>
  <c r="E960" i="5"/>
  <c r="X960" i="5" s="1"/>
  <c r="J960" i="5"/>
  <c r="H960" i="5"/>
  <c r="F960" i="5"/>
  <c r="I960" i="5"/>
  <c r="R960" i="5"/>
  <c r="E992" i="5"/>
  <c r="X992" i="5" s="1"/>
  <c r="H992" i="5"/>
  <c r="J992" i="5"/>
  <c r="R992" i="5"/>
  <c r="F992" i="5"/>
  <c r="G992" i="5"/>
  <c r="I992" i="5"/>
  <c r="E1016" i="5"/>
  <c r="X1016" i="5" s="1"/>
  <c r="H1016" i="5"/>
  <c r="F1016" i="5"/>
  <c r="J1016" i="5"/>
  <c r="I1016" i="5"/>
  <c r="R1016" i="5"/>
  <c r="E1072" i="5"/>
  <c r="X1072" i="5" s="1"/>
  <c r="J1072" i="5"/>
  <c r="H1072" i="5"/>
  <c r="F1072" i="5"/>
  <c r="R1072" i="5"/>
  <c r="I1072" i="5"/>
  <c r="E1096" i="5"/>
  <c r="X1096" i="5" s="1"/>
  <c r="H1096" i="5"/>
  <c r="F1096" i="5"/>
  <c r="J1096" i="5"/>
  <c r="R1096" i="5"/>
  <c r="G1096" i="5"/>
  <c r="I1096" i="5"/>
  <c r="E1152" i="5"/>
  <c r="X1152" i="5" s="1"/>
  <c r="J1152" i="5"/>
  <c r="R1152" i="5"/>
  <c r="H1152" i="5"/>
  <c r="I1152" i="5"/>
  <c r="F1152" i="5"/>
  <c r="E1184" i="5"/>
  <c r="X1184" i="5" s="1"/>
  <c r="H1184" i="5"/>
  <c r="R1184" i="5"/>
  <c r="I1184" i="5"/>
  <c r="F1184" i="5"/>
  <c r="G1184" i="5"/>
  <c r="J1184" i="5"/>
  <c r="E1240" i="5"/>
  <c r="X1240" i="5" s="1"/>
  <c r="I1240" i="5"/>
  <c r="G1240" i="5"/>
  <c r="R1240" i="5"/>
  <c r="F1240" i="5"/>
  <c r="H1240" i="5"/>
  <c r="J1240" i="5"/>
  <c r="E1264" i="5"/>
  <c r="X1264" i="5" s="1"/>
  <c r="R1264" i="5"/>
  <c r="J1264" i="5"/>
  <c r="I1264" i="5"/>
  <c r="H1264" i="5"/>
  <c r="F1264" i="5"/>
  <c r="G1264" i="5"/>
  <c r="E1296" i="5"/>
  <c r="X1296" i="5" s="1"/>
  <c r="I1296" i="5"/>
  <c r="F1296" i="5"/>
  <c r="J1296" i="5"/>
  <c r="H1296" i="5"/>
  <c r="G1296" i="5"/>
  <c r="R1296" i="5"/>
  <c r="E1416" i="5"/>
  <c r="X1416" i="5" s="1"/>
  <c r="H1416" i="5"/>
  <c r="I1416" i="5"/>
  <c r="F1416" i="5"/>
  <c r="R1416" i="5"/>
  <c r="G1416" i="5"/>
  <c r="J1416" i="5"/>
  <c r="E1472" i="5"/>
  <c r="X1472" i="5" s="1"/>
  <c r="J1472" i="5"/>
  <c r="R1472" i="5"/>
  <c r="H1472" i="5"/>
  <c r="I1472" i="5"/>
  <c r="F1472" i="5"/>
  <c r="E1560" i="5"/>
  <c r="X1560" i="5" s="1"/>
  <c r="I1560" i="5"/>
  <c r="R1560" i="5"/>
  <c r="G1560" i="5"/>
  <c r="H1560" i="5"/>
  <c r="F1560" i="5"/>
  <c r="J1560" i="5"/>
  <c r="E1624" i="5"/>
  <c r="X1624" i="5" s="1"/>
  <c r="J1624" i="5"/>
  <c r="R1624" i="5"/>
  <c r="I1624" i="5"/>
  <c r="H1624" i="5"/>
  <c r="G1624" i="5"/>
  <c r="F1624" i="5"/>
  <c r="E1800" i="5"/>
  <c r="X1800" i="5" s="1"/>
  <c r="R1800" i="5"/>
  <c r="I1800" i="5"/>
  <c r="H1800" i="5"/>
  <c r="J1800" i="5"/>
  <c r="F1800" i="5"/>
  <c r="E1824" i="5"/>
  <c r="X1824" i="5" s="1"/>
  <c r="I1824" i="5"/>
  <c r="R1824" i="5"/>
  <c r="H1824" i="5"/>
  <c r="J1824" i="5"/>
  <c r="F1824" i="5"/>
  <c r="G1824" i="5"/>
  <c r="E1880" i="5"/>
  <c r="X1880" i="5" s="1"/>
  <c r="R1880" i="5"/>
  <c r="J1880" i="5"/>
  <c r="G1880" i="5"/>
  <c r="F1880" i="5"/>
  <c r="H1880" i="5"/>
  <c r="I1880" i="5"/>
  <c r="E1912" i="5"/>
  <c r="X1912" i="5" s="1"/>
  <c r="F1912" i="5"/>
  <c r="R1912" i="5"/>
  <c r="H1912" i="5"/>
  <c r="J1912" i="5"/>
  <c r="I1912" i="5"/>
  <c r="E1960" i="5"/>
  <c r="X1960" i="5" s="1"/>
  <c r="H1960" i="5"/>
  <c r="I1960" i="5"/>
  <c r="F1960" i="5"/>
  <c r="R1960" i="5"/>
  <c r="J1960" i="5"/>
  <c r="E2096" i="5"/>
  <c r="X2096" i="5" s="1"/>
  <c r="F2096" i="5"/>
  <c r="J2096" i="5"/>
  <c r="H2096" i="5"/>
  <c r="I2096" i="5"/>
  <c r="R2096" i="5"/>
  <c r="E2152" i="5"/>
  <c r="X2152" i="5" s="1"/>
  <c r="F2152" i="5"/>
  <c r="H2152" i="5"/>
  <c r="R2152" i="5"/>
  <c r="I2152" i="5"/>
  <c r="J2152" i="5"/>
  <c r="G2152" i="5"/>
  <c r="E2208" i="5"/>
  <c r="X2208" i="5" s="1"/>
  <c r="J2208" i="5"/>
  <c r="I2208" i="5"/>
  <c r="H2208" i="5"/>
  <c r="F2208" i="5"/>
  <c r="R2208" i="5"/>
  <c r="E2272" i="5"/>
  <c r="X2272" i="5" s="1"/>
  <c r="F2272" i="5"/>
  <c r="H2272" i="5"/>
  <c r="R2272" i="5"/>
  <c r="I2272" i="5"/>
  <c r="J2272" i="5"/>
  <c r="E2407" i="5"/>
  <c r="X2407" i="5" s="1"/>
  <c r="J2407" i="5"/>
  <c r="R2407" i="5"/>
  <c r="H2407" i="5"/>
  <c r="I2407" i="5"/>
  <c r="F2407" i="5"/>
  <c r="H1335" i="5"/>
  <c r="H1367" i="5"/>
  <c r="E469" i="5"/>
  <c r="X469" i="5" s="1"/>
  <c r="H469" i="5"/>
  <c r="G469" i="5"/>
  <c r="I469" i="5"/>
  <c r="J469" i="5"/>
  <c r="R469" i="5"/>
  <c r="F469" i="5"/>
  <c r="E709" i="5"/>
  <c r="X709" i="5" s="1"/>
  <c r="H709" i="5"/>
  <c r="J709" i="5"/>
  <c r="F709" i="5"/>
  <c r="I709" i="5"/>
  <c r="G709" i="5"/>
  <c r="R709" i="5"/>
  <c r="E1045" i="5"/>
  <c r="X1045" i="5" s="1"/>
  <c r="R1045" i="5"/>
  <c r="H1045" i="5"/>
  <c r="I1045" i="5"/>
  <c r="G1045" i="5"/>
  <c r="J1045" i="5"/>
  <c r="F1045" i="5"/>
  <c r="E367" i="5"/>
  <c r="X367" i="5" s="1"/>
  <c r="G367" i="5"/>
  <c r="F367" i="5"/>
  <c r="H367" i="5"/>
  <c r="I367" i="5"/>
  <c r="R367" i="5"/>
  <c r="J367" i="5"/>
  <c r="E527" i="5"/>
  <c r="X527" i="5" s="1"/>
  <c r="F527" i="5"/>
  <c r="H527" i="5"/>
  <c r="J527" i="5"/>
  <c r="R527" i="5"/>
  <c r="G527" i="5"/>
  <c r="I527" i="5"/>
  <c r="E783" i="5"/>
  <c r="X783" i="5" s="1"/>
  <c r="G783" i="5"/>
  <c r="H783" i="5"/>
  <c r="J783" i="5"/>
  <c r="F783" i="5"/>
  <c r="I783" i="5"/>
  <c r="R783" i="5"/>
  <c r="E815" i="5"/>
  <c r="X815" i="5" s="1"/>
  <c r="G815" i="5"/>
  <c r="I815" i="5"/>
  <c r="F815" i="5"/>
  <c r="J815" i="5"/>
  <c r="H815" i="5"/>
  <c r="R815" i="5"/>
  <c r="E1015" i="5"/>
  <c r="X1015" i="5" s="1"/>
  <c r="F1015" i="5"/>
  <c r="J1015" i="5"/>
  <c r="G1015" i="5"/>
  <c r="H1015" i="5"/>
  <c r="R1015" i="5"/>
  <c r="I1015" i="5"/>
  <c r="E1183" i="5"/>
  <c r="X1183" i="5" s="1"/>
  <c r="F1183" i="5"/>
  <c r="H1183" i="5"/>
  <c r="J1183" i="5"/>
  <c r="R1183" i="5"/>
  <c r="I1183" i="5"/>
  <c r="G1183" i="5"/>
  <c r="E1471" i="5"/>
  <c r="X1471" i="5" s="1"/>
  <c r="G1471" i="5"/>
  <c r="H1471" i="5"/>
  <c r="I1471" i="5"/>
  <c r="J1471" i="5"/>
  <c r="R1471" i="5"/>
  <c r="F1471" i="5"/>
  <c r="E1503" i="5"/>
  <c r="X1503" i="5" s="1"/>
  <c r="H1503" i="5"/>
  <c r="F1503" i="5"/>
  <c r="I1503" i="5"/>
  <c r="J1503" i="5"/>
  <c r="G1503" i="5"/>
  <c r="R1503" i="5"/>
  <c r="E1575" i="5"/>
  <c r="X1575" i="5" s="1"/>
  <c r="J1575" i="5"/>
  <c r="I1575" i="5"/>
  <c r="R1575" i="5"/>
  <c r="F1575" i="5"/>
  <c r="G1575" i="5"/>
  <c r="H1575" i="5"/>
  <c r="E1607" i="5"/>
  <c r="X1607" i="5" s="1"/>
  <c r="G1607" i="5"/>
  <c r="R1607" i="5"/>
  <c r="J1607" i="5"/>
  <c r="F1607" i="5"/>
  <c r="H1607" i="5"/>
  <c r="I1607" i="5"/>
  <c r="E1639" i="5"/>
  <c r="X1639" i="5" s="1"/>
  <c r="F1639" i="5"/>
  <c r="H1639" i="5"/>
  <c r="J1639" i="5"/>
  <c r="G1639" i="5"/>
  <c r="R1639" i="5"/>
  <c r="I1639" i="5"/>
  <c r="E1671" i="5"/>
  <c r="X1671" i="5" s="1"/>
  <c r="J1671" i="5"/>
  <c r="H1671" i="5"/>
  <c r="G1671" i="5"/>
  <c r="F1671" i="5"/>
  <c r="I1671" i="5"/>
  <c r="R1671" i="5"/>
  <c r="E1703" i="5"/>
  <c r="X1703" i="5" s="1"/>
  <c r="G1703" i="5"/>
  <c r="R1703" i="5"/>
  <c r="F1703" i="5"/>
  <c r="I1703" i="5"/>
  <c r="H1703" i="5"/>
  <c r="J1703" i="5"/>
  <c r="E360" i="5"/>
  <c r="X360" i="5" s="1"/>
  <c r="I360" i="5"/>
  <c r="R360" i="5"/>
  <c r="H360" i="5"/>
  <c r="J360" i="5"/>
  <c r="F360" i="5"/>
  <c r="E408" i="5"/>
  <c r="X408" i="5" s="1"/>
  <c r="J408" i="5"/>
  <c r="F408" i="5"/>
  <c r="H408" i="5"/>
  <c r="R408" i="5"/>
  <c r="I408" i="5"/>
  <c r="G408" i="5"/>
  <c r="E488" i="5"/>
  <c r="X488" i="5" s="1"/>
  <c r="H488" i="5"/>
  <c r="R488" i="5"/>
  <c r="I488" i="5"/>
  <c r="G488" i="5"/>
  <c r="F488" i="5"/>
  <c r="J488" i="5"/>
  <c r="E520" i="5"/>
  <c r="X520" i="5" s="1"/>
  <c r="J520" i="5"/>
  <c r="F520" i="5"/>
  <c r="H520" i="5"/>
  <c r="I520" i="5"/>
  <c r="R520" i="5"/>
  <c r="G520" i="5"/>
  <c r="E544" i="5"/>
  <c r="X544" i="5" s="1"/>
  <c r="I544" i="5"/>
  <c r="R544" i="5"/>
  <c r="F544" i="5"/>
  <c r="H544" i="5"/>
  <c r="J544" i="5"/>
  <c r="E648" i="5"/>
  <c r="X648" i="5" s="1"/>
  <c r="H648" i="5"/>
  <c r="F648" i="5"/>
  <c r="J648" i="5"/>
  <c r="I648" i="5"/>
  <c r="R648" i="5"/>
  <c r="E800" i="5"/>
  <c r="X800" i="5" s="1"/>
  <c r="H800" i="5"/>
  <c r="J800" i="5"/>
  <c r="F800" i="5"/>
  <c r="I800" i="5"/>
  <c r="R800" i="5"/>
  <c r="E880" i="5"/>
  <c r="X880" i="5" s="1"/>
  <c r="F880" i="5"/>
  <c r="R880" i="5"/>
  <c r="I880" i="5"/>
  <c r="H880" i="5"/>
  <c r="J880" i="5"/>
  <c r="G880" i="5"/>
  <c r="E912" i="5"/>
  <c r="X912" i="5" s="1"/>
  <c r="H912" i="5"/>
  <c r="F912" i="5"/>
  <c r="R912" i="5"/>
  <c r="G912" i="5"/>
  <c r="I912" i="5"/>
  <c r="J912" i="5"/>
  <c r="E1048" i="5"/>
  <c r="X1048" i="5" s="1"/>
  <c r="I1048" i="5"/>
  <c r="H1048" i="5"/>
  <c r="R1048" i="5"/>
  <c r="J1048" i="5"/>
  <c r="G1048" i="5"/>
  <c r="F1048" i="5"/>
  <c r="E1104" i="5"/>
  <c r="X1104" i="5" s="1"/>
  <c r="I1104" i="5"/>
  <c r="R1104" i="5"/>
  <c r="J1104" i="5"/>
  <c r="F1104" i="5"/>
  <c r="H1104" i="5"/>
  <c r="G1104" i="5"/>
  <c r="E1128" i="5"/>
  <c r="X1128" i="5" s="1"/>
  <c r="R1128" i="5"/>
  <c r="F1128" i="5"/>
  <c r="H1128" i="5"/>
  <c r="J1128" i="5"/>
  <c r="G1128" i="5"/>
  <c r="I1128" i="5"/>
  <c r="E1216" i="5"/>
  <c r="X1216" i="5" s="1"/>
  <c r="J1216" i="5"/>
  <c r="H1216" i="5"/>
  <c r="I1216" i="5"/>
  <c r="G1216" i="5"/>
  <c r="F1216" i="5"/>
  <c r="R1216" i="5"/>
  <c r="E1312" i="5"/>
  <c r="X1312" i="5" s="1"/>
  <c r="J1312" i="5"/>
  <c r="I1312" i="5"/>
  <c r="H1312" i="5"/>
  <c r="R1312" i="5"/>
  <c r="F1312" i="5"/>
  <c r="G1312" i="5"/>
  <c r="E1392" i="5"/>
  <c r="X1392" i="5" s="1"/>
  <c r="F1392" i="5"/>
  <c r="I1392" i="5"/>
  <c r="J1392" i="5"/>
  <c r="R1392" i="5"/>
  <c r="H1392" i="5"/>
  <c r="E1448" i="5"/>
  <c r="X1448" i="5" s="1"/>
  <c r="H1448" i="5"/>
  <c r="R1448" i="5"/>
  <c r="I1448" i="5"/>
  <c r="F1448" i="5"/>
  <c r="J1448" i="5"/>
  <c r="E1504" i="5"/>
  <c r="X1504" i="5" s="1"/>
  <c r="J1504" i="5"/>
  <c r="R1504" i="5"/>
  <c r="F1504" i="5"/>
  <c r="I1504" i="5"/>
  <c r="G1504" i="5"/>
  <c r="H1504" i="5"/>
  <c r="E1592" i="5"/>
  <c r="X1592" i="5" s="1"/>
  <c r="R1592" i="5"/>
  <c r="F1592" i="5"/>
  <c r="G1592" i="5"/>
  <c r="J1592" i="5"/>
  <c r="I1592" i="5"/>
  <c r="H1592" i="5"/>
  <c r="E1680" i="5"/>
  <c r="X1680" i="5" s="1"/>
  <c r="G1680" i="5"/>
  <c r="I1680" i="5"/>
  <c r="R1680" i="5"/>
  <c r="H1680" i="5"/>
  <c r="J1680" i="5"/>
  <c r="F1680" i="5"/>
  <c r="E1712" i="5"/>
  <c r="X1712" i="5" s="1"/>
  <c r="J1712" i="5"/>
  <c r="F1712" i="5"/>
  <c r="I1712" i="5"/>
  <c r="R1712" i="5"/>
  <c r="H1712" i="5"/>
  <c r="G1712" i="5"/>
  <c r="E1744" i="5"/>
  <c r="X1744" i="5" s="1"/>
  <c r="F1744" i="5"/>
  <c r="R1744" i="5"/>
  <c r="G1744" i="5"/>
  <c r="J1744" i="5"/>
  <c r="H1744" i="5"/>
  <c r="I1744" i="5"/>
  <c r="E1776" i="5"/>
  <c r="X1776" i="5" s="1"/>
  <c r="R1776" i="5"/>
  <c r="H1776" i="5"/>
  <c r="F1776" i="5"/>
  <c r="I1776" i="5"/>
  <c r="J1776" i="5"/>
  <c r="G1776" i="5"/>
  <c r="E1832" i="5"/>
  <c r="X1832" i="5" s="1"/>
  <c r="I1832" i="5"/>
  <c r="H1832" i="5"/>
  <c r="F1832" i="5"/>
  <c r="J1832" i="5"/>
  <c r="R1832" i="5"/>
  <c r="E1856" i="5"/>
  <c r="X1856" i="5" s="1"/>
  <c r="F1856" i="5"/>
  <c r="I1856" i="5"/>
  <c r="H1856" i="5"/>
  <c r="J1856" i="5"/>
  <c r="R1856" i="5"/>
  <c r="E1992" i="5"/>
  <c r="X1992" i="5" s="1"/>
  <c r="H1992" i="5"/>
  <c r="F1992" i="5"/>
  <c r="R1992" i="5"/>
  <c r="J1992" i="5"/>
  <c r="I1992" i="5"/>
  <c r="E2072" i="5"/>
  <c r="X2072" i="5" s="1"/>
  <c r="F2072" i="5"/>
  <c r="I2072" i="5"/>
  <c r="J2072" i="5"/>
  <c r="H2072" i="5"/>
  <c r="R2072" i="5"/>
  <c r="G2072" i="5"/>
  <c r="E2160" i="5"/>
  <c r="X2160" i="5" s="1"/>
  <c r="R2160" i="5"/>
  <c r="F2160" i="5"/>
  <c r="H2160" i="5"/>
  <c r="J2160" i="5"/>
  <c r="I2160" i="5"/>
  <c r="E2184" i="5"/>
  <c r="X2184" i="5" s="1"/>
  <c r="H2184" i="5"/>
  <c r="R2184" i="5"/>
  <c r="F2184" i="5"/>
  <c r="J2184" i="5"/>
  <c r="I2184" i="5"/>
  <c r="E2240" i="5"/>
  <c r="X2240" i="5" s="1"/>
  <c r="F2240" i="5"/>
  <c r="H2240" i="5"/>
  <c r="G2240" i="5"/>
  <c r="I2240" i="5"/>
  <c r="R2240" i="5"/>
  <c r="J2240" i="5"/>
  <c r="E2368" i="5"/>
  <c r="X2368" i="5" s="1"/>
  <c r="R2368" i="5"/>
  <c r="J2368" i="5"/>
  <c r="I2368" i="5"/>
  <c r="F2368" i="5"/>
  <c r="H2368" i="5"/>
  <c r="E2196" i="5"/>
  <c r="X2196" i="5" s="1"/>
  <c r="G2196" i="5"/>
  <c r="H2196" i="5"/>
  <c r="I2196" i="5"/>
  <c r="F2196" i="5"/>
  <c r="J2196" i="5"/>
  <c r="R2196" i="5"/>
  <c r="E383" i="5"/>
  <c r="X383" i="5" s="1"/>
  <c r="H383" i="5"/>
  <c r="J383" i="5"/>
  <c r="I383" i="5"/>
  <c r="F383" i="5"/>
  <c r="R383" i="5"/>
  <c r="G383" i="5"/>
  <c r="E447" i="5"/>
  <c r="X447" i="5" s="1"/>
  <c r="F447" i="5"/>
  <c r="G447" i="5"/>
  <c r="I447" i="5"/>
  <c r="R447" i="5"/>
  <c r="J447" i="5"/>
  <c r="H447" i="5"/>
  <c r="E511" i="5"/>
  <c r="X511" i="5" s="1"/>
  <c r="J511" i="5"/>
  <c r="G511" i="5"/>
  <c r="F511" i="5"/>
  <c r="H511" i="5"/>
  <c r="I511" i="5"/>
  <c r="R511" i="5"/>
  <c r="E607" i="5"/>
  <c r="X607" i="5" s="1"/>
  <c r="J607" i="5"/>
  <c r="H607" i="5"/>
  <c r="G607" i="5"/>
  <c r="I607" i="5"/>
  <c r="R607" i="5"/>
  <c r="F607" i="5"/>
  <c r="E735" i="5"/>
  <c r="X735" i="5" s="1"/>
  <c r="G735" i="5"/>
  <c r="F735" i="5"/>
  <c r="R735" i="5"/>
  <c r="H735" i="5"/>
  <c r="J735" i="5"/>
  <c r="I735" i="5"/>
  <c r="E927" i="5"/>
  <c r="X927" i="5" s="1"/>
  <c r="J927" i="5"/>
  <c r="H927" i="5"/>
  <c r="I927" i="5"/>
  <c r="F927" i="5"/>
  <c r="R927" i="5"/>
  <c r="G927" i="5"/>
  <c r="E1031" i="5"/>
  <c r="X1031" i="5" s="1"/>
  <c r="F1031" i="5"/>
  <c r="G1031" i="5"/>
  <c r="H1031" i="5"/>
  <c r="I1031" i="5"/>
  <c r="J1031" i="5"/>
  <c r="R1031" i="5"/>
  <c r="E1127" i="5"/>
  <c r="X1127" i="5" s="1"/>
  <c r="I1127" i="5"/>
  <c r="R1127" i="5"/>
  <c r="G1127" i="5"/>
  <c r="J1127" i="5"/>
  <c r="H1127" i="5"/>
  <c r="F1127" i="5"/>
  <c r="E1295" i="5"/>
  <c r="X1295" i="5" s="1"/>
  <c r="F1295" i="5"/>
  <c r="H1295" i="5"/>
  <c r="G1295" i="5"/>
  <c r="R1295" i="5"/>
  <c r="I1295" i="5"/>
  <c r="J1295" i="5"/>
  <c r="E1872" i="5"/>
  <c r="X1872" i="5" s="1"/>
  <c r="I1872" i="5"/>
  <c r="R1872" i="5"/>
  <c r="J1872" i="5"/>
  <c r="F1872" i="5"/>
  <c r="H1872" i="5"/>
  <c r="F1335" i="5"/>
  <c r="E917" i="5"/>
  <c r="X917" i="5" s="1"/>
  <c r="I917" i="5"/>
  <c r="G917" i="5"/>
  <c r="J917" i="5"/>
  <c r="F917" i="5"/>
  <c r="R917" i="5"/>
  <c r="H917" i="5"/>
  <c r="E479" i="5"/>
  <c r="X479" i="5" s="1"/>
  <c r="J479" i="5"/>
  <c r="R479" i="5"/>
  <c r="G479" i="5"/>
  <c r="I479" i="5"/>
  <c r="F479" i="5"/>
  <c r="H479" i="5"/>
  <c r="E575" i="5"/>
  <c r="X575" i="5" s="1"/>
  <c r="R575" i="5"/>
  <c r="F575" i="5"/>
  <c r="G575" i="5"/>
  <c r="I575" i="5"/>
  <c r="H575" i="5"/>
  <c r="J575" i="5"/>
  <c r="E671" i="5"/>
  <c r="X671" i="5" s="1"/>
  <c r="G671" i="5"/>
  <c r="J671" i="5"/>
  <c r="H671" i="5"/>
  <c r="F671" i="5"/>
  <c r="I671" i="5"/>
  <c r="R671" i="5"/>
  <c r="E767" i="5"/>
  <c r="X767" i="5" s="1"/>
  <c r="H767" i="5"/>
  <c r="I767" i="5"/>
  <c r="J767" i="5"/>
  <c r="F767" i="5"/>
  <c r="G767" i="5"/>
  <c r="R767" i="5"/>
  <c r="E863" i="5"/>
  <c r="X863" i="5" s="1"/>
  <c r="I863" i="5"/>
  <c r="J863" i="5"/>
  <c r="H863" i="5"/>
  <c r="G863" i="5"/>
  <c r="F863" i="5"/>
  <c r="R863" i="5"/>
  <c r="E1095" i="5"/>
  <c r="X1095" i="5" s="1"/>
  <c r="R1095" i="5"/>
  <c r="G1095" i="5"/>
  <c r="J1095" i="5"/>
  <c r="F1095" i="5"/>
  <c r="I1095" i="5"/>
  <c r="H1095" i="5"/>
  <c r="E1199" i="5"/>
  <c r="X1199" i="5" s="1"/>
  <c r="I1199" i="5"/>
  <c r="J1199" i="5"/>
  <c r="G1199" i="5"/>
  <c r="F1199" i="5"/>
  <c r="H1199" i="5"/>
  <c r="R1199" i="5"/>
  <c r="E1231" i="5"/>
  <c r="X1231" i="5" s="1"/>
  <c r="H1231" i="5"/>
  <c r="I1231" i="5"/>
  <c r="F1231" i="5"/>
  <c r="G1231" i="5"/>
  <c r="J1231" i="5"/>
  <c r="R1231" i="5"/>
  <c r="E1431" i="5"/>
  <c r="X1431" i="5" s="1"/>
  <c r="I1431" i="5"/>
  <c r="R1431" i="5"/>
  <c r="G1431" i="5"/>
  <c r="F1431" i="5"/>
  <c r="J1431" i="5"/>
  <c r="H1431" i="5"/>
  <c r="E560" i="5"/>
  <c r="X560" i="5" s="1"/>
  <c r="F560" i="5"/>
  <c r="J560" i="5"/>
  <c r="I560" i="5"/>
  <c r="H560" i="5"/>
  <c r="R560" i="5"/>
  <c r="G560" i="5"/>
  <c r="E696" i="5"/>
  <c r="X696" i="5" s="1"/>
  <c r="F696" i="5"/>
  <c r="I696" i="5"/>
  <c r="J696" i="5"/>
  <c r="R696" i="5"/>
  <c r="G696" i="5"/>
  <c r="H696" i="5"/>
  <c r="E792" i="5"/>
  <c r="X792" i="5" s="1"/>
  <c r="R792" i="5"/>
  <c r="I792" i="5"/>
  <c r="J792" i="5"/>
  <c r="H792" i="5"/>
  <c r="F792" i="5"/>
  <c r="E1120" i="5"/>
  <c r="X1120" i="5" s="1"/>
  <c r="F1120" i="5"/>
  <c r="I1120" i="5"/>
  <c r="R1120" i="5"/>
  <c r="H1120" i="5"/>
  <c r="J1120" i="5"/>
  <c r="E1144" i="5"/>
  <c r="X1144" i="5" s="1"/>
  <c r="R1144" i="5"/>
  <c r="J1144" i="5"/>
  <c r="I1144" i="5"/>
  <c r="H1144" i="5"/>
  <c r="F1144" i="5"/>
  <c r="E1176" i="5"/>
  <c r="X1176" i="5" s="1"/>
  <c r="J1176" i="5"/>
  <c r="R1176" i="5"/>
  <c r="G1176" i="5"/>
  <c r="H1176" i="5"/>
  <c r="I1176" i="5"/>
  <c r="F1176" i="5"/>
  <c r="J1208" i="5"/>
  <c r="F1208" i="5"/>
  <c r="I1208" i="5"/>
  <c r="H1208" i="5"/>
  <c r="R1208" i="5"/>
  <c r="E1256" i="5"/>
  <c r="X1256" i="5" s="1"/>
  <c r="J1256" i="5"/>
  <c r="R1256" i="5"/>
  <c r="H1256" i="5"/>
  <c r="I1256" i="5"/>
  <c r="F1256" i="5"/>
  <c r="E1288" i="5"/>
  <c r="X1288" i="5" s="1"/>
  <c r="R1288" i="5"/>
  <c r="I1288" i="5"/>
  <c r="F1288" i="5"/>
  <c r="J1288" i="5"/>
  <c r="H1288" i="5"/>
  <c r="G1288" i="5"/>
  <c r="E1352" i="5"/>
  <c r="X1352" i="5" s="1"/>
  <c r="J1352" i="5"/>
  <c r="H1352" i="5"/>
  <c r="R1352" i="5"/>
  <c r="I1352" i="5"/>
  <c r="F1352" i="5"/>
  <c r="E1384" i="5"/>
  <c r="X1384" i="5" s="1"/>
  <c r="R1384" i="5"/>
  <c r="J1384" i="5"/>
  <c r="I1384" i="5"/>
  <c r="F1384" i="5"/>
  <c r="G1384" i="5"/>
  <c r="H1384" i="5"/>
  <c r="E1552" i="5"/>
  <c r="X1552" i="5" s="1"/>
  <c r="G1552" i="5"/>
  <c r="H1552" i="5"/>
  <c r="I1552" i="5"/>
  <c r="J1552" i="5"/>
  <c r="F1552" i="5"/>
  <c r="R1552" i="5"/>
  <c r="E1640" i="5"/>
  <c r="X1640" i="5" s="1"/>
  <c r="F1640" i="5"/>
  <c r="J1640" i="5"/>
  <c r="H1640" i="5"/>
  <c r="R1640" i="5"/>
  <c r="G1640" i="5"/>
  <c r="I1640" i="5"/>
  <c r="E1792" i="5"/>
  <c r="X1792" i="5" s="1"/>
  <c r="J1792" i="5"/>
  <c r="R1792" i="5"/>
  <c r="I1792" i="5"/>
  <c r="F1792" i="5"/>
  <c r="H1792" i="5"/>
  <c r="E1816" i="5"/>
  <c r="X1816" i="5" s="1"/>
  <c r="J1816" i="5"/>
  <c r="F1816" i="5"/>
  <c r="R1816" i="5"/>
  <c r="I1816" i="5"/>
  <c r="H1816" i="5"/>
  <c r="E1904" i="5"/>
  <c r="X1904" i="5" s="1"/>
  <c r="G1904" i="5"/>
  <c r="H1904" i="5"/>
  <c r="F1904" i="5"/>
  <c r="R1904" i="5"/>
  <c r="I1904" i="5"/>
  <c r="J1904" i="5"/>
  <c r="E1984" i="5"/>
  <c r="X1984" i="5" s="1"/>
  <c r="H1984" i="5"/>
  <c r="F1984" i="5"/>
  <c r="R1984" i="5"/>
  <c r="I1984" i="5"/>
  <c r="J1984" i="5"/>
  <c r="E2144" i="5"/>
  <c r="X2144" i="5" s="1"/>
  <c r="F2144" i="5"/>
  <c r="R2144" i="5"/>
  <c r="J2144" i="5"/>
  <c r="H2144" i="5"/>
  <c r="I2144" i="5"/>
  <c r="G2144" i="5"/>
  <c r="I2176" i="5"/>
  <c r="F2176" i="5"/>
  <c r="H2176" i="5"/>
  <c r="E2320" i="5"/>
  <c r="X2320" i="5" s="1"/>
  <c r="H2320" i="5"/>
  <c r="F2320" i="5"/>
  <c r="G2320" i="5"/>
  <c r="I2320" i="5"/>
  <c r="R2320" i="5"/>
  <c r="J2320" i="5"/>
  <c r="E2360" i="5"/>
  <c r="X2360" i="5" s="1"/>
  <c r="F2360" i="5"/>
  <c r="I2360" i="5"/>
  <c r="J2360" i="5"/>
  <c r="H2360" i="5"/>
  <c r="R2360" i="5"/>
  <c r="R2176" i="5"/>
  <c r="G959" i="5"/>
  <c r="E2176" i="5"/>
  <c r="X2176" i="5" s="1"/>
  <c r="J1367" i="5"/>
  <c r="I1335" i="5"/>
  <c r="E1367" i="5"/>
  <c r="X1367" i="5" s="1"/>
  <c r="E2212" i="5"/>
  <c r="X2212" i="5" s="1"/>
  <c r="J2212" i="5"/>
  <c r="F2212" i="5"/>
  <c r="I2212" i="5"/>
  <c r="G2212" i="5"/>
  <c r="R2212" i="5"/>
  <c r="H2212" i="5"/>
  <c r="G1872" i="5"/>
  <c r="G1984" i="5"/>
  <c r="G1016" i="5"/>
  <c r="G1448" i="5"/>
  <c r="E399" i="5"/>
  <c r="X399" i="5" s="1"/>
  <c r="G399" i="5"/>
  <c r="R399" i="5"/>
  <c r="F399" i="5"/>
  <c r="H399" i="5"/>
  <c r="I399" i="5"/>
  <c r="J399" i="5"/>
  <c r="E431" i="5"/>
  <c r="X431" i="5" s="1"/>
  <c r="F431" i="5"/>
  <c r="G431" i="5"/>
  <c r="J431" i="5"/>
  <c r="R431" i="5"/>
  <c r="H431" i="5"/>
  <c r="I431" i="5"/>
  <c r="E463" i="5"/>
  <c r="X463" i="5" s="1"/>
  <c r="G463" i="5"/>
  <c r="H463" i="5"/>
  <c r="F463" i="5"/>
  <c r="J463" i="5"/>
  <c r="R463" i="5"/>
  <c r="I463" i="5"/>
  <c r="E495" i="5"/>
  <c r="X495" i="5" s="1"/>
  <c r="R495" i="5"/>
  <c r="F495" i="5"/>
  <c r="H495" i="5"/>
  <c r="J495" i="5"/>
  <c r="G495" i="5"/>
  <c r="I495" i="5"/>
  <c r="E559" i="5"/>
  <c r="X559" i="5" s="1"/>
  <c r="I559" i="5"/>
  <c r="R559" i="5"/>
  <c r="F559" i="5"/>
  <c r="G559" i="5"/>
  <c r="H559" i="5"/>
  <c r="J559" i="5"/>
  <c r="E591" i="5"/>
  <c r="X591" i="5" s="1"/>
  <c r="I591" i="5"/>
  <c r="F591" i="5"/>
  <c r="J591" i="5"/>
  <c r="G591" i="5"/>
  <c r="R591" i="5"/>
  <c r="H591" i="5"/>
  <c r="E623" i="5"/>
  <c r="X623" i="5" s="1"/>
  <c r="R623" i="5"/>
  <c r="G623" i="5"/>
  <c r="J623" i="5"/>
  <c r="F623" i="5"/>
  <c r="H623" i="5"/>
  <c r="I623" i="5"/>
  <c r="E655" i="5"/>
  <c r="X655" i="5" s="1"/>
  <c r="G655" i="5"/>
  <c r="H655" i="5"/>
  <c r="E687" i="5"/>
  <c r="X687" i="5" s="1"/>
  <c r="J687" i="5"/>
  <c r="F687" i="5"/>
  <c r="R687" i="5"/>
  <c r="G687" i="5"/>
  <c r="H687" i="5"/>
  <c r="I687" i="5"/>
  <c r="E719" i="5"/>
  <c r="X719" i="5" s="1"/>
  <c r="G719" i="5"/>
  <c r="F719" i="5"/>
  <c r="J719" i="5"/>
  <c r="H719" i="5"/>
  <c r="R719" i="5"/>
  <c r="I719" i="5"/>
  <c r="E751" i="5"/>
  <c r="X751" i="5" s="1"/>
  <c r="J751" i="5"/>
  <c r="R751" i="5"/>
  <c r="G751" i="5"/>
  <c r="H751" i="5"/>
  <c r="I751" i="5"/>
  <c r="F751" i="5"/>
  <c r="E847" i="5"/>
  <c r="X847" i="5" s="1"/>
  <c r="R847" i="5"/>
  <c r="G847" i="5"/>
  <c r="J847" i="5"/>
  <c r="I847" i="5"/>
  <c r="H847" i="5"/>
  <c r="F847" i="5"/>
  <c r="E879" i="5"/>
  <c r="X879" i="5" s="1"/>
  <c r="I879" i="5"/>
  <c r="H879" i="5"/>
  <c r="G879" i="5"/>
  <c r="J879" i="5"/>
  <c r="R879" i="5"/>
  <c r="F879" i="5"/>
  <c r="E911" i="5"/>
  <c r="X911" i="5" s="1"/>
  <c r="H911" i="5"/>
  <c r="I911" i="5"/>
  <c r="F911" i="5"/>
  <c r="G911" i="5"/>
  <c r="R911" i="5"/>
  <c r="J911" i="5"/>
  <c r="E943" i="5"/>
  <c r="X943" i="5" s="1"/>
  <c r="J943" i="5"/>
  <c r="G943" i="5"/>
  <c r="I943" i="5"/>
  <c r="H943" i="5"/>
  <c r="R943" i="5"/>
  <c r="F943" i="5"/>
  <c r="E975" i="5"/>
  <c r="X975" i="5" s="1"/>
  <c r="R975" i="5"/>
  <c r="F975" i="5"/>
  <c r="G975" i="5"/>
  <c r="I975" i="5"/>
  <c r="H975" i="5"/>
  <c r="J975" i="5"/>
  <c r="E1047" i="5"/>
  <c r="X1047" i="5" s="1"/>
  <c r="G1047" i="5"/>
  <c r="J1047" i="5"/>
  <c r="F1047" i="5"/>
  <c r="R1047" i="5"/>
  <c r="I1047" i="5"/>
  <c r="H1047" i="5"/>
  <c r="E1079" i="5"/>
  <c r="X1079" i="5" s="1"/>
  <c r="R1079" i="5"/>
  <c r="J1079" i="5"/>
  <c r="I1079" i="5"/>
  <c r="H1079" i="5"/>
  <c r="F1079" i="5"/>
  <c r="G1079" i="5"/>
  <c r="E1111" i="5"/>
  <c r="X1111" i="5" s="1"/>
  <c r="J1111" i="5"/>
  <c r="H1111" i="5"/>
  <c r="G1111" i="5"/>
  <c r="I1111" i="5"/>
  <c r="F1111" i="5"/>
  <c r="R1111" i="5"/>
  <c r="E1143" i="5"/>
  <c r="X1143" i="5" s="1"/>
  <c r="G1143" i="5"/>
  <c r="R1143" i="5"/>
  <c r="H1143" i="5"/>
  <c r="J1143" i="5"/>
  <c r="F1143" i="5"/>
  <c r="I1143" i="5"/>
  <c r="E1215" i="5"/>
  <c r="X1215" i="5" s="1"/>
  <c r="G1215" i="5"/>
  <c r="H1215" i="5"/>
  <c r="R1215" i="5"/>
  <c r="J1215" i="5"/>
  <c r="I1215" i="5"/>
  <c r="F1215" i="5"/>
  <c r="E1247" i="5"/>
  <c r="X1247" i="5" s="1"/>
  <c r="I1247" i="5"/>
  <c r="G1247" i="5"/>
  <c r="H1247" i="5"/>
  <c r="R1247" i="5"/>
  <c r="J1247" i="5"/>
  <c r="F1247" i="5"/>
  <c r="E1279" i="5"/>
  <c r="X1279" i="5" s="1"/>
  <c r="G1279" i="5"/>
  <c r="I1279" i="5"/>
  <c r="F1279" i="5"/>
  <c r="R1279" i="5"/>
  <c r="H1279" i="5"/>
  <c r="J1279" i="5"/>
  <c r="E1311" i="5"/>
  <c r="X1311" i="5" s="1"/>
  <c r="H1311" i="5"/>
  <c r="G1311" i="5"/>
  <c r="R1311" i="5"/>
  <c r="F1311" i="5"/>
  <c r="I1311" i="5"/>
  <c r="J1311" i="5"/>
  <c r="E1351" i="5"/>
  <c r="X1351" i="5" s="1"/>
  <c r="R1351" i="5"/>
  <c r="J1351" i="5"/>
  <c r="G1351" i="5"/>
  <c r="F1351" i="5"/>
  <c r="H1351" i="5"/>
  <c r="I1351" i="5"/>
  <c r="E1383" i="5"/>
  <c r="X1383" i="5" s="1"/>
  <c r="G1383" i="5"/>
  <c r="R1383" i="5"/>
  <c r="F1383" i="5"/>
  <c r="J1383" i="5"/>
  <c r="I1383" i="5"/>
  <c r="H1383" i="5"/>
  <c r="E1415" i="5"/>
  <c r="X1415" i="5" s="1"/>
  <c r="G1415" i="5"/>
  <c r="R1415" i="5"/>
  <c r="J1415" i="5"/>
  <c r="F1415" i="5"/>
  <c r="I1415" i="5"/>
  <c r="H1415" i="5"/>
  <c r="E1447" i="5"/>
  <c r="X1447" i="5" s="1"/>
  <c r="G1447" i="5"/>
  <c r="J1447" i="5"/>
  <c r="R1447" i="5"/>
  <c r="H1447" i="5"/>
  <c r="F1447" i="5"/>
  <c r="I1447" i="5"/>
  <c r="E440" i="5"/>
  <c r="X440" i="5" s="1"/>
  <c r="I440" i="5"/>
  <c r="F440" i="5"/>
  <c r="H440" i="5"/>
  <c r="G440" i="5"/>
  <c r="J440" i="5"/>
  <c r="R440" i="5"/>
  <c r="E464" i="5"/>
  <c r="X464" i="5" s="1"/>
  <c r="F464" i="5"/>
  <c r="I464" i="5"/>
  <c r="H464" i="5"/>
  <c r="J464" i="5"/>
  <c r="R464" i="5"/>
  <c r="E600" i="5"/>
  <c r="X600" i="5" s="1"/>
  <c r="R600" i="5"/>
  <c r="H600" i="5"/>
  <c r="J600" i="5"/>
  <c r="F600" i="5"/>
  <c r="G600" i="5"/>
  <c r="I600" i="5"/>
  <c r="E624" i="5"/>
  <c r="X624" i="5" s="1"/>
  <c r="F624" i="5"/>
  <c r="R624" i="5"/>
  <c r="I624" i="5"/>
  <c r="J624" i="5"/>
  <c r="H624" i="5"/>
  <c r="E712" i="5"/>
  <c r="X712" i="5" s="1"/>
  <c r="I712" i="5"/>
  <c r="F712" i="5"/>
  <c r="J712" i="5"/>
  <c r="R712" i="5"/>
  <c r="G712" i="5"/>
  <c r="H712" i="5"/>
  <c r="E744" i="5"/>
  <c r="X744" i="5" s="1"/>
  <c r="R744" i="5"/>
  <c r="I744" i="5"/>
  <c r="F744" i="5"/>
  <c r="G744" i="5"/>
  <c r="H744" i="5"/>
  <c r="J744" i="5"/>
  <c r="E776" i="5"/>
  <c r="X776" i="5" s="1"/>
  <c r="I776" i="5"/>
  <c r="J776" i="5"/>
  <c r="F776" i="5"/>
  <c r="R776" i="5"/>
  <c r="H776" i="5"/>
  <c r="E832" i="5"/>
  <c r="X832" i="5" s="1"/>
  <c r="H832" i="5"/>
  <c r="R832" i="5"/>
  <c r="F832" i="5"/>
  <c r="J832" i="5"/>
  <c r="I832" i="5"/>
  <c r="E856" i="5"/>
  <c r="X856" i="5" s="1"/>
  <c r="F856" i="5"/>
  <c r="G856" i="5"/>
  <c r="H856" i="5"/>
  <c r="I856" i="5"/>
  <c r="J856" i="5"/>
  <c r="R856" i="5"/>
  <c r="E968" i="5"/>
  <c r="X968" i="5" s="1"/>
  <c r="I968" i="5"/>
  <c r="F968" i="5"/>
  <c r="J968" i="5"/>
  <c r="H968" i="5"/>
  <c r="R968" i="5"/>
  <c r="G968" i="5"/>
  <c r="E1024" i="5"/>
  <c r="X1024" i="5" s="1"/>
  <c r="F1024" i="5"/>
  <c r="I1024" i="5"/>
  <c r="H1024" i="5"/>
  <c r="J1024" i="5"/>
  <c r="R1024" i="5"/>
  <c r="E1056" i="5"/>
  <c r="X1056" i="5" s="1"/>
  <c r="J1056" i="5"/>
  <c r="H1056" i="5"/>
  <c r="R1056" i="5"/>
  <c r="G1056" i="5"/>
  <c r="F1056" i="5"/>
  <c r="I1056" i="5"/>
  <c r="E1160" i="5"/>
  <c r="X1160" i="5" s="1"/>
  <c r="H1160" i="5"/>
  <c r="F1160" i="5"/>
  <c r="R1160" i="5"/>
  <c r="J1160" i="5"/>
  <c r="I1160" i="5"/>
  <c r="G1160" i="5"/>
  <c r="E1272" i="5"/>
  <c r="X1272" i="5" s="1"/>
  <c r="R1272" i="5"/>
  <c r="I1272" i="5"/>
  <c r="G1272" i="5"/>
  <c r="F1272" i="5"/>
  <c r="H1272" i="5"/>
  <c r="J1272" i="5"/>
  <c r="E1336" i="5"/>
  <c r="X1336" i="5" s="1"/>
  <c r="H1336" i="5"/>
  <c r="F1336" i="5"/>
  <c r="J1336" i="5"/>
  <c r="I1336" i="5"/>
  <c r="R1336" i="5"/>
  <c r="E1368" i="5"/>
  <c r="X1368" i="5" s="1"/>
  <c r="F1368" i="5"/>
  <c r="H1368" i="5"/>
  <c r="R1368" i="5"/>
  <c r="I1368" i="5"/>
  <c r="J1368" i="5"/>
  <c r="G1368" i="5"/>
  <c r="E1424" i="5"/>
  <c r="X1424" i="5" s="1"/>
  <c r="F1424" i="5"/>
  <c r="R1424" i="5"/>
  <c r="I1424" i="5"/>
  <c r="J1424" i="5"/>
  <c r="H1424" i="5"/>
  <c r="G1424" i="5"/>
  <c r="E1536" i="5"/>
  <c r="X1536" i="5" s="1"/>
  <c r="I1536" i="5"/>
  <c r="J1536" i="5"/>
  <c r="H1536" i="5"/>
  <c r="F1536" i="5"/>
  <c r="R1536" i="5"/>
  <c r="E1632" i="5"/>
  <c r="X1632" i="5" s="1"/>
  <c r="J1632" i="5"/>
  <c r="I1632" i="5"/>
  <c r="R1632" i="5"/>
  <c r="F1632" i="5"/>
  <c r="H1632" i="5"/>
  <c r="E1656" i="5"/>
  <c r="X1656" i="5" s="1"/>
  <c r="I1656" i="5"/>
  <c r="F1656" i="5"/>
  <c r="J1656" i="5"/>
  <c r="R1656" i="5"/>
  <c r="H1656" i="5"/>
  <c r="G1656" i="5"/>
  <c r="E1752" i="5"/>
  <c r="X1752" i="5" s="1"/>
  <c r="J1752" i="5"/>
  <c r="H1752" i="5"/>
  <c r="R1752" i="5"/>
  <c r="F1752" i="5"/>
  <c r="I1752" i="5"/>
  <c r="G1832" i="5"/>
  <c r="E1888" i="5"/>
  <c r="X1888" i="5" s="1"/>
  <c r="R1888" i="5"/>
  <c r="F1888" i="5"/>
  <c r="I1888" i="5"/>
  <c r="H1888" i="5"/>
  <c r="J1888" i="5"/>
  <c r="E1920" i="5"/>
  <c r="X1920" i="5" s="1"/>
  <c r="I1920" i="5"/>
  <c r="R1920" i="5"/>
  <c r="J1920" i="5"/>
  <c r="F1920" i="5"/>
  <c r="H1920" i="5"/>
  <c r="E1944" i="5"/>
  <c r="X1944" i="5" s="1"/>
  <c r="H1944" i="5"/>
  <c r="J1944" i="5"/>
  <c r="I1944" i="5"/>
  <c r="R1944" i="5"/>
  <c r="F1944" i="5"/>
  <c r="E1968" i="5"/>
  <c r="X1968" i="5" s="1"/>
  <c r="F1968" i="5"/>
  <c r="J1968" i="5"/>
  <c r="I1968" i="5"/>
  <c r="R1968" i="5"/>
  <c r="H1968" i="5"/>
  <c r="G1968" i="5"/>
  <c r="E2000" i="5"/>
  <c r="X2000" i="5" s="1"/>
  <c r="F2000" i="5"/>
  <c r="J2000" i="5"/>
  <c r="H2000" i="5"/>
  <c r="I2000" i="5"/>
  <c r="R2000" i="5"/>
  <c r="G2000" i="5"/>
  <c r="E2024" i="5"/>
  <c r="X2024" i="5" s="1"/>
  <c r="F2024" i="5"/>
  <c r="J2024" i="5"/>
  <c r="H2024" i="5"/>
  <c r="R2024" i="5"/>
  <c r="I2024" i="5"/>
  <c r="E2104" i="5"/>
  <c r="X2104" i="5" s="1"/>
  <c r="H2104" i="5"/>
  <c r="I2104" i="5"/>
  <c r="F2104" i="5"/>
  <c r="R2104" i="5"/>
  <c r="J2104" i="5"/>
  <c r="G2104" i="5"/>
  <c r="E2128" i="5"/>
  <c r="X2128" i="5" s="1"/>
  <c r="H2128" i="5"/>
  <c r="R2128" i="5"/>
  <c r="I2128" i="5"/>
  <c r="J2128" i="5"/>
  <c r="F2128" i="5"/>
  <c r="E2216" i="5"/>
  <c r="X2216" i="5" s="1"/>
  <c r="H2216" i="5"/>
  <c r="R2216" i="5"/>
  <c r="F2216" i="5"/>
  <c r="J2216" i="5"/>
  <c r="G2216" i="5"/>
  <c r="I2216" i="5"/>
  <c r="E2280" i="5"/>
  <c r="X2280" i="5" s="1"/>
  <c r="I2280" i="5"/>
  <c r="J2280" i="5"/>
  <c r="R2280" i="5"/>
  <c r="H2280" i="5"/>
  <c r="F2280" i="5"/>
  <c r="G2280" i="5"/>
  <c r="E2304" i="5"/>
  <c r="X2304" i="5" s="1"/>
  <c r="R2304" i="5"/>
  <c r="F2304" i="5"/>
  <c r="J2304" i="5"/>
  <c r="H2304" i="5"/>
  <c r="I2304" i="5"/>
  <c r="E2392" i="5"/>
  <c r="X2392" i="5" s="1"/>
  <c r="R2392" i="5"/>
  <c r="I2392" i="5"/>
  <c r="J2392" i="5"/>
  <c r="H2392" i="5"/>
  <c r="F2392" i="5"/>
  <c r="G1208" i="5"/>
  <c r="J2328" i="5"/>
  <c r="I655" i="5"/>
  <c r="R1367" i="5"/>
  <c r="E1335" i="5"/>
  <c r="X1335" i="5" s="1"/>
  <c r="E2244" i="5"/>
  <c r="X2244" i="5" s="1"/>
  <c r="J2244" i="5"/>
  <c r="G2244" i="5"/>
  <c r="I2244" i="5"/>
  <c r="R2244" i="5"/>
  <c r="H2244" i="5"/>
  <c r="F2244" i="5"/>
  <c r="E357" i="5"/>
  <c r="X357" i="5" s="1"/>
  <c r="H357" i="5"/>
  <c r="R357" i="5"/>
  <c r="F357" i="5"/>
  <c r="J357" i="5"/>
  <c r="I357" i="5"/>
  <c r="G357" i="5"/>
  <c r="E533" i="5"/>
  <c r="X533" i="5" s="1"/>
  <c r="G533" i="5"/>
  <c r="I533" i="5"/>
  <c r="J533" i="5"/>
  <c r="H533" i="5"/>
  <c r="F533" i="5"/>
  <c r="R533" i="5"/>
  <c r="E789" i="5"/>
  <c r="X789" i="5" s="1"/>
  <c r="I789" i="5"/>
  <c r="R789" i="5"/>
  <c r="H789" i="5"/>
  <c r="J789" i="5"/>
  <c r="G789" i="5"/>
  <c r="F789" i="5"/>
  <c r="E1093" i="5"/>
  <c r="X1093" i="5" s="1"/>
  <c r="J1093" i="5"/>
  <c r="R1093" i="5"/>
  <c r="G1093" i="5"/>
  <c r="F1093" i="5"/>
  <c r="H1093" i="5"/>
  <c r="I1093" i="5"/>
  <c r="G2160" i="5"/>
  <c r="G544" i="5"/>
  <c r="G2272" i="5"/>
  <c r="E439" i="5"/>
  <c r="X439" i="5" s="1"/>
  <c r="R439" i="5"/>
  <c r="I439" i="5"/>
  <c r="F439" i="5"/>
  <c r="H439" i="5"/>
  <c r="G439" i="5"/>
  <c r="J439" i="5"/>
  <c r="E503" i="5"/>
  <c r="X503" i="5" s="1"/>
  <c r="H503" i="5"/>
  <c r="F503" i="5"/>
  <c r="R503" i="5"/>
  <c r="I503" i="5"/>
  <c r="G503" i="5"/>
  <c r="J503" i="5"/>
  <c r="E759" i="5"/>
  <c r="X759" i="5" s="1"/>
  <c r="F759" i="5"/>
  <c r="G759" i="5"/>
  <c r="R759" i="5"/>
  <c r="I759" i="5"/>
  <c r="J759" i="5"/>
  <c r="H759" i="5"/>
  <c r="E919" i="5"/>
  <c r="X919" i="5" s="1"/>
  <c r="H919" i="5"/>
  <c r="I919" i="5"/>
  <c r="G919" i="5"/>
  <c r="F919" i="5"/>
  <c r="J919" i="5"/>
  <c r="R919" i="5"/>
  <c r="E1055" i="5"/>
  <c r="X1055" i="5" s="1"/>
  <c r="I1055" i="5"/>
  <c r="R1055" i="5"/>
  <c r="H1055" i="5"/>
  <c r="G1055" i="5"/>
  <c r="F1055" i="5"/>
  <c r="J1055" i="5"/>
  <c r="E1479" i="5"/>
  <c r="X1479" i="5" s="1"/>
  <c r="J1479" i="5"/>
  <c r="G1479" i="5"/>
  <c r="I1479" i="5"/>
  <c r="H1479" i="5"/>
  <c r="F1479" i="5"/>
  <c r="R1479" i="5"/>
  <c r="E1511" i="5"/>
  <c r="X1511" i="5" s="1"/>
  <c r="G1511" i="5"/>
  <c r="F1511" i="5"/>
  <c r="I1511" i="5"/>
  <c r="J1511" i="5"/>
  <c r="R1511" i="5"/>
  <c r="H1511" i="5"/>
  <c r="E1543" i="5"/>
  <c r="X1543" i="5" s="1"/>
  <c r="I1543" i="5"/>
  <c r="R1543" i="5"/>
  <c r="F1543" i="5"/>
  <c r="J1543" i="5"/>
  <c r="H1543" i="5"/>
  <c r="G1543" i="5"/>
  <c r="E1583" i="5"/>
  <c r="X1583" i="5" s="1"/>
  <c r="H1583" i="5"/>
  <c r="F1583" i="5"/>
  <c r="G1583" i="5"/>
  <c r="R1583" i="5"/>
  <c r="I1583" i="5"/>
  <c r="J1583" i="5"/>
  <c r="E1615" i="5"/>
  <c r="X1615" i="5" s="1"/>
  <c r="H1615" i="5"/>
  <c r="J1615" i="5"/>
  <c r="F1615" i="5"/>
  <c r="R1615" i="5"/>
  <c r="G1615" i="5"/>
  <c r="I1615" i="5"/>
  <c r="E1647" i="5"/>
  <c r="X1647" i="5" s="1"/>
  <c r="G1647" i="5"/>
  <c r="H1647" i="5"/>
  <c r="F1647" i="5"/>
  <c r="I1647" i="5"/>
  <c r="J1647" i="5"/>
  <c r="R1647" i="5"/>
  <c r="E368" i="5"/>
  <c r="X368" i="5" s="1"/>
  <c r="R368" i="5"/>
  <c r="J368" i="5"/>
  <c r="F368" i="5"/>
  <c r="I368" i="5"/>
  <c r="H368" i="5"/>
  <c r="E384" i="5"/>
  <c r="X384" i="5" s="1"/>
  <c r="J384" i="5"/>
  <c r="F384" i="5"/>
  <c r="I384" i="5"/>
  <c r="H384" i="5"/>
  <c r="R384" i="5"/>
  <c r="E416" i="5"/>
  <c r="X416" i="5" s="1"/>
  <c r="G416" i="5"/>
  <c r="I416" i="5"/>
  <c r="J416" i="5"/>
  <c r="H416" i="5"/>
  <c r="F416" i="5"/>
  <c r="R416" i="5"/>
  <c r="E496" i="5"/>
  <c r="X496" i="5" s="1"/>
  <c r="H496" i="5"/>
  <c r="I496" i="5"/>
  <c r="R496" i="5"/>
  <c r="F496" i="5"/>
  <c r="J496" i="5"/>
  <c r="E528" i="5"/>
  <c r="X528" i="5" s="1"/>
  <c r="H528" i="5"/>
  <c r="R528" i="5"/>
  <c r="I528" i="5"/>
  <c r="J528" i="5"/>
  <c r="G528" i="5"/>
  <c r="F528" i="5"/>
  <c r="E576" i="5"/>
  <c r="X576" i="5" s="1"/>
  <c r="H576" i="5"/>
  <c r="F576" i="5"/>
  <c r="J576" i="5"/>
  <c r="R576" i="5"/>
  <c r="I576" i="5"/>
  <c r="E656" i="5"/>
  <c r="X656" i="5" s="1"/>
  <c r="R656" i="5"/>
  <c r="I656" i="5"/>
  <c r="F656" i="5"/>
  <c r="J656" i="5"/>
  <c r="H656" i="5"/>
  <c r="E720" i="5"/>
  <c r="X720" i="5" s="1"/>
  <c r="R720" i="5"/>
  <c r="F720" i="5"/>
  <c r="J720" i="5"/>
  <c r="I720" i="5"/>
  <c r="H720" i="5"/>
  <c r="E808" i="5"/>
  <c r="X808" i="5" s="1"/>
  <c r="H808" i="5"/>
  <c r="I808" i="5"/>
  <c r="G808" i="5"/>
  <c r="F808" i="5"/>
  <c r="R808" i="5"/>
  <c r="J808" i="5"/>
  <c r="E888" i="5"/>
  <c r="X888" i="5" s="1"/>
  <c r="R888" i="5"/>
  <c r="H888" i="5"/>
  <c r="F888" i="5"/>
  <c r="I888" i="5"/>
  <c r="J888" i="5"/>
  <c r="G888" i="5"/>
  <c r="E944" i="5"/>
  <c r="X944" i="5" s="1"/>
  <c r="J944" i="5"/>
  <c r="F944" i="5"/>
  <c r="I944" i="5"/>
  <c r="R944" i="5"/>
  <c r="H944" i="5"/>
  <c r="E1080" i="5"/>
  <c r="X1080" i="5" s="1"/>
  <c r="J1080" i="5"/>
  <c r="R1080" i="5"/>
  <c r="H1080" i="5"/>
  <c r="I1080" i="5"/>
  <c r="F1080" i="5"/>
  <c r="E1136" i="5"/>
  <c r="X1136" i="5" s="1"/>
  <c r="J1136" i="5"/>
  <c r="R1136" i="5"/>
  <c r="I1136" i="5"/>
  <c r="H1136" i="5"/>
  <c r="F1136" i="5"/>
  <c r="E1192" i="5"/>
  <c r="X1192" i="5" s="1"/>
  <c r="H1192" i="5"/>
  <c r="I1192" i="5"/>
  <c r="J1192" i="5"/>
  <c r="F1192" i="5"/>
  <c r="R1192" i="5"/>
  <c r="E1248" i="5"/>
  <c r="X1248" i="5" s="1"/>
  <c r="H1248" i="5"/>
  <c r="J1248" i="5"/>
  <c r="F1248" i="5"/>
  <c r="R1248" i="5"/>
  <c r="I1248" i="5"/>
  <c r="E1280" i="5"/>
  <c r="X1280" i="5" s="1"/>
  <c r="F1280" i="5"/>
  <c r="R1280" i="5"/>
  <c r="G1280" i="5"/>
  <c r="J1280" i="5"/>
  <c r="I1280" i="5"/>
  <c r="H1280" i="5"/>
  <c r="E1456" i="5"/>
  <c r="X1456" i="5" s="1"/>
  <c r="I1456" i="5"/>
  <c r="G1456" i="5"/>
  <c r="J1456" i="5"/>
  <c r="H1456" i="5"/>
  <c r="R1456" i="5"/>
  <c r="F1456" i="5"/>
  <c r="E1480" i="5"/>
  <c r="X1480" i="5" s="1"/>
  <c r="J1480" i="5"/>
  <c r="H1480" i="5"/>
  <c r="I1480" i="5"/>
  <c r="R1480" i="5"/>
  <c r="F1480" i="5"/>
  <c r="E1512" i="5"/>
  <c r="X1512" i="5" s="1"/>
  <c r="R1512" i="5"/>
  <c r="H1512" i="5"/>
  <c r="I1512" i="5"/>
  <c r="G1512" i="5"/>
  <c r="F1512" i="5"/>
  <c r="J1512" i="5"/>
  <c r="E1544" i="5"/>
  <c r="X1544" i="5" s="1"/>
  <c r="J1544" i="5"/>
  <c r="H1544" i="5"/>
  <c r="I1544" i="5"/>
  <c r="G1544" i="5"/>
  <c r="R1544" i="5"/>
  <c r="F1544" i="5"/>
  <c r="E1568" i="5"/>
  <c r="X1568" i="5" s="1"/>
  <c r="J1568" i="5"/>
  <c r="R1568" i="5"/>
  <c r="F1568" i="5"/>
  <c r="H1568" i="5"/>
  <c r="I1568" i="5"/>
  <c r="E1600" i="5"/>
  <c r="X1600" i="5" s="1"/>
  <c r="R1600" i="5"/>
  <c r="H1600" i="5"/>
  <c r="J1600" i="5"/>
  <c r="F1600" i="5"/>
  <c r="G1600" i="5"/>
  <c r="I1600" i="5"/>
  <c r="G1632" i="5"/>
  <c r="E1688" i="5"/>
  <c r="X1688" i="5" s="1"/>
  <c r="F1688" i="5"/>
  <c r="H1688" i="5"/>
  <c r="G1688" i="5"/>
  <c r="I1688" i="5"/>
  <c r="J1688" i="5"/>
  <c r="R1688" i="5"/>
  <c r="E1720" i="5"/>
  <c r="X1720" i="5" s="1"/>
  <c r="J1720" i="5"/>
  <c r="I1720" i="5"/>
  <c r="H1720" i="5"/>
  <c r="R1720" i="5"/>
  <c r="G1720" i="5"/>
  <c r="F1720" i="5"/>
  <c r="E1784" i="5"/>
  <c r="X1784" i="5" s="1"/>
  <c r="F1784" i="5"/>
  <c r="H1784" i="5"/>
  <c r="J1784" i="5"/>
  <c r="G1784" i="5"/>
  <c r="I1784" i="5"/>
  <c r="R1784" i="5"/>
  <c r="E1808" i="5"/>
  <c r="X1808" i="5" s="1"/>
  <c r="J1808" i="5"/>
  <c r="F1808" i="5"/>
  <c r="R1808" i="5"/>
  <c r="H1808" i="5"/>
  <c r="I1808" i="5"/>
  <c r="E1864" i="5"/>
  <c r="X1864" i="5" s="1"/>
  <c r="F1864" i="5"/>
  <c r="J1864" i="5"/>
  <c r="R1864" i="5"/>
  <c r="H1864" i="5"/>
  <c r="I1864" i="5"/>
  <c r="E1976" i="5"/>
  <c r="X1976" i="5" s="1"/>
  <c r="R1976" i="5"/>
  <c r="H1976" i="5"/>
  <c r="I1976" i="5"/>
  <c r="J1976" i="5"/>
  <c r="F1976" i="5"/>
  <c r="E2136" i="5"/>
  <c r="X2136" i="5" s="1"/>
  <c r="F2136" i="5"/>
  <c r="R2136" i="5"/>
  <c r="I2136" i="5"/>
  <c r="J2136" i="5"/>
  <c r="H2136" i="5"/>
  <c r="E2192" i="5"/>
  <c r="X2192" i="5" s="1"/>
  <c r="G2192" i="5"/>
  <c r="F2192" i="5"/>
  <c r="H2192" i="5"/>
  <c r="J2192" i="5"/>
  <c r="R2192" i="5"/>
  <c r="I2192" i="5"/>
  <c r="F2248" i="5"/>
  <c r="E2248" i="5"/>
  <c r="X2248" i="5" s="1"/>
  <c r="H2248" i="5"/>
  <c r="I2248" i="5"/>
  <c r="J2248" i="5"/>
  <c r="R2248" i="5"/>
  <c r="E2336" i="5"/>
  <c r="X2336" i="5" s="1"/>
  <c r="R2336" i="5"/>
  <c r="F2336" i="5"/>
  <c r="I2336" i="5"/>
  <c r="H2336" i="5"/>
  <c r="J2336" i="5"/>
  <c r="E2352" i="5"/>
  <c r="X2352" i="5" s="1"/>
  <c r="H2352" i="5"/>
  <c r="F2352" i="5"/>
  <c r="R2352" i="5"/>
  <c r="I2352" i="5"/>
  <c r="J2352" i="5"/>
  <c r="G2352" i="5"/>
  <c r="E2415" i="5"/>
  <c r="X2415" i="5" s="1"/>
  <c r="R2415" i="5"/>
  <c r="J2415" i="5"/>
  <c r="F2415" i="5"/>
  <c r="H2415" i="5"/>
  <c r="I2415" i="5"/>
  <c r="E1208" i="5"/>
  <c r="X1208" i="5" s="1"/>
  <c r="I2328" i="5"/>
  <c r="J655" i="5"/>
  <c r="R959" i="5"/>
  <c r="G1335" i="5"/>
  <c r="R1239" i="5"/>
  <c r="G1343" i="5"/>
  <c r="E1874" i="5"/>
  <c r="X1874" i="5" s="1"/>
  <c r="G1874" i="5"/>
  <c r="I1874" i="5"/>
  <c r="H1874" i="5"/>
  <c r="F1874" i="5"/>
  <c r="R1874" i="5"/>
  <c r="J1874" i="5"/>
  <c r="E1821" i="5"/>
  <c r="X1821" i="5" s="1"/>
  <c r="R1821" i="5"/>
  <c r="J1821" i="5"/>
  <c r="F1821" i="5"/>
  <c r="I1821" i="5"/>
  <c r="H1821" i="5"/>
  <c r="G1821" i="5"/>
  <c r="E375" i="5"/>
  <c r="X375" i="5" s="1"/>
  <c r="J375" i="5"/>
  <c r="H375" i="5"/>
  <c r="R375" i="5"/>
  <c r="G375" i="5"/>
  <c r="F375" i="5"/>
  <c r="I375" i="5"/>
  <c r="E407" i="5"/>
  <c r="X407" i="5" s="1"/>
  <c r="I407" i="5"/>
  <c r="G407" i="5"/>
  <c r="R407" i="5"/>
  <c r="J407" i="5"/>
  <c r="F407" i="5"/>
  <c r="H407" i="5"/>
  <c r="E471" i="5"/>
  <c r="X471" i="5" s="1"/>
  <c r="I471" i="5"/>
  <c r="G471" i="5"/>
  <c r="J471" i="5"/>
  <c r="R471" i="5"/>
  <c r="F471" i="5"/>
  <c r="H471" i="5"/>
  <c r="E535" i="5"/>
  <c r="X535" i="5" s="1"/>
  <c r="R535" i="5"/>
  <c r="H535" i="5"/>
  <c r="I535" i="5"/>
  <c r="G535" i="5"/>
  <c r="J535" i="5"/>
  <c r="F535" i="5"/>
  <c r="E567" i="5"/>
  <c r="X567" i="5" s="1"/>
  <c r="F567" i="5"/>
  <c r="H567" i="5"/>
  <c r="I567" i="5"/>
  <c r="G567" i="5"/>
  <c r="J567" i="5"/>
  <c r="R567" i="5"/>
  <c r="E599" i="5"/>
  <c r="X599" i="5" s="1"/>
  <c r="R599" i="5"/>
  <c r="G599" i="5"/>
  <c r="I599" i="5"/>
  <c r="J599" i="5"/>
  <c r="F599" i="5"/>
  <c r="H599" i="5"/>
  <c r="E631" i="5"/>
  <c r="X631" i="5" s="1"/>
  <c r="I631" i="5"/>
  <c r="G631" i="5"/>
  <c r="F631" i="5"/>
  <c r="J631" i="5"/>
  <c r="R631" i="5"/>
  <c r="H631" i="5"/>
  <c r="E663" i="5"/>
  <c r="X663" i="5" s="1"/>
  <c r="G663" i="5"/>
  <c r="J663" i="5"/>
  <c r="R663" i="5"/>
  <c r="I663" i="5"/>
  <c r="F663" i="5"/>
  <c r="H663" i="5"/>
  <c r="G695" i="5"/>
  <c r="I695" i="5"/>
  <c r="E727" i="5"/>
  <c r="X727" i="5" s="1"/>
  <c r="F727" i="5"/>
  <c r="I727" i="5"/>
  <c r="R727" i="5"/>
  <c r="J727" i="5"/>
  <c r="G727" i="5"/>
  <c r="H727" i="5"/>
  <c r="E791" i="5"/>
  <c r="X791" i="5" s="1"/>
  <c r="J791" i="5"/>
  <c r="G791" i="5"/>
  <c r="F791" i="5"/>
  <c r="I791" i="5"/>
  <c r="R791" i="5"/>
  <c r="H791" i="5"/>
  <c r="E823" i="5"/>
  <c r="X823" i="5" s="1"/>
  <c r="I823" i="5"/>
  <c r="F823" i="5"/>
  <c r="G823" i="5"/>
  <c r="R823" i="5"/>
  <c r="H823" i="5"/>
  <c r="J823" i="5"/>
  <c r="E855" i="5"/>
  <c r="X855" i="5" s="1"/>
  <c r="J855" i="5"/>
  <c r="H855" i="5"/>
  <c r="F855" i="5"/>
  <c r="I855" i="5"/>
  <c r="G855" i="5"/>
  <c r="R855" i="5"/>
  <c r="E887" i="5"/>
  <c r="X887" i="5" s="1"/>
  <c r="J887" i="5"/>
  <c r="H887" i="5"/>
  <c r="F887" i="5"/>
  <c r="I887" i="5"/>
  <c r="G887" i="5"/>
  <c r="R887" i="5"/>
  <c r="E951" i="5"/>
  <c r="X951" i="5" s="1"/>
  <c r="J951" i="5"/>
  <c r="H951" i="5"/>
  <c r="R951" i="5"/>
  <c r="I951" i="5"/>
  <c r="G951" i="5"/>
  <c r="F951" i="5"/>
  <c r="E983" i="5"/>
  <c r="X983" i="5" s="1"/>
  <c r="G983" i="5"/>
  <c r="J983" i="5"/>
  <c r="H983" i="5"/>
  <c r="I983" i="5"/>
  <c r="R983" i="5"/>
  <c r="F983" i="5"/>
  <c r="E1023" i="5"/>
  <c r="X1023" i="5" s="1"/>
  <c r="G1023" i="5"/>
  <c r="J1023" i="5"/>
  <c r="R1023" i="5"/>
  <c r="F1023" i="5"/>
  <c r="I1023" i="5"/>
  <c r="H1023" i="5"/>
  <c r="E1087" i="5"/>
  <c r="X1087" i="5" s="1"/>
  <c r="G1087" i="5"/>
  <c r="I1087" i="5"/>
  <c r="J1087" i="5"/>
  <c r="R1087" i="5"/>
  <c r="F1087" i="5"/>
  <c r="H1087" i="5"/>
  <c r="E1119" i="5"/>
  <c r="X1119" i="5" s="1"/>
  <c r="I1119" i="5"/>
  <c r="J1119" i="5"/>
  <c r="H1119" i="5"/>
  <c r="G1119" i="5"/>
  <c r="F1119" i="5"/>
  <c r="R1119" i="5"/>
  <c r="E1159" i="5"/>
  <c r="X1159" i="5" s="1"/>
  <c r="I1159" i="5"/>
  <c r="J1159" i="5"/>
  <c r="G1159" i="5"/>
  <c r="R1159" i="5"/>
  <c r="F1159" i="5"/>
  <c r="H1159" i="5"/>
  <c r="E1191" i="5"/>
  <c r="X1191" i="5" s="1"/>
  <c r="G1191" i="5"/>
  <c r="R1191" i="5"/>
  <c r="J1191" i="5"/>
  <c r="I1191" i="5"/>
  <c r="H1191" i="5"/>
  <c r="F1191" i="5"/>
  <c r="E1223" i="5"/>
  <c r="X1223" i="5" s="1"/>
  <c r="G1223" i="5"/>
  <c r="F1223" i="5"/>
  <c r="J1223" i="5"/>
  <c r="R1223" i="5"/>
  <c r="I1223" i="5"/>
  <c r="H1223" i="5"/>
  <c r="E1255" i="5"/>
  <c r="X1255" i="5" s="1"/>
  <c r="R1255" i="5"/>
  <c r="F1255" i="5"/>
  <c r="G1255" i="5"/>
  <c r="I1255" i="5"/>
  <c r="H1255" i="5"/>
  <c r="J1255" i="5"/>
  <c r="H1287" i="5"/>
  <c r="F1287" i="5"/>
  <c r="E1327" i="5"/>
  <c r="X1327" i="5" s="1"/>
  <c r="J1327" i="5"/>
  <c r="G1327" i="5"/>
  <c r="F1327" i="5"/>
  <c r="R1327" i="5"/>
  <c r="H1327" i="5"/>
  <c r="I1327" i="5"/>
  <c r="G1359" i="5"/>
  <c r="I1359" i="5"/>
  <c r="E1391" i="5"/>
  <c r="X1391" i="5" s="1"/>
  <c r="J1391" i="5"/>
  <c r="H1391" i="5"/>
  <c r="R1391" i="5"/>
  <c r="F1391" i="5"/>
  <c r="I1391" i="5"/>
  <c r="G1391" i="5"/>
  <c r="E1423" i="5"/>
  <c r="X1423" i="5" s="1"/>
  <c r="I1423" i="5"/>
  <c r="H1423" i="5"/>
  <c r="J1423" i="5"/>
  <c r="G1423" i="5"/>
  <c r="R1423" i="5"/>
  <c r="F1423" i="5"/>
  <c r="E448" i="5"/>
  <c r="X448" i="5" s="1"/>
  <c r="H448" i="5"/>
  <c r="J448" i="5"/>
  <c r="R448" i="5"/>
  <c r="F448" i="5"/>
  <c r="I448" i="5"/>
  <c r="E472" i="5"/>
  <c r="X472" i="5" s="1"/>
  <c r="R472" i="5"/>
  <c r="F472" i="5"/>
  <c r="J472" i="5"/>
  <c r="H472" i="5"/>
  <c r="G472" i="5"/>
  <c r="I472" i="5"/>
  <c r="E552" i="5"/>
  <c r="X552" i="5" s="1"/>
  <c r="J552" i="5"/>
  <c r="I552" i="5"/>
  <c r="F552" i="5"/>
  <c r="H552" i="5"/>
  <c r="R552" i="5"/>
  <c r="E608" i="5"/>
  <c r="X608" i="5" s="1"/>
  <c r="I608" i="5"/>
  <c r="J608" i="5"/>
  <c r="F608" i="5"/>
  <c r="R608" i="5"/>
  <c r="H608" i="5"/>
  <c r="G608" i="5"/>
  <c r="E632" i="5"/>
  <c r="X632" i="5" s="1"/>
  <c r="H632" i="5"/>
  <c r="I632" i="5"/>
  <c r="J632" i="5"/>
  <c r="R632" i="5"/>
  <c r="G632" i="5"/>
  <c r="F632" i="5"/>
  <c r="E664" i="5"/>
  <c r="X664" i="5" s="1"/>
  <c r="J664" i="5"/>
  <c r="I664" i="5"/>
  <c r="H664" i="5"/>
  <c r="F664" i="5"/>
  <c r="R664" i="5"/>
  <c r="G664" i="5"/>
  <c r="E688" i="5"/>
  <c r="X688" i="5" s="1"/>
  <c r="R688" i="5"/>
  <c r="H688" i="5"/>
  <c r="F688" i="5"/>
  <c r="I688" i="5"/>
  <c r="J688" i="5"/>
  <c r="E752" i="5"/>
  <c r="X752" i="5" s="1"/>
  <c r="F752" i="5"/>
  <c r="H752" i="5"/>
  <c r="I752" i="5"/>
  <c r="J752" i="5"/>
  <c r="G752" i="5"/>
  <c r="R752" i="5"/>
  <c r="E784" i="5"/>
  <c r="X784" i="5" s="1"/>
  <c r="H784" i="5"/>
  <c r="G784" i="5"/>
  <c r="I784" i="5"/>
  <c r="F784" i="5"/>
  <c r="R784" i="5"/>
  <c r="J784" i="5"/>
  <c r="E864" i="5"/>
  <c r="X864" i="5" s="1"/>
  <c r="J864" i="5"/>
  <c r="G864" i="5"/>
  <c r="R864" i="5"/>
  <c r="I864" i="5"/>
  <c r="H864" i="5"/>
  <c r="F864" i="5"/>
  <c r="E896" i="5"/>
  <c r="X896" i="5" s="1"/>
  <c r="I896" i="5"/>
  <c r="R896" i="5"/>
  <c r="F896" i="5"/>
  <c r="J896" i="5"/>
  <c r="H896" i="5"/>
  <c r="G896" i="5"/>
  <c r="E920" i="5"/>
  <c r="X920" i="5" s="1"/>
  <c r="F920" i="5"/>
  <c r="R920" i="5"/>
  <c r="J920" i="5"/>
  <c r="I920" i="5"/>
  <c r="H920" i="5"/>
  <c r="E976" i="5"/>
  <c r="X976" i="5" s="1"/>
  <c r="J976" i="5"/>
  <c r="I976" i="5"/>
  <c r="R976" i="5"/>
  <c r="F976" i="5"/>
  <c r="H976" i="5"/>
  <c r="G976" i="5"/>
  <c r="E1000" i="5"/>
  <c r="X1000" i="5" s="1"/>
  <c r="F1000" i="5"/>
  <c r="I1000" i="5"/>
  <c r="H1000" i="5"/>
  <c r="J1000" i="5"/>
  <c r="R1000" i="5"/>
  <c r="E1064" i="5"/>
  <c r="X1064" i="5" s="1"/>
  <c r="R1064" i="5"/>
  <c r="F1064" i="5"/>
  <c r="J1064" i="5"/>
  <c r="H1064" i="5"/>
  <c r="I1064" i="5"/>
  <c r="G1064" i="5"/>
  <c r="G1088" i="5"/>
  <c r="E1168" i="5"/>
  <c r="X1168" i="5" s="1"/>
  <c r="H1168" i="5"/>
  <c r="R1168" i="5"/>
  <c r="F1168" i="5"/>
  <c r="I1168" i="5"/>
  <c r="J1168" i="5"/>
  <c r="E1224" i="5"/>
  <c r="X1224" i="5" s="1"/>
  <c r="F1224" i="5"/>
  <c r="J1224" i="5"/>
  <c r="I1224" i="5"/>
  <c r="R1224" i="5"/>
  <c r="H1224" i="5"/>
  <c r="G1256" i="5"/>
  <c r="E1320" i="5"/>
  <c r="X1320" i="5" s="1"/>
  <c r="F1320" i="5"/>
  <c r="R1320" i="5"/>
  <c r="I1320" i="5"/>
  <c r="G1320" i="5"/>
  <c r="J1320" i="5"/>
  <c r="H1320" i="5"/>
  <c r="E1344" i="5"/>
  <c r="X1344" i="5" s="1"/>
  <c r="J1344" i="5"/>
  <c r="I1344" i="5"/>
  <c r="R1344" i="5"/>
  <c r="H1344" i="5"/>
  <c r="F1344" i="5"/>
  <c r="G1344" i="5"/>
  <c r="E1376" i="5"/>
  <c r="X1376" i="5" s="1"/>
  <c r="I1376" i="5"/>
  <c r="F1376" i="5"/>
  <c r="R1376" i="5"/>
  <c r="J1376" i="5"/>
  <c r="H1376" i="5"/>
  <c r="G1376" i="5"/>
  <c r="E1400" i="5"/>
  <c r="X1400" i="5" s="1"/>
  <c r="J1400" i="5"/>
  <c r="I1400" i="5"/>
  <c r="R1400" i="5"/>
  <c r="H1400" i="5"/>
  <c r="F1400" i="5"/>
  <c r="E1432" i="5"/>
  <c r="X1432" i="5" s="1"/>
  <c r="F1432" i="5"/>
  <c r="J1432" i="5"/>
  <c r="H1432" i="5"/>
  <c r="R1432" i="5"/>
  <c r="I1432" i="5"/>
  <c r="G1816" i="5"/>
  <c r="E1896" i="5"/>
  <c r="X1896" i="5" s="1"/>
  <c r="H1896" i="5"/>
  <c r="I1896" i="5"/>
  <c r="R1896" i="5"/>
  <c r="J1896" i="5"/>
  <c r="F1896" i="5"/>
  <c r="E2032" i="5"/>
  <c r="X2032" i="5" s="1"/>
  <c r="R2032" i="5"/>
  <c r="G2032" i="5"/>
  <c r="I2032" i="5"/>
  <c r="H2032" i="5"/>
  <c r="J2032" i="5"/>
  <c r="F2032" i="5"/>
  <c r="E2080" i="5"/>
  <c r="X2080" i="5" s="1"/>
  <c r="J2080" i="5"/>
  <c r="I2080" i="5"/>
  <c r="F2080" i="5"/>
  <c r="R2080" i="5"/>
  <c r="H2080" i="5"/>
  <c r="E2168" i="5"/>
  <c r="X2168" i="5" s="1"/>
  <c r="F2168" i="5"/>
  <c r="R2168" i="5"/>
  <c r="H2168" i="5"/>
  <c r="I2168" i="5"/>
  <c r="J2168" i="5"/>
  <c r="G2168" i="5"/>
  <c r="E2312" i="5"/>
  <c r="X2312" i="5" s="1"/>
  <c r="R2312" i="5"/>
  <c r="I2312" i="5"/>
  <c r="J2312" i="5"/>
  <c r="G2312" i="5"/>
  <c r="F2312" i="5"/>
  <c r="H2312" i="5"/>
  <c r="G2360" i="5"/>
  <c r="E2376" i="5"/>
  <c r="X2376" i="5" s="1"/>
  <c r="R2376" i="5"/>
  <c r="I2376" i="5"/>
  <c r="F2376" i="5"/>
  <c r="H2376" i="5"/>
  <c r="J2376" i="5"/>
  <c r="G2328" i="5"/>
  <c r="F1343" i="5"/>
  <c r="I959" i="5"/>
  <c r="H1535" i="5"/>
  <c r="J1239" i="5"/>
  <c r="E1343" i="5"/>
  <c r="X1343" i="5" s="1"/>
  <c r="E2170" i="5"/>
  <c r="X2170" i="5" s="1"/>
  <c r="G2170" i="5"/>
  <c r="F2170" i="5"/>
  <c r="I2170" i="5"/>
  <c r="J2170" i="5"/>
  <c r="H2170" i="5"/>
  <c r="R2170" i="5"/>
  <c r="E389" i="5"/>
  <c r="X389" i="5" s="1"/>
  <c r="J389" i="5"/>
  <c r="G389" i="5"/>
  <c r="R389" i="5"/>
  <c r="F389" i="5"/>
  <c r="H389" i="5"/>
  <c r="I389" i="5"/>
  <c r="E581" i="5"/>
  <c r="X581" i="5" s="1"/>
  <c r="H581" i="5"/>
  <c r="I581" i="5"/>
  <c r="J581" i="5"/>
  <c r="F581" i="5"/>
  <c r="R581" i="5"/>
  <c r="G581" i="5"/>
  <c r="E837" i="5"/>
  <c r="X837" i="5" s="1"/>
  <c r="I837" i="5"/>
  <c r="G837" i="5"/>
  <c r="F837" i="5"/>
  <c r="J837" i="5"/>
  <c r="H837" i="5"/>
  <c r="R837" i="5"/>
  <c r="G1800" i="5"/>
  <c r="G1920" i="5"/>
  <c r="G1352" i="5"/>
  <c r="G648" i="5"/>
  <c r="E1151" i="5"/>
  <c r="X1151" i="5" s="1"/>
  <c r="G1151" i="5"/>
  <c r="J1151" i="5"/>
  <c r="H1151" i="5"/>
  <c r="R1151" i="5"/>
  <c r="F1151" i="5"/>
  <c r="I1151" i="5"/>
  <c r="E831" i="5"/>
  <c r="X831" i="5" s="1"/>
  <c r="I831" i="5"/>
  <c r="J831" i="5"/>
  <c r="F831" i="5"/>
  <c r="R831" i="5"/>
  <c r="H831" i="5"/>
  <c r="G831" i="5"/>
  <c r="E991" i="5"/>
  <c r="X991" i="5" s="1"/>
  <c r="J991" i="5"/>
  <c r="I991" i="5"/>
  <c r="H991" i="5"/>
  <c r="G991" i="5"/>
  <c r="R991" i="5"/>
  <c r="F991" i="5"/>
  <c r="E1063" i="5"/>
  <c r="X1063" i="5" s="1"/>
  <c r="J1063" i="5"/>
  <c r="R1063" i="5"/>
  <c r="F1063" i="5"/>
  <c r="G1063" i="5"/>
  <c r="I1063" i="5"/>
  <c r="H1063" i="5"/>
  <c r="E1455" i="5"/>
  <c r="X1455" i="5" s="1"/>
  <c r="R1455" i="5"/>
  <c r="J1455" i="5"/>
  <c r="I1455" i="5"/>
  <c r="H1455" i="5"/>
  <c r="F1455" i="5"/>
  <c r="E1487" i="5"/>
  <c r="X1487" i="5" s="1"/>
  <c r="I1487" i="5"/>
  <c r="R1487" i="5"/>
  <c r="G1487" i="5"/>
  <c r="H1487" i="5"/>
  <c r="F1487" i="5"/>
  <c r="J1487" i="5"/>
  <c r="E1519" i="5"/>
  <c r="X1519" i="5" s="1"/>
  <c r="H1519" i="5"/>
  <c r="G1519" i="5"/>
  <c r="I1519" i="5"/>
  <c r="R1519" i="5"/>
  <c r="J1519" i="5"/>
  <c r="F1519" i="5"/>
  <c r="E1551" i="5"/>
  <c r="X1551" i="5" s="1"/>
  <c r="G1551" i="5"/>
  <c r="R1551" i="5"/>
  <c r="F1551" i="5"/>
  <c r="H1551" i="5"/>
  <c r="I1551" i="5"/>
  <c r="J1551" i="5"/>
  <c r="E1591" i="5"/>
  <c r="X1591" i="5" s="1"/>
  <c r="J1591" i="5"/>
  <c r="R1591" i="5"/>
  <c r="G1591" i="5"/>
  <c r="H1591" i="5"/>
  <c r="F1591" i="5"/>
  <c r="I1591" i="5"/>
  <c r="E1623" i="5"/>
  <c r="X1623" i="5" s="1"/>
  <c r="H1623" i="5"/>
  <c r="I1623" i="5"/>
  <c r="J1623" i="5"/>
  <c r="F1623" i="5"/>
  <c r="G1623" i="5"/>
  <c r="R1623" i="5"/>
  <c r="E1655" i="5"/>
  <c r="X1655" i="5" s="1"/>
  <c r="H1655" i="5"/>
  <c r="J1655" i="5"/>
  <c r="F1655" i="5"/>
  <c r="R1655" i="5"/>
  <c r="G1655" i="5"/>
  <c r="I1655" i="5"/>
  <c r="E1687" i="5"/>
  <c r="X1687" i="5" s="1"/>
  <c r="H1687" i="5"/>
  <c r="F1687" i="5"/>
  <c r="I1687" i="5"/>
  <c r="R1687" i="5"/>
  <c r="G1687" i="5"/>
  <c r="J1687" i="5"/>
  <c r="E392" i="5"/>
  <c r="X392" i="5" s="1"/>
  <c r="F392" i="5"/>
  <c r="J392" i="5"/>
  <c r="R392" i="5"/>
  <c r="I392" i="5"/>
  <c r="H392" i="5"/>
  <c r="G392" i="5"/>
  <c r="E424" i="5"/>
  <c r="X424" i="5" s="1"/>
  <c r="J424" i="5"/>
  <c r="R424" i="5"/>
  <c r="F424" i="5"/>
  <c r="I424" i="5"/>
  <c r="H424" i="5"/>
  <c r="G424" i="5"/>
  <c r="E504" i="5"/>
  <c r="X504" i="5" s="1"/>
  <c r="F504" i="5"/>
  <c r="J504" i="5"/>
  <c r="I504" i="5"/>
  <c r="R504" i="5"/>
  <c r="H504" i="5"/>
  <c r="E584" i="5"/>
  <c r="X584" i="5" s="1"/>
  <c r="F584" i="5"/>
  <c r="H584" i="5"/>
  <c r="J584" i="5"/>
  <c r="G584" i="5"/>
  <c r="R584" i="5"/>
  <c r="I584" i="5"/>
  <c r="E816" i="5"/>
  <c r="X816" i="5" s="1"/>
  <c r="G816" i="5"/>
  <c r="F816" i="5"/>
  <c r="R816" i="5"/>
  <c r="J816" i="5"/>
  <c r="H816" i="5"/>
  <c r="I816" i="5"/>
  <c r="E840" i="5"/>
  <c r="X840" i="5" s="1"/>
  <c r="F840" i="5"/>
  <c r="H840" i="5"/>
  <c r="I840" i="5"/>
  <c r="R840" i="5"/>
  <c r="J840" i="5"/>
  <c r="E952" i="5"/>
  <c r="X952" i="5" s="1"/>
  <c r="F952" i="5"/>
  <c r="J952" i="5"/>
  <c r="R952" i="5"/>
  <c r="I952" i="5"/>
  <c r="H952" i="5"/>
  <c r="E1008" i="5"/>
  <c r="X1008" i="5" s="1"/>
  <c r="F1008" i="5"/>
  <c r="I1008" i="5"/>
  <c r="H1008" i="5"/>
  <c r="J1008" i="5"/>
  <c r="R1008" i="5"/>
  <c r="E1032" i="5"/>
  <c r="X1032" i="5" s="1"/>
  <c r="H1032" i="5"/>
  <c r="J1032" i="5"/>
  <c r="R1032" i="5"/>
  <c r="I1032" i="5"/>
  <c r="F1032" i="5"/>
  <c r="E1112" i="5"/>
  <c r="X1112" i="5" s="1"/>
  <c r="R1112" i="5"/>
  <c r="H1112" i="5"/>
  <c r="I1112" i="5"/>
  <c r="F1112" i="5"/>
  <c r="J1112" i="5"/>
  <c r="G1144" i="5"/>
  <c r="E1200" i="5"/>
  <c r="X1200" i="5" s="1"/>
  <c r="I1200" i="5"/>
  <c r="G1200" i="5"/>
  <c r="H1200" i="5"/>
  <c r="F1200" i="5"/>
  <c r="R1200" i="5"/>
  <c r="J1200" i="5"/>
  <c r="E1408" i="5"/>
  <c r="X1408" i="5" s="1"/>
  <c r="F1408" i="5"/>
  <c r="H1408" i="5"/>
  <c r="R1408" i="5"/>
  <c r="I1408" i="5"/>
  <c r="G1408" i="5"/>
  <c r="J1408" i="5"/>
  <c r="E1464" i="5"/>
  <c r="X1464" i="5" s="1"/>
  <c r="J1464" i="5"/>
  <c r="H1464" i="5"/>
  <c r="F1464" i="5"/>
  <c r="G1464" i="5"/>
  <c r="I1464" i="5"/>
  <c r="R1464" i="5"/>
  <c r="E1488" i="5"/>
  <c r="X1488" i="5" s="1"/>
  <c r="H1488" i="5"/>
  <c r="R1488" i="5"/>
  <c r="I1488" i="5"/>
  <c r="J1488" i="5"/>
  <c r="F1488" i="5"/>
  <c r="G1488" i="5"/>
  <c r="E1520" i="5"/>
  <c r="X1520" i="5" s="1"/>
  <c r="J1520" i="5"/>
  <c r="F1520" i="5"/>
  <c r="I1520" i="5"/>
  <c r="G1520" i="5"/>
  <c r="H1520" i="5"/>
  <c r="R1520" i="5"/>
  <c r="E1576" i="5"/>
  <c r="X1576" i="5" s="1"/>
  <c r="H1576" i="5"/>
  <c r="R1576" i="5"/>
  <c r="F1576" i="5"/>
  <c r="J1576" i="5"/>
  <c r="I1576" i="5"/>
  <c r="E1608" i="5"/>
  <c r="X1608" i="5" s="1"/>
  <c r="I1608" i="5"/>
  <c r="J1608" i="5"/>
  <c r="H1608" i="5"/>
  <c r="F1608" i="5"/>
  <c r="R1608" i="5"/>
  <c r="E1664" i="5"/>
  <c r="X1664" i="5" s="1"/>
  <c r="F1664" i="5"/>
  <c r="R1664" i="5"/>
  <c r="J1664" i="5"/>
  <c r="H1664" i="5"/>
  <c r="I1664" i="5"/>
  <c r="E1696" i="5"/>
  <c r="X1696" i="5" s="1"/>
  <c r="I1696" i="5"/>
  <c r="H1696" i="5"/>
  <c r="R1696" i="5"/>
  <c r="J1696" i="5"/>
  <c r="F1696" i="5"/>
  <c r="E1728" i="5"/>
  <c r="X1728" i="5" s="1"/>
  <c r="F1728" i="5"/>
  <c r="J1728" i="5"/>
  <c r="I1728" i="5"/>
  <c r="H1728" i="5"/>
  <c r="R1728" i="5"/>
  <c r="G1728" i="5"/>
  <c r="E1760" i="5"/>
  <c r="X1760" i="5" s="1"/>
  <c r="R1760" i="5"/>
  <c r="H1760" i="5"/>
  <c r="F1760" i="5"/>
  <c r="J1760" i="5"/>
  <c r="I1760" i="5"/>
  <c r="G1760" i="5"/>
  <c r="G1792" i="5"/>
  <c r="E1840" i="5"/>
  <c r="X1840" i="5" s="1"/>
  <c r="J1840" i="5"/>
  <c r="H1840" i="5"/>
  <c r="R1840" i="5"/>
  <c r="G1840" i="5"/>
  <c r="F1840" i="5"/>
  <c r="I1840" i="5"/>
  <c r="E1928" i="5"/>
  <c r="X1928" i="5" s="1"/>
  <c r="H1928" i="5"/>
  <c r="R1928" i="5"/>
  <c r="I1928" i="5"/>
  <c r="J1928" i="5"/>
  <c r="F1928" i="5"/>
  <c r="E1952" i="5"/>
  <c r="X1952" i="5" s="1"/>
  <c r="F1952" i="5"/>
  <c r="I1952" i="5"/>
  <c r="R1952" i="5"/>
  <c r="H1952" i="5"/>
  <c r="J1952" i="5"/>
  <c r="E2008" i="5"/>
  <c r="X2008" i="5" s="1"/>
  <c r="I2008" i="5"/>
  <c r="F2008" i="5"/>
  <c r="H2008" i="5"/>
  <c r="J2008" i="5"/>
  <c r="R2008" i="5"/>
  <c r="G2040" i="5"/>
  <c r="E2056" i="5"/>
  <c r="X2056" i="5" s="1"/>
  <c r="F2056" i="5"/>
  <c r="H2056" i="5"/>
  <c r="J2056" i="5"/>
  <c r="I2056" i="5"/>
  <c r="G2056" i="5"/>
  <c r="R2056" i="5"/>
  <c r="E2088" i="5"/>
  <c r="X2088" i="5" s="1"/>
  <c r="F2088" i="5"/>
  <c r="R2088" i="5"/>
  <c r="G2088" i="5"/>
  <c r="J2088" i="5"/>
  <c r="H2088" i="5"/>
  <c r="I2088" i="5"/>
  <c r="E2112" i="5"/>
  <c r="X2112" i="5" s="1"/>
  <c r="R2112" i="5"/>
  <c r="J2112" i="5"/>
  <c r="I2112" i="5"/>
  <c r="F2112" i="5"/>
  <c r="H2112" i="5"/>
  <c r="E2200" i="5"/>
  <c r="X2200" i="5" s="1"/>
  <c r="H2200" i="5"/>
  <c r="I2200" i="5"/>
  <c r="J2200" i="5"/>
  <c r="G2200" i="5"/>
  <c r="R2200" i="5"/>
  <c r="F2200" i="5"/>
  <c r="E2224" i="5"/>
  <c r="X2224" i="5" s="1"/>
  <c r="R2224" i="5"/>
  <c r="F2224" i="5"/>
  <c r="I2224" i="5"/>
  <c r="J2224" i="5"/>
  <c r="H2224" i="5"/>
  <c r="E2256" i="5"/>
  <c r="X2256" i="5" s="1"/>
  <c r="J2256" i="5"/>
  <c r="R2256" i="5"/>
  <c r="G2256" i="5"/>
  <c r="H2256" i="5"/>
  <c r="I2256" i="5"/>
  <c r="F2256" i="5"/>
  <c r="E2288" i="5"/>
  <c r="X2288" i="5" s="1"/>
  <c r="I2288" i="5"/>
  <c r="H2288" i="5"/>
  <c r="F2288" i="5"/>
  <c r="R2288" i="5"/>
  <c r="J2288" i="5"/>
  <c r="E2344" i="5"/>
  <c r="X2344" i="5" s="1"/>
  <c r="F2344" i="5"/>
  <c r="J2344" i="5"/>
  <c r="H2344" i="5"/>
  <c r="I2344" i="5"/>
  <c r="R2344" i="5"/>
  <c r="G2344" i="5"/>
  <c r="G2384" i="5"/>
  <c r="E2399" i="5"/>
  <c r="X2399" i="5" s="1"/>
  <c r="J2399" i="5"/>
  <c r="I2399" i="5"/>
  <c r="H2399" i="5"/>
  <c r="R2399" i="5"/>
  <c r="F2399" i="5"/>
  <c r="F2423" i="5"/>
  <c r="I2423" i="5"/>
  <c r="R2423" i="5"/>
  <c r="J2423" i="5"/>
  <c r="H2423" i="5"/>
  <c r="E2234" i="5"/>
  <c r="X2234" i="5" s="1"/>
  <c r="I2234" i="5"/>
  <c r="H2234" i="5"/>
  <c r="J2234" i="5"/>
  <c r="F2234" i="5"/>
  <c r="R2234" i="5"/>
  <c r="G2234" i="5"/>
  <c r="E1253" i="5"/>
  <c r="X1253" i="5" s="1"/>
  <c r="G1253" i="5"/>
  <c r="H1253" i="5"/>
  <c r="I1253" i="5"/>
  <c r="F1253" i="5"/>
  <c r="R1253" i="5"/>
  <c r="J1253" i="5"/>
  <c r="E1414" i="5"/>
  <c r="X1414" i="5" s="1"/>
  <c r="F1414" i="5"/>
  <c r="R1414" i="5"/>
  <c r="G1414" i="5"/>
  <c r="I1414" i="5"/>
  <c r="J1414" i="5"/>
  <c r="H1414" i="5"/>
  <c r="E2162" i="5"/>
  <c r="X2162" i="5" s="1"/>
  <c r="F2162" i="5"/>
  <c r="H2162" i="5"/>
  <c r="J2162" i="5"/>
  <c r="I2162" i="5"/>
  <c r="R2162" i="5"/>
  <c r="G2162" i="5"/>
  <c r="E1266" i="5"/>
  <c r="X1266" i="5" s="1"/>
  <c r="R1266" i="5"/>
  <c r="H1266" i="5"/>
  <c r="F1266" i="5"/>
  <c r="J1266" i="5"/>
  <c r="G1266" i="5"/>
  <c r="I1266" i="5"/>
  <c r="E1426" i="5"/>
  <c r="X1426" i="5" s="1"/>
  <c r="G1426" i="5"/>
  <c r="I1426" i="5"/>
  <c r="R1426" i="5"/>
  <c r="F1426" i="5"/>
  <c r="J1426" i="5"/>
  <c r="H1426" i="5"/>
  <c r="E1562" i="5"/>
  <c r="X1562" i="5" s="1"/>
  <c r="J1562" i="5"/>
  <c r="F1562" i="5"/>
  <c r="H1562" i="5"/>
  <c r="R1562" i="5"/>
  <c r="G1562" i="5"/>
  <c r="I1562" i="5"/>
  <c r="E1778" i="5"/>
  <c r="X1778" i="5" s="1"/>
  <c r="G1778" i="5"/>
  <c r="I1778" i="5"/>
  <c r="J1778" i="5"/>
  <c r="H1778" i="5"/>
  <c r="R1778" i="5"/>
  <c r="F1778" i="5"/>
  <c r="E2417" i="5"/>
  <c r="X2417" i="5" s="1"/>
  <c r="I2417" i="5"/>
  <c r="F2417" i="5"/>
  <c r="R2417" i="5"/>
  <c r="G2417" i="5"/>
  <c r="H2417" i="5"/>
  <c r="J2417" i="5"/>
  <c r="E2210" i="5"/>
  <c r="X2210" i="5" s="1"/>
  <c r="G2210" i="5"/>
  <c r="J2210" i="5"/>
  <c r="I2210" i="5"/>
  <c r="H2210" i="5"/>
  <c r="R2210" i="5"/>
  <c r="F2210" i="5"/>
  <c r="J2028" i="5"/>
  <c r="F2028" i="5"/>
  <c r="I2028" i="5"/>
  <c r="G2028" i="5"/>
  <c r="E2028" i="5"/>
  <c r="X2028" i="5" s="1"/>
  <c r="H2028" i="5"/>
  <c r="R2028" i="5"/>
  <c r="J1330" i="5"/>
  <c r="F1330" i="5"/>
  <c r="E1330" i="5"/>
  <c r="X1330" i="5" s="1"/>
  <c r="I1330" i="5"/>
  <c r="H1330" i="5"/>
  <c r="G1330" i="5"/>
  <c r="R1330" i="5"/>
  <c r="E1466" i="5"/>
  <c r="X1466" i="5" s="1"/>
  <c r="G1466" i="5"/>
  <c r="R1466" i="5"/>
  <c r="H1466" i="5"/>
  <c r="I1466" i="5"/>
  <c r="F1466" i="5"/>
  <c r="J1466" i="5"/>
  <c r="E1842" i="5"/>
  <c r="X1842" i="5" s="1"/>
  <c r="F1842" i="5"/>
  <c r="I1842" i="5"/>
  <c r="G1842" i="5"/>
  <c r="J1842" i="5"/>
  <c r="R1842" i="5"/>
  <c r="H1842" i="5"/>
  <c r="E2274" i="5"/>
  <c r="X2274" i="5" s="1"/>
  <c r="G2274" i="5"/>
  <c r="R2274" i="5"/>
  <c r="I2274" i="5"/>
  <c r="H2274" i="5"/>
  <c r="F2274" i="5"/>
  <c r="J2274" i="5"/>
  <c r="E2322" i="5"/>
  <c r="X2322" i="5" s="1"/>
  <c r="J2322" i="5"/>
  <c r="F2322" i="5"/>
  <c r="H2322" i="5"/>
  <c r="I2322" i="5"/>
  <c r="R2322" i="5"/>
  <c r="G2322" i="5"/>
  <c r="E1218" i="5"/>
  <c r="X1218" i="5" s="1"/>
  <c r="G1218" i="5"/>
  <c r="R1218" i="5"/>
  <c r="F1218" i="5"/>
  <c r="H1218" i="5"/>
  <c r="I1218" i="5"/>
  <c r="J1218" i="5"/>
  <c r="E1282" i="5"/>
  <c r="X1282" i="5" s="1"/>
  <c r="J1282" i="5"/>
  <c r="G1282" i="5"/>
  <c r="I1282" i="5"/>
  <c r="F1282" i="5"/>
  <c r="R1282" i="5"/>
  <c r="H1282" i="5"/>
  <c r="J1362" i="5"/>
  <c r="E1362" i="5"/>
  <c r="X1362" i="5" s="1"/>
  <c r="I1362" i="5"/>
  <c r="G1362" i="5"/>
  <c r="F1362" i="5"/>
  <c r="R1362" i="5"/>
  <c r="H1362" i="5"/>
  <c r="E1434" i="5"/>
  <c r="X1434" i="5" s="1"/>
  <c r="F1434" i="5"/>
  <c r="H1434" i="5"/>
  <c r="R1434" i="5"/>
  <c r="G1434" i="5"/>
  <c r="J1434" i="5"/>
  <c r="I1434" i="5"/>
  <c r="E1482" i="5"/>
  <c r="X1482" i="5" s="1"/>
  <c r="H1482" i="5"/>
  <c r="J1482" i="5"/>
  <c r="R1482" i="5"/>
  <c r="I1482" i="5"/>
  <c r="F1482" i="5"/>
  <c r="G1482" i="5"/>
  <c r="E1626" i="5"/>
  <c r="X1626" i="5" s="1"/>
  <c r="R1626" i="5"/>
  <c r="J1626" i="5"/>
  <c r="F1626" i="5"/>
  <c r="G1626" i="5"/>
  <c r="H1626" i="5"/>
  <c r="I1626" i="5"/>
  <c r="E1786" i="5"/>
  <c r="X1786" i="5" s="1"/>
  <c r="G1786" i="5"/>
  <c r="H1786" i="5"/>
  <c r="I1786" i="5"/>
  <c r="J1786" i="5"/>
  <c r="F1786" i="5"/>
  <c r="R1786" i="5"/>
  <c r="E1850" i="5"/>
  <c r="X1850" i="5" s="1"/>
  <c r="I1850" i="5"/>
  <c r="G1850" i="5"/>
  <c r="F1850" i="5"/>
  <c r="H1850" i="5"/>
  <c r="R1850" i="5"/>
  <c r="J1850" i="5"/>
  <c r="E1970" i="5"/>
  <c r="X1970" i="5" s="1"/>
  <c r="R1970" i="5"/>
  <c r="I1970" i="5"/>
  <c r="J1970" i="5"/>
  <c r="G1970" i="5"/>
  <c r="F1970" i="5"/>
  <c r="H1970" i="5"/>
  <c r="E2082" i="5"/>
  <c r="X2082" i="5" s="1"/>
  <c r="R2082" i="5"/>
  <c r="F2082" i="5"/>
  <c r="I2082" i="5"/>
  <c r="G2082" i="5"/>
  <c r="J2082" i="5"/>
  <c r="H2082" i="5"/>
  <c r="E2290" i="5"/>
  <c r="X2290" i="5" s="1"/>
  <c r="H2290" i="5"/>
  <c r="G2290" i="5"/>
  <c r="F2290" i="5"/>
  <c r="R2290" i="5"/>
  <c r="I2290" i="5"/>
  <c r="J2290" i="5"/>
  <c r="E2338" i="5"/>
  <c r="X2338" i="5" s="1"/>
  <c r="J2338" i="5"/>
  <c r="G2338" i="5"/>
  <c r="H2338" i="5"/>
  <c r="F2338" i="5"/>
  <c r="I2338" i="5"/>
  <c r="R2338" i="5"/>
  <c r="E1890" i="5"/>
  <c r="X1890" i="5" s="1"/>
  <c r="G1890" i="5"/>
  <c r="H1890" i="5"/>
  <c r="R1890" i="5"/>
  <c r="I1890" i="5"/>
  <c r="J1890" i="5"/>
  <c r="F1890" i="5"/>
  <c r="E1978" i="5"/>
  <c r="X1978" i="5" s="1"/>
  <c r="I1978" i="5"/>
  <c r="R1978" i="5"/>
  <c r="J1978" i="5"/>
  <c r="H1978" i="5"/>
  <c r="F1978" i="5"/>
  <c r="G1978" i="5"/>
  <c r="I2130" i="5"/>
  <c r="E2130" i="5"/>
  <c r="X2130" i="5" s="1"/>
  <c r="R2130" i="5"/>
  <c r="F2130" i="5"/>
  <c r="H2130" i="5"/>
  <c r="J2130" i="5"/>
  <c r="G2130" i="5"/>
  <c r="E2362" i="5"/>
  <c r="X2362" i="5" s="1"/>
  <c r="F2362" i="5"/>
  <c r="H2362" i="5"/>
  <c r="I2362" i="5"/>
  <c r="G2362" i="5"/>
  <c r="J2362" i="5"/>
  <c r="R2362" i="5"/>
  <c r="E1197" i="5"/>
  <c r="X1197" i="5" s="1"/>
  <c r="F1197" i="5"/>
  <c r="J1197" i="5"/>
  <c r="H1197" i="5"/>
  <c r="G1197" i="5"/>
  <c r="R1197" i="5"/>
  <c r="I1197" i="5"/>
  <c r="E1261" i="5"/>
  <c r="X1261" i="5" s="1"/>
  <c r="H1261" i="5"/>
  <c r="I1261" i="5"/>
  <c r="J1261" i="5"/>
  <c r="F1261" i="5"/>
  <c r="R1261" i="5"/>
  <c r="G1261" i="5"/>
  <c r="E2354" i="5"/>
  <c r="X2354" i="5" s="1"/>
  <c r="I2354" i="5"/>
  <c r="R2354" i="5"/>
  <c r="H2354" i="5"/>
  <c r="J2354" i="5"/>
  <c r="F2354" i="5"/>
  <c r="G2354" i="5"/>
  <c r="E1226" i="5"/>
  <c r="X1226" i="5" s="1"/>
  <c r="G1226" i="5"/>
  <c r="R1226" i="5"/>
  <c r="J1226" i="5"/>
  <c r="F1226" i="5"/>
  <c r="H1226" i="5"/>
  <c r="I1226" i="5"/>
  <c r="E1290" i="5"/>
  <c r="X1290" i="5" s="1"/>
  <c r="I1290" i="5"/>
  <c r="J1290" i="5"/>
  <c r="R1290" i="5"/>
  <c r="G1290" i="5"/>
  <c r="F1290" i="5"/>
  <c r="H1290" i="5"/>
  <c r="E1394" i="5"/>
  <c r="X1394" i="5" s="1"/>
  <c r="F1394" i="5"/>
  <c r="R1394" i="5"/>
  <c r="J1394" i="5"/>
  <c r="I1394" i="5"/>
  <c r="G1394" i="5"/>
  <c r="H1394" i="5"/>
  <c r="E1450" i="5"/>
  <c r="X1450" i="5" s="1"/>
  <c r="F1450" i="5"/>
  <c r="H1450" i="5"/>
  <c r="J1450" i="5"/>
  <c r="R1450" i="5"/>
  <c r="I1450" i="5"/>
  <c r="G1450" i="5"/>
  <c r="E1498" i="5"/>
  <c r="X1498" i="5" s="1"/>
  <c r="J1498" i="5"/>
  <c r="F1498" i="5"/>
  <c r="R1498" i="5"/>
  <c r="I1498" i="5"/>
  <c r="H1498" i="5"/>
  <c r="G1498" i="5"/>
  <c r="E1658" i="5"/>
  <c r="X1658" i="5" s="1"/>
  <c r="G1658" i="5"/>
  <c r="I1658" i="5"/>
  <c r="R1658" i="5"/>
  <c r="J1658" i="5"/>
  <c r="F1658" i="5"/>
  <c r="H1658" i="5"/>
  <c r="E1810" i="5"/>
  <c r="X1810" i="5" s="1"/>
  <c r="F1810" i="5"/>
  <c r="I1810" i="5"/>
  <c r="H1810" i="5"/>
  <c r="G1810" i="5"/>
  <c r="R1810" i="5"/>
  <c r="J1810" i="5"/>
  <c r="E2226" i="5"/>
  <c r="X2226" i="5" s="1"/>
  <c r="F2226" i="5"/>
  <c r="I2226" i="5"/>
  <c r="H2226" i="5"/>
  <c r="G2226" i="5"/>
  <c r="J2226" i="5"/>
  <c r="R2226" i="5"/>
  <c r="E1914" i="5"/>
  <c r="X1914" i="5" s="1"/>
  <c r="F1914" i="5"/>
  <c r="I1914" i="5"/>
  <c r="R1914" i="5"/>
  <c r="H1914" i="5"/>
  <c r="G1914" i="5"/>
  <c r="J1914" i="5"/>
  <c r="E2425" i="5"/>
  <c r="X2425" i="5" s="1"/>
  <c r="J2425" i="5"/>
  <c r="F2425" i="5"/>
  <c r="G2425" i="5"/>
  <c r="R2425" i="5"/>
  <c r="H2425" i="5"/>
  <c r="I2425" i="5"/>
  <c r="E2042" i="5"/>
  <c r="X2042" i="5" s="1"/>
  <c r="F2042" i="5"/>
  <c r="G2042" i="5"/>
  <c r="H2042" i="5"/>
  <c r="R2042" i="5"/>
  <c r="I2042" i="5"/>
  <c r="J2042" i="5"/>
  <c r="E2258" i="5"/>
  <c r="X2258" i="5" s="1"/>
  <c r="R2258" i="5"/>
  <c r="G2258" i="5"/>
  <c r="I2258" i="5"/>
  <c r="F2258" i="5"/>
  <c r="J2258" i="5"/>
  <c r="H2258" i="5"/>
  <c r="E2386" i="5"/>
  <c r="X2386" i="5" s="1"/>
  <c r="I2386" i="5"/>
  <c r="F2386" i="5"/>
  <c r="H2386" i="5"/>
  <c r="J2386" i="5"/>
  <c r="R2386" i="5"/>
  <c r="G2386" i="5"/>
  <c r="E1229" i="5"/>
  <c r="X1229" i="5" s="1"/>
  <c r="I1229" i="5"/>
  <c r="J1229" i="5"/>
  <c r="G1229" i="5"/>
  <c r="F1229" i="5"/>
  <c r="R1229" i="5"/>
  <c r="H1229" i="5"/>
  <c r="E1293" i="5"/>
  <c r="X1293" i="5" s="1"/>
  <c r="I1293" i="5"/>
  <c r="H1293" i="5"/>
  <c r="F1293" i="5"/>
  <c r="G1293" i="5"/>
  <c r="J1293" i="5"/>
  <c r="R1293" i="5"/>
  <c r="E1234" i="5"/>
  <c r="X1234" i="5" s="1"/>
  <c r="G1234" i="5"/>
  <c r="I1234" i="5"/>
  <c r="J1234" i="5"/>
  <c r="F1234" i="5"/>
  <c r="R1234" i="5"/>
  <c r="H1234" i="5"/>
  <c r="E1298" i="5"/>
  <c r="X1298" i="5" s="1"/>
  <c r="R1298" i="5"/>
  <c r="F1298" i="5"/>
  <c r="J1298" i="5"/>
  <c r="I1298" i="5"/>
  <c r="G1298" i="5"/>
  <c r="H1298" i="5"/>
  <c r="G1418" i="5"/>
  <c r="H1418" i="5"/>
  <c r="E1418" i="5"/>
  <c r="X1418" i="5" s="1"/>
  <c r="I1418" i="5"/>
  <c r="F1418" i="5"/>
  <c r="J1418" i="5"/>
  <c r="R1418" i="5"/>
  <c r="E1458" i="5"/>
  <c r="X1458" i="5" s="1"/>
  <c r="H1458" i="5"/>
  <c r="R1458" i="5"/>
  <c r="F1458" i="5"/>
  <c r="I1458" i="5"/>
  <c r="G1458" i="5"/>
  <c r="J1458" i="5"/>
  <c r="E1530" i="5"/>
  <c r="X1530" i="5" s="1"/>
  <c r="I1530" i="5"/>
  <c r="J1530" i="5"/>
  <c r="R1530" i="5"/>
  <c r="H1530" i="5"/>
  <c r="G1530" i="5"/>
  <c r="F1530" i="5"/>
  <c r="E1690" i="5"/>
  <c r="X1690" i="5" s="1"/>
  <c r="H1690" i="5"/>
  <c r="I1690" i="5"/>
  <c r="F1690" i="5"/>
  <c r="J1690" i="5"/>
  <c r="G1690" i="5"/>
  <c r="R1690" i="5"/>
  <c r="E1826" i="5"/>
  <c r="X1826" i="5" s="1"/>
  <c r="I1826" i="5"/>
  <c r="G1826" i="5"/>
  <c r="H1826" i="5"/>
  <c r="F1826" i="5"/>
  <c r="J1826" i="5"/>
  <c r="R1826" i="5"/>
  <c r="E1906" i="5"/>
  <c r="X1906" i="5" s="1"/>
  <c r="J1906" i="5"/>
  <c r="I1906" i="5"/>
  <c r="G1906" i="5"/>
  <c r="H1906" i="5"/>
  <c r="R1906" i="5"/>
  <c r="F1906" i="5"/>
  <c r="E2146" i="5"/>
  <c r="X2146" i="5" s="1"/>
  <c r="H2146" i="5"/>
  <c r="F2146" i="5"/>
  <c r="R2146" i="5"/>
  <c r="J2146" i="5"/>
  <c r="G2146" i="5"/>
  <c r="I2146" i="5"/>
  <c r="E1853" i="5"/>
  <c r="X1853" i="5" s="1"/>
  <c r="R1853" i="5"/>
  <c r="J1853" i="5"/>
  <c r="G1853" i="5"/>
  <c r="I1853" i="5"/>
  <c r="F1853" i="5"/>
  <c r="H1853" i="5"/>
  <c r="E2066" i="5"/>
  <c r="X2066" i="5" s="1"/>
  <c r="G2066" i="5"/>
  <c r="F2066" i="5"/>
  <c r="I2066" i="5"/>
  <c r="J2066" i="5"/>
  <c r="R2066" i="5"/>
  <c r="H2066" i="5"/>
  <c r="E2194" i="5"/>
  <c r="X2194" i="5" s="1"/>
  <c r="G2194" i="5"/>
  <c r="R2194" i="5"/>
  <c r="J2194" i="5"/>
  <c r="H2194" i="5"/>
  <c r="I2194" i="5"/>
  <c r="F2194" i="5"/>
  <c r="E1245" i="5"/>
  <c r="X1245" i="5" s="1"/>
  <c r="F1245" i="5"/>
  <c r="R1245" i="5"/>
  <c r="H1245" i="5"/>
  <c r="J1245" i="5"/>
  <c r="G1245" i="5"/>
  <c r="I1245" i="5"/>
  <c r="I1309" i="5"/>
  <c r="E1309" i="5"/>
  <c r="X1309" i="5" s="1"/>
  <c r="F1309" i="5"/>
  <c r="G1309" i="5"/>
  <c r="H1309" i="5"/>
  <c r="J1309" i="5"/>
  <c r="R1309" i="5"/>
  <c r="E1341" i="5"/>
  <c r="X1341" i="5" s="1"/>
  <c r="H1341" i="5"/>
  <c r="I1341" i="5"/>
  <c r="J1341" i="5"/>
  <c r="R1341" i="5"/>
  <c r="F1341" i="5"/>
  <c r="G1341" i="5"/>
  <c r="E1373" i="5"/>
  <c r="X1373" i="5" s="1"/>
  <c r="R1373" i="5"/>
  <c r="I1373" i="5"/>
  <c r="H1373" i="5"/>
  <c r="F1373" i="5"/>
  <c r="J1373" i="5"/>
  <c r="G1373" i="5"/>
  <c r="E1405" i="5"/>
  <c r="X1405" i="5" s="1"/>
  <c r="I1405" i="5"/>
  <c r="F1405" i="5"/>
  <c r="G1405" i="5"/>
  <c r="H1405" i="5"/>
  <c r="J1405" i="5"/>
  <c r="R1405" i="5"/>
  <c r="E1437" i="5"/>
  <c r="X1437" i="5" s="1"/>
  <c r="J1437" i="5"/>
  <c r="I1437" i="5"/>
  <c r="G1437" i="5"/>
  <c r="R1437" i="5"/>
  <c r="H1437" i="5"/>
  <c r="F1437" i="5"/>
  <c r="E1693" i="5"/>
  <c r="X1693" i="5" s="1"/>
  <c r="G1693" i="5"/>
  <c r="H1693" i="5"/>
  <c r="I1693" i="5"/>
  <c r="R1693" i="5"/>
  <c r="F1693" i="5"/>
  <c r="J1693" i="5"/>
  <c r="E1757" i="5"/>
  <c r="X1757" i="5" s="1"/>
  <c r="J1757" i="5"/>
  <c r="G1757" i="5"/>
  <c r="I1757" i="5"/>
  <c r="H1757" i="5"/>
  <c r="R1757" i="5"/>
  <c r="F1757" i="5"/>
  <c r="E2165" i="5"/>
  <c r="X2165" i="5" s="1"/>
  <c r="I2165" i="5"/>
  <c r="R2165" i="5"/>
  <c r="H2165" i="5"/>
  <c r="J2165" i="5"/>
  <c r="F2165" i="5"/>
  <c r="G2165" i="5"/>
  <c r="E2229" i="5"/>
  <c r="X2229" i="5" s="1"/>
  <c r="G2229" i="5"/>
  <c r="F2229" i="5"/>
  <c r="R2229" i="5"/>
  <c r="H2229" i="5"/>
  <c r="J2229" i="5"/>
  <c r="I2229" i="5"/>
  <c r="E2389" i="5"/>
  <c r="X2389" i="5" s="1"/>
  <c r="F2389" i="5"/>
  <c r="H2389" i="5"/>
  <c r="G2389" i="5"/>
  <c r="R2389" i="5"/>
  <c r="I2389" i="5"/>
  <c r="J2389" i="5"/>
  <c r="E2420" i="5"/>
  <c r="X2420" i="5" s="1"/>
  <c r="I2420" i="5"/>
  <c r="F2420" i="5"/>
  <c r="H2420" i="5"/>
  <c r="R2420" i="5"/>
  <c r="J2420" i="5"/>
  <c r="G2420" i="5"/>
  <c r="X334" i="5"/>
  <c r="R334" i="5"/>
  <c r="E366" i="5"/>
  <c r="X366" i="5" s="1"/>
  <c r="F366" i="5"/>
  <c r="R366" i="5"/>
  <c r="G366" i="5"/>
  <c r="H366" i="5"/>
  <c r="I366" i="5"/>
  <c r="J366" i="5"/>
  <c r="E486" i="5"/>
  <c r="X486" i="5" s="1"/>
  <c r="H486" i="5"/>
  <c r="I486" i="5"/>
  <c r="F486" i="5"/>
  <c r="R486" i="5"/>
  <c r="G486" i="5"/>
  <c r="J486" i="5"/>
  <c r="E518" i="5"/>
  <c r="X518" i="5" s="1"/>
  <c r="F518" i="5"/>
  <c r="I518" i="5"/>
  <c r="J518" i="5"/>
  <c r="H518" i="5"/>
  <c r="G518" i="5"/>
  <c r="R518" i="5"/>
  <c r="E550" i="5"/>
  <c r="X550" i="5" s="1"/>
  <c r="R550" i="5"/>
  <c r="F550" i="5"/>
  <c r="J550" i="5"/>
  <c r="G550" i="5"/>
  <c r="H550" i="5"/>
  <c r="I550" i="5"/>
  <c r="E1446" i="5"/>
  <c r="X1446" i="5" s="1"/>
  <c r="R1446" i="5"/>
  <c r="H1446" i="5"/>
  <c r="F1446" i="5"/>
  <c r="G1446" i="5"/>
  <c r="I1446" i="5"/>
  <c r="J1446" i="5"/>
  <c r="E1478" i="5"/>
  <c r="X1478" i="5" s="1"/>
  <c r="I1478" i="5"/>
  <c r="R1478" i="5"/>
  <c r="G1478" i="5"/>
  <c r="H1478" i="5"/>
  <c r="F1478" i="5"/>
  <c r="J1478" i="5"/>
  <c r="E1622" i="5"/>
  <c r="X1622" i="5" s="1"/>
  <c r="F1622" i="5"/>
  <c r="I1622" i="5"/>
  <c r="H1622" i="5"/>
  <c r="R1622" i="5"/>
  <c r="G1622" i="5"/>
  <c r="J1622" i="5"/>
  <c r="E1774" i="5"/>
  <c r="X1774" i="5" s="1"/>
  <c r="I1774" i="5"/>
  <c r="R1774" i="5"/>
  <c r="J1774" i="5"/>
  <c r="F1774" i="5"/>
  <c r="H1774" i="5"/>
  <c r="E1822" i="5"/>
  <c r="X1822" i="5" s="1"/>
  <c r="F1822" i="5"/>
  <c r="J1822" i="5"/>
  <c r="R1822" i="5"/>
  <c r="I1822" i="5"/>
  <c r="H1822" i="5"/>
  <c r="E1894" i="5"/>
  <c r="X1894" i="5" s="1"/>
  <c r="J1894" i="5"/>
  <c r="H1894" i="5"/>
  <c r="I1894" i="5"/>
  <c r="F1894" i="5"/>
  <c r="R1894" i="5"/>
  <c r="E1918" i="5"/>
  <c r="X1918" i="5" s="1"/>
  <c r="F1918" i="5"/>
  <c r="J1918" i="5"/>
  <c r="I1918" i="5"/>
  <c r="H1918" i="5"/>
  <c r="R1918" i="5"/>
  <c r="E1998" i="5"/>
  <c r="X1998" i="5" s="1"/>
  <c r="I1998" i="5"/>
  <c r="H1998" i="5"/>
  <c r="R1998" i="5"/>
  <c r="F1998" i="5"/>
  <c r="J1998" i="5"/>
  <c r="E2046" i="5"/>
  <c r="X2046" i="5" s="1"/>
  <c r="F2046" i="5"/>
  <c r="J2046" i="5"/>
  <c r="I2046" i="5"/>
  <c r="H2046" i="5"/>
  <c r="R2046" i="5"/>
  <c r="E2070" i="5"/>
  <c r="X2070" i="5" s="1"/>
  <c r="I2070" i="5"/>
  <c r="J2070" i="5"/>
  <c r="R2070" i="5"/>
  <c r="H2070" i="5"/>
  <c r="F2070" i="5"/>
  <c r="E2094" i="5"/>
  <c r="X2094" i="5" s="1"/>
  <c r="I2094" i="5"/>
  <c r="H2094" i="5"/>
  <c r="R2094" i="5"/>
  <c r="F2094" i="5"/>
  <c r="J2094" i="5"/>
  <c r="E2118" i="5"/>
  <c r="X2118" i="5" s="1"/>
  <c r="I2118" i="5"/>
  <c r="R2118" i="5"/>
  <c r="J2118" i="5"/>
  <c r="H2118" i="5"/>
  <c r="F2118" i="5"/>
  <c r="E2142" i="5"/>
  <c r="X2142" i="5" s="1"/>
  <c r="I2142" i="5"/>
  <c r="J2142" i="5"/>
  <c r="F2142" i="5"/>
  <c r="R2142" i="5"/>
  <c r="H2142" i="5"/>
  <c r="E2270" i="5"/>
  <c r="X2270" i="5" s="1"/>
  <c r="R2270" i="5"/>
  <c r="J2270" i="5"/>
  <c r="H2270" i="5"/>
  <c r="F2270" i="5"/>
  <c r="I2270" i="5"/>
  <c r="E2294" i="5"/>
  <c r="X2294" i="5" s="1"/>
  <c r="R2294" i="5"/>
  <c r="J2294" i="5"/>
  <c r="F2294" i="5"/>
  <c r="I2294" i="5"/>
  <c r="H2294" i="5"/>
  <c r="E2374" i="5"/>
  <c r="X2374" i="5" s="1"/>
  <c r="J2374" i="5"/>
  <c r="R2374" i="5"/>
  <c r="F2374" i="5"/>
  <c r="H2374" i="5"/>
  <c r="I2374" i="5"/>
  <c r="E2405" i="5"/>
  <c r="X2405" i="5" s="1"/>
  <c r="F2405" i="5"/>
  <c r="I2405" i="5"/>
  <c r="J2405" i="5"/>
  <c r="H2405" i="5"/>
  <c r="R2405" i="5"/>
  <c r="E2429" i="5"/>
  <c r="X2429" i="5" s="1"/>
  <c r="F2429" i="5"/>
  <c r="I2429" i="5"/>
  <c r="H2429" i="5"/>
  <c r="J2429" i="5"/>
  <c r="R2429" i="5"/>
  <c r="E1719" i="5"/>
  <c r="X1719" i="5" s="1"/>
  <c r="J1719" i="5"/>
  <c r="F1719" i="5"/>
  <c r="G1719" i="5"/>
  <c r="I1719" i="5"/>
  <c r="R1719" i="5"/>
  <c r="H1719" i="5"/>
  <c r="E1751" i="5"/>
  <c r="X1751" i="5" s="1"/>
  <c r="J1751" i="5"/>
  <c r="I1751" i="5"/>
  <c r="F1751" i="5"/>
  <c r="H1751" i="5"/>
  <c r="R1751" i="5"/>
  <c r="E1863" i="5"/>
  <c r="X1863" i="5" s="1"/>
  <c r="H1863" i="5"/>
  <c r="R1863" i="5"/>
  <c r="J1863" i="5"/>
  <c r="F1863" i="5"/>
  <c r="I1863" i="5"/>
  <c r="G1863" i="5"/>
  <c r="E1919" i="5"/>
  <c r="X1919" i="5" s="1"/>
  <c r="I1919" i="5"/>
  <c r="H1919" i="5"/>
  <c r="R1919" i="5"/>
  <c r="F1919" i="5"/>
  <c r="J1919" i="5"/>
  <c r="E2031" i="5"/>
  <c r="X2031" i="5" s="1"/>
  <c r="I2031" i="5"/>
  <c r="J2031" i="5"/>
  <c r="F2031" i="5"/>
  <c r="H2031" i="5"/>
  <c r="R2031" i="5"/>
  <c r="E2191" i="5"/>
  <c r="X2191" i="5" s="1"/>
  <c r="J2191" i="5"/>
  <c r="R2191" i="5"/>
  <c r="H2191" i="5"/>
  <c r="F2191" i="5"/>
  <c r="I2191" i="5"/>
  <c r="E2247" i="5"/>
  <c r="X2247" i="5" s="1"/>
  <c r="I2247" i="5"/>
  <c r="H2247" i="5"/>
  <c r="R2247" i="5"/>
  <c r="J2247" i="5"/>
  <c r="F2247" i="5"/>
  <c r="E2271" i="5"/>
  <c r="X2271" i="5" s="1"/>
  <c r="H2271" i="5"/>
  <c r="I2271" i="5"/>
  <c r="F2271" i="5"/>
  <c r="R2271" i="5"/>
  <c r="J2271" i="5"/>
  <c r="E2295" i="5"/>
  <c r="X2295" i="5" s="1"/>
  <c r="J2295" i="5"/>
  <c r="F2295" i="5"/>
  <c r="I2295" i="5"/>
  <c r="H2295" i="5"/>
  <c r="R2295" i="5"/>
  <c r="E2428" i="5"/>
  <c r="X2428" i="5" s="1"/>
  <c r="I2428" i="5"/>
  <c r="J2428" i="5"/>
  <c r="G2428" i="5"/>
  <c r="R2428" i="5"/>
  <c r="F2428" i="5"/>
  <c r="H2428" i="5"/>
  <c r="E1349" i="5"/>
  <c r="X1349" i="5" s="1"/>
  <c r="G1349" i="5"/>
  <c r="R1349" i="5"/>
  <c r="F1349" i="5"/>
  <c r="I1349" i="5"/>
  <c r="H1349" i="5"/>
  <c r="J1349" i="5"/>
  <c r="E1469" i="5"/>
  <c r="X1469" i="5" s="1"/>
  <c r="H1469" i="5"/>
  <c r="J1469" i="5"/>
  <c r="G1469" i="5"/>
  <c r="F1469" i="5"/>
  <c r="R1469" i="5"/>
  <c r="I1469" i="5"/>
  <c r="E1501" i="5"/>
  <c r="X1501" i="5" s="1"/>
  <c r="J1501" i="5"/>
  <c r="R1501" i="5"/>
  <c r="G1501" i="5"/>
  <c r="F1501" i="5"/>
  <c r="I1501" i="5"/>
  <c r="H1501" i="5"/>
  <c r="E1533" i="5"/>
  <c r="X1533" i="5" s="1"/>
  <c r="F1533" i="5"/>
  <c r="G1533" i="5"/>
  <c r="H1533" i="5"/>
  <c r="I1533" i="5"/>
  <c r="J1533" i="5"/>
  <c r="R1533" i="5"/>
  <c r="E1565" i="5"/>
  <c r="X1565" i="5" s="1"/>
  <c r="J1565" i="5"/>
  <c r="H1565" i="5"/>
  <c r="F1565" i="5"/>
  <c r="I1565" i="5"/>
  <c r="G1565" i="5"/>
  <c r="R1565" i="5"/>
  <c r="E1597" i="5"/>
  <c r="X1597" i="5" s="1"/>
  <c r="H1597" i="5"/>
  <c r="J1597" i="5"/>
  <c r="F1597" i="5"/>
  <c r="R1597" i="5"/>
  <c r="I1597" i="5"/>
  <c r="G1597" i="5"/>
  <c r="E1629" i="5"/>
  <c r="X1629" i="5" s="1"/>
  <c r="G1629" i="5"/>
  <c r="J1629" i="5"/>
  <c r="H1629" i="5"/>
  <c r="I1629" i="5"/>
  <c r="R1629" i="5"/>
  <c r="F1629" i="5"/>
  <c r="E1661" i="5"/>
  <c r="X1661" i="5" s="1"/>
  <c r="J1661" i="5"/>
  <c r="R1661" i="5"/>
  <c r="G1661" i="5"/>
  <c r="I1661" i="5"/>
  <c r="F1661" i="5"/>
  <c r="H1661" i="5"/>
  <c r="E1725" i="5"/>
  <c r="X1725" i="5" s="1"/>
  <c r="I1725" i="5"/>
  <c r="J1725" i="5"/>
  <c r="F1725" i="5"/>
  <c r="H1725" i="5"/>
  <c r="G1725" i="5"/>
  <c r="R1725" i="5"/>
  <c r="E1789" i="5"/>
  <c r="X1789" i="5" s="1"/>
  <c r="R1789" i="5"/>
  <c r="F1789" i="5"/>
  <c r="H1789" i="5"/>
  <c r="G1789" i="5"/>
  <c r="J1789" i="5"/>
  <c r="I1789" i="5"/>
  <c r="E1829" i="5"/>
  <c r="X1829" i="5" s="1"/>
  <c r="R1829" i="5"/>
  <c r="J1829" i="5"/>
  <c r="H1829" i="5"/>
  <c r="F1829" i="5"/>
  <c r="G1829" i="5"/>
  <c r="I1829" i="5"/>
  <c r="E1869" i="5"/>
  <c r="X1869" i="5" s="1"/>
  <c r="F1869" i="5"/>
  <c r="G1869" i="5"/>
  <c r="H1869" i="5"/>
  <c r="R1869" i="5"/>
  <c r="I1869" i="5"/>
  <c r="J1869" i="5"/>
  <c r="E1901" i="5"/>
  <c r="X1901" i="5" s="1"/>
  <c r="F1901" i="5"/>
  <c r="I1901" i="5"/>
  <c r="G1901" i="5"/>
  <c r="J1901" i="5"/>
  <c r="R1901" i="5"/>
  <c r="H1901" i="5"/>
  <c r="E1933" i="5"/>
  <c r="X1933" i="5" s="1"/>
  <c r="J1933" i="5"/>
  <c r="H1933" i="5"/>
  <c r="F1933" i="5"/>
  <c r="R1933" i="5"/>
  <c r="I1933" i="5"/>
  <c r="G1933" i="5"/>
  <c r="E1965" i="5"/>
  <c r="X1965" i="5" s="1"/>
  <c r="H1965" i="5"/>
  <c r="J1965" i="5"/>
  <c r="I1965" i="5"/>
  <c r="G1965" i="5"/>
  <c r="R1965" i="5"/>
  <c r="F1965" i="5"/>
  <c r="E1997" i="5"/>
  <c r="X1997" i="5" s="1"/>
  <c r="H1997" i="5"/>
  <c r="G1997" i="5"/>
  <c r="F1997" i="5"/>
  <c r="I1997" i="5"/>
  <c r="J1997" i="5"/>
  <c r="R1997" i="5"/>
  <c r="E2029" i="5"/>
  <c r="X2029" i="5" s="1"/>
  <c r="F2029" i="5"/>
  <c r="I2029" i="5"/>
  <c r="H2029" i="5"/>
  <c r="J2029" i="5"/>
  <c r="R2029" i="5"/>
  <c r="G2029" i="5"/>
  <c r="E2061" i="5"/>
  <c r="X2061" i="5" s="1"/>
  <c r="R2061" i="5"/>
  <c r="J2061" i="5"/>
  <c r="H2061" i="5"/>
  <c r="I2061" i="5"/>
  <c r="F2061" i="5"/>
  <c r="G2061" i="5"/>
  <c r="E2093" i="5"/>
  <c r="X2093" i="5" s="1"/>
  <c r="G2093" i="5"/>
  <c r="J2093" i="5"/>
  <c r="I2093" i="5"/>
  <c r="R2093" i="5"/>
  <c r="H2093" i="5"/>
  <c r="F2093" i="5"/>
  <c r="E2133" i="5"/>
  <c r="X2133" i="5" s="1"/>
  <c r="R2133" i="5"/>
  <c r="H2133" i="5"/>
  <c r="J2133" i="5"/>
  <c r="I2133" i="5"/>
  <c r="F2133" i="5"/>
  <c r="G2133" i="5"/>
  <c r="E2197" i="5"/>
  <c r="X2197" i="5" s="1"/>
  <c r="H2197" i="5"/>
  <c r="J2197" i="5"/>
  <c r="G2197" i="5"/>
  <c r="I2197" i="5"/>
  <c r="R2197" i="5"/>
  <c r="F2197" i="5"/>
  <c r="E2261" i="5"/>
  <c r="X2261" i="5" s="1"/>
  <c r="H2261" i="5"/>
  <c r="J2261" i="5"/>
  <c r="G2261" i="5"/>
  <c r="F2261" i="5"/>
  <c r="R2261" i="5"/>
  <c r="I2261" i="5"/>
  <c r="E2293" i="5"/>
  <c r="X2293" i="5" s="1"/>
  <c r="R2293" i="5"/>
  <c r="G2293" i="5"/>
  <c r="I2293" i="5"/>
  <c r="H2293" i="5"/>
  <c r="J2293" i="5"/>
  <c r="F2293" i="5"/>
  <c r="E2325" i="5"/>
  <c r="X2325" i="5" s="1"/>
  <c r="R2325" i="5"/>
  <c r="F2325" i="5"/>
  <c r="I2325" i="5"/>
  <c r="G2325" i="5"/>
  <c r="J2325" i="5"/>
  <c r="H2325" i="5"/>
  <c r="E2357" i="5"/>
  <c r="X2357" i="5" s="1"/>
  <c r="G2357" i="5"/>
  <c r="J2357" i="5"/>
  <c r="R2357" i="5"/>
  <c r="F2357" i="5"/>
  <c r="I2357" i="5"/>
  <c r="H2357" i="5"/>
  <c r="E398" i="5"/>
  <c r="X398" i="5" s="1"/>
  <c r="I398" i="5"/>
  <c r="R398" i="5"/>
  <c r="G398" i="5"/>
  <c r="H398" i="5"/>
  <c r="J398" i="5"/>
  <c r="F398" i="5"/>
  <c r="E430" i="5"/>
  <c r="X430" i="5" s="1"/>
  <c r="R430" i="5"/>
  <c r="I430" i="5"/>
  <c r="J430" i="5"/>
  <c r="F430" i="5"/>
  <c r="G430" i="5"/>
  <c r="H430" i="5"/>
  <c r="E462" i="5"/>
  <c r="X462" i="5" s="1"/>
  <c r="F462" i="5"/>
  <c r="G462" i="5"/>
  <c r="I462" i="5"/>
  <c r="H462" i="5"/>
  <c r="J462" i="5"/>
  <c r="R462" i="5"/>
  <c r="E1318" i="5"/>
  <c r="X1318" i="5" s="1"/>
  <c r="F1318" i="5"/>
  <c r="R1318" i="5"/>
  <c r="H1318" i="5"/>
  <c r="G1318" i="5"/>
  <c r="I1318" i="5"/>
  <c r="J1318" i="5"/>
  <c r="E1350" i="5"/>
  <c r="X1350" i="5" s="1"/>
  <c r="H1350" i="5"/>
  <c r="I1350" i="5"/>
  <c r="F1350" i="5"/>
  <c r="G1350" i="5"/>
  <c r="R1350" i="5"/>
  <c r="J1350" i="5"/>
  <c r="E1382" i="5"/>
  <c r="X1382" i="5" s="1"/>
  <c r="H1382" i="5"/>
  <c r="I1382" i="5"/>
  <c r="F1382" i="5"/>
  <c r="J1382" i="5"/>
  <c r="R1382" i="5"/>
  <c r="G1382" i="5"/>
  <c r="E1526" i="5"/>
  <c r="X1526" i="5" s="1"/>
  <c r="J1526" i="5"/>
  <c r="F1526" i="5"/>
  <c r="I1526" i="5"/>
  <c r="H1526" i="5"/>
  <c r="R1526" i="5"/>
  <c r="E1598" i="5"/>
  <c r="X1598" i="5" s="1"/>
  <c r="I1598" i="5"/>
  <c r="F1598" i="5"/>
  <c r="J1598" i="5"/>
  <c r="H1598" i="5"/>
  <c r="R1598" i="5"/>
  <c r="E1654" i="5"/>
  <c r="X1654" i="5" s="1"/>
  <c r="F1654" i="5"/>
  <c r="I1654" i="5"/>
  <c r="H1654" i="5"/>
  <c r="G1654" i="5"/>
  <c r="R1654" i="5"/>
  <c r="J1654" i="5"/>
  <c r="E1702" i="5"/>
  <c r="X1702" i="5" s="1"/>
  <c r="J1702" i="5"/>
  <c r="F1702" i="5"/>
  <c r="I1702" i="5"/>
  <c r="R1702" i="5"/>
  <c r="H1702" i="5"/>
  <c r="E1750" i="5"/>
  <c r="X1750" i="5" s="1"/>
  <c r="J1750" i="5"/>
  <c r="R1750" i="5"/>
  <c r="H1750" i="5"/>
  <c r="F1750" i="5"/>
  <c r="I1750" i="5"/>
  <c r="E1854" i="5"/>
  <c r="X1854" i="5" s="1"/>
  <c r="R1854" i="5"/>
  <c r="J1854" i="5"/>
  <c r="F1854" i="5"/>
  <c r="H1854" i="5"/>
  <c r="I1854" i="5"/>
  <c r="E1950" i="5"/>
  <c r="X1950" i="5" s="1"/>
  <c r="F1950" i="5"/>
  <c r="H1950" i="5"/>
  <c r="R1950" i="5"/>
  <c r="J1950" i="5"/>
  <c r="I1950" i="5"/>
  <c r="G1950" i="5"/>
  <c r="E1974" i="5"/>
  <c r="X1974" i="5" s="1"/>
  <c r="R1974" i="5"/>
  <c r="I1974" i="5"/>
  <c r="J1974" i="5"/>
  <c r="F1974" i="5"/>
  <c r="H1974" i="5"/>
  <c r="E2174" i="5"/>
  <c r="X2174" i="5" s="1"/>
  <c r="I2174" i="5"/>
  <c r="J2174" i="5"/>
  <c r="F2174" i="5"/>
  <c r="H2174" i="5"/>
  <c r="R2174" i="5"/>
  <c r="E2198" i="5"/>
  <c r="X2198" i="5" s="1"/>
  <c r="J2198" i="5"/>
  <c r="H2198" i="5"/>
  <c r="I2198" i="5"/>
  <c r="R2198" i="5"/>
  <c r="F2198" i="5"/>
  <c r="E2246" i="5"/>
  <c r="X2246" i="5" s="1"/>
  <c r="I2246" i="5"/>
  <c r="F2246" i="5"/>
  <c r="H2246" i="5"/>
  <c r="R2246" i="5"/>
  <c r="J2246" i="5"/>
  <c r="E2350" i="5"/>
  <c r="X2350" i="5" s="1"/>
  <c r="I2350" i="5"/>
  <c r="H2350" i="5"/>
  <c r="R2350" i="5"/>
  <c r="J2350" i="5"/>
  <c r="F2350" i="5"/>
  <c r="E2382" i="5"/>
  <c r="X2382" i="5" s="1"/>
  <c r="R2382" i="5"/>
  <c r="I2382" i="5"/>
  <c r="G2382" i="5"/>
  <c r="H2382" i="5"/>
  <c r="F2382" i="5"/>
  <c r="J2382" i="5"/>
  <c r="E1783" i="5"/>
  <c r="X1783" i="5" s="1"/>
  <c r="R1783" i="5"/>
  <c r="I1783" i="5"/>
  <c r="H1783" i="5"/>
  <c r="J1783" i="5"/>
  <c r="F1783" i="5"/>
  <c r="E1839" i="5"/>
  <c r="X1839" i="5" s="1"/>
  <c r="I1839" i="5"/>
  <c r="F1839" i="5"/>
  <c r="J1839" i="5"/>
  <c r="R1839" i="5"/>
  <c r="H1839" i="5"/>
  <c r="E1895" i="5"/>
  <c r="X1895" i="5" s="1"/>
  <c r="H1895" i="5"/>
  <c r="J1895" i="5"/>
  <c r="I1895" i="5"/>
  <c r="R1895" i="5"/>
  <c r="F1895" i="5"/>
  <c r="G1895" i="5"/>
  <c r="E1951" i="5"/>
  <c r="X1951" i="5" s="1"/>
  <c r="F1951" i="5"/>
  <c r="I1951" i="5"/>
  <c r="J1951" i="5"/>
  <c r="H1951" i="5"/>
  <c r="R1951" i="5"/>
  <c r="E2063" i="5"/>
  <c r="X2063" i="5" s="1"/>
  <c r="J2063" i="5"/>
  <c r="F2063" i="5"/>
  <c r="R2063" i="5"/>
  <c r="I2063" i="5"/>
  <c r="H2063" i="5"/>
  <c r="E2087" i="5"/>
  <c r="X2087" i="5" s="1"/>
  <c r="H2087" i="5"/>
  <c r="J2087" i="5"/>
  <c r="R2087" i="5"/>
  <c r="I2087" i="5"/>
  <c r="G2087" i="5"/>
  <c r="F2087" i="5"/>
  <c r="E2119" i="5"/>
  <c r="X2119" i="5" s="1"/>
  <c r="H2119" i="5"/>
  <c r="J2119" i="5"/>
  <c r="R2119" i="5"/>
  <c r="I2119" i="5"/>
  <c r="F2119" i="5"/>
  <c r="E2143" i="5"/>
  <c r="X2143" i="5" s="1"/>
  <c r="F2143" i="5"/>
  <c r="H2143" i="5"/>
  <c r="J2143" i="5"/>
  <c r="R2143" i="5"/>
  <c r="I2143" i="5"/>
  <c r="E2223" i="5"/>
  <c r="X2223" i="5" s="1"/>
  <c r="J2223" i="5"/>
  <c r="H2223" i="5"/>
  <c r="R2223" i="5"/>
  <c r="I2223" i="5"/>
  <c r="F2223" i="5"/>
  <c r="E2383" i="5"/>
  <c r="X2383" i="5" s="1"/>
  <c r="R2383" i="5"/>
  <c r="H2383" i="5"/>
  <c r="I2383" i="5"/>
  <c r="F2383" i="5"/>
  <c r="J2383" i="5"/>
  <c r="E2406" i="5"/>
  <c r="X2406" i="5" s="1"/>
  <c r="F2406" i="5"/>
  <c r="J2406" i="5"/>
  <c r="H2406" i="5"/>
  <c r="I2406" i="5"/>
  <c r="R2406" i="5"/>
  <c r="E2430" i="5"/>
  <c r="X2430" i="5" s="1"/>
  <c r="H2430" i="5"/>
  <c r="J2430" i="5"/>
  <c r="F2430" i="5"/>
  <c r="I2430" i="5"/>
  <c r="R2430" i="5"/>
  <c r="E2125" i="5"/>
  <c r="X2125" i="5" s="1"/>
  <c r="I2125" i="5"/>
  <c r="J2125" i="5"/>
  <c r="H2125" i="5"/>
  <c r="F2125" i="5"/>
  <c r="R2125" i="5"/>
  <c r="G2125" i="5"/>
  <c r="E1317" i="5"/>
  <c r="X1317" i="5" s="1"/>
  <c r="H1317" i="5"/>
  <c r="J1317" i="5"/>
  <c r="F1317" i="5"/>
  <c r="R1317" i="5"/>
  <c r="I1317" i="5"/>
  <c r="G1317" i="5"/>
  <c r="E1381" i="5"/>
  <c r="X1381" i="5" s="1"/>
  <c r="R1381" i="5"/>
  <c r="H1381" i="5"/>
  <c r="F1381" i="5"/>
  <c r="G1381" i="5"/>
  <c r="J1381" i="5"/>
  <c r="I1381" i="5"/>
  <c r="E1413" i="5"/>
  <c r="X1413" i="5" s="1"/>
  <c r="H1413" i="5"/>
  <c r="F1413" i="5"/>
  <c r="J1413" i="5"/>
  <c r="I1413" i="5"/>
  <c r="G1413" i="5"/>
  <c r="R1413" i="5"/>
  <c r="E1445" i="5"/>
  <c r="X1445" i="5" s="1"/>
  <c r="F1445" i="5"/>
  <c r="I1445" i="5"/>
  <c r="J1445" i="5"/>
  <c r="G1445" i="5"/>
  <c r="R1445" i="5"/>
  <c r="H1445" i="5"/>
  <c r="E2269" i="5"/>
  <c r="X2269" i="5" s="1"/>
  <c r="H2269" i="5"/>
  <c r="R2269" i="5"/>
  <c r="J2269" i="5"/>
  <c r="G2269" i="5"/>
  <c r="I2269" i="5"/>
  <c r="F2269" i="5"/>
  <c r="E2333" i="5"/>
  <c r="X2333" i="5" s="1"/>
  <c r="I2333" i="5"/>
  <c r="J2333" i="5"/>
  <c r="G2333" i="5"/>
  <c r="H2333" i="5"/>
  <c r="R2333" i="5"/>
  <c r="F2333" i="5"/>
  <c r="E2396" i="5"/>
  <c r="X2396" i="5" s="1"/>
  <c r="R2396" i="5"/>
  <c r="H2396" i="5"/>
  <c r="G2396" i="5"/>
  <c r="I2396" i="5"/>
  <c r="J2396" i="5"/>
  <c r="F2396" i="5"/>
  <c r="X342" i="5"/>
  <c r="R342" i="5"/>
  <c r="E494" i="5"/>
  <c r="X494" i="5" s="1"/>
  <c r="I494" i="5"/>
  <c r="J494" i="5"/>
  <c r="F494" i="5"/>
  <c r="H494" i="5"/>
  <c r="R494" i="5"/>
  <c r="G494" i="5"/>
  <c r="E526" i="5"/>
  <c r="X526" i="5" s="1"/>
  <c r="H526" i="5"/>
  <c r="R526" i="5"/>
  <c r="G526" i="5"/>
  <c r="F526" i="5"/>
  <c r="I526" i="5"/>
  <c r="J526" i="5"/>
  <c r="E558" i="5"/>
  <c r="X558" i="5" s="1"/>
  <c r="G558" i="5"/>
  <c r="R558" i="5"/>
  <c r="H558" i="5"/>
  <c r="I558" i="5"/>
  <c r="F558" i="5"/>
  <c r="J558" i="5"/>
  <c r="E1422" i="5"/>
  <c r="X1422" i="5" s="1"/>
  <c r="H1422" i="5"/>
  <c r="I1422" i="5"/>
  <c r="G1422" i="5"/>
  <c r="R1422" i="5"/>
  <c r="F1422" i="5"/>
  <c r="J1422" i="5"/>
  <c r="E1454" i="5"/>
  <c r="X1454" i="5" s="1"/>
  <c r="H1454" i="5"/>
  <c r="I1454" i="5"/>
  <c r="J1454" i="5"/>
  <c r="R1454" i="5"/>
  <c r="G1454" i="5"/>
  <c r="F1454" i="5"/>
  <c r="G2191" i="5"/>
  <c r="G2294" i="5"/>
  <c r="E1502" i="5"/>
  <c r="X1502" i="5" s="1"/>
  <c r="H1502" i="5"/>
  <c r="R1502" i="5"/>
  <c r="F1502" i="5"/>
  <c r="I1502" i="5"/>
  <c r="J1502" i="5"/>
  <c r="E1550" i="5"/>
  <c r="X1550" i="5" s="1"/>
  <c r="H1550" i="5"/>
  <c r="J1550" i="5"/>
  <c r="I1550" i="5"/>
  <c r="F1550" i="5"/>
  <c r="R1550" i="5"/>
  <c r="E1574" i="5"/>
  <c r="X1574" i="5" s="1"/>
  <c r="F1574" i="5"/>
  <c r="I1574" i="5"/>
  <c r="R1574" i="5"/>
  <c r="J1574" i="5"/>
  <c r="H1574" i="5"/>
  <c r="E1678" i="5"/>
  <c r="X1678" i="5" s="1"/>
  <c r="F1678" i="5"/>
  <c r="R1678" i="5"/>
  <c r="J1678" i="5"/>
  <c r="I1678" i="5"/>
  <c r="H1678" i="5"/>
  <c r="E1782" i="5"/>
  <c r="X1782" i="5" s="1"/>
  <c r="J1782" i="5"/>
  <c r="R1782" i="5"/>
  <c r="H1782" i="5"/>
  <c r="I1782" i="5"/>
  <c r="F1782" i="5"/>
  <c r="E1806" i="5"/>
  <c r="X1806" i="5" s="1"/>
  <c r="J1806" i="5"/>
  <c r="H1806" i="5"/>
  <c r="I1806" i="5"/>
  <c r="F1806" i="5"/>
  <c r="R1806" i="5"/>
  <c r="E1830" i="5"/>
  <c r="X1830" i="5" s="1"/>
  <c r="J1830" i="5"/>
  <c r="R1830" i="5"/>
  <c r="F1830" i="5"/>
  <c r="I1830" i="5"/>
  <c r="H1830" i="5"/>
  <c r="G1830" i="5"/>
  <c r="E1878" i="5"/>
  <c r="X1878" i="5" s="1"/>
  <c r="I1878" i="5"/>
  <c r="R1878" i="5"/>
  <c r="F1878" i="5"/>
  <c r="H1878" i="5"/>
  <c r="J1878" i="5"/>
  <c r="E1926" i="5"/>
  <c r="X1926" i="5" s="1"/>
  <c r="J1926" i="5"/>
  <c r="F1926" i="5"/>
  <c r="R1926" i="5"/>
  <c r="H1926" i="5"/>
  <c r="I1926" i="5"/>
  <c r="E2006" i="5"/>
  <c r="X2006" i="5" s="1"/>
  <c r="I2006" i="5"/>
  <c r="H2006" i="5"/>
  <c r="J2006" i="5"/>
  <c r="R2006" i="5"/>
  <c r="F2006" i="5"/>
  <c r="E2030" i="5"/>
  <c r="X2030" i="5" s="1"/>
  <c r="R2030" i="5"/>
  <c r="I2030" i="5"/>
  <c r="H2030" i="5"/>
  <c r="F2030" i="5"/>
  <c r="J2030" i="5"/>
  <c r="E2054" i="5"/>
  <c r="X2054" i="5" s="1"/>
  <c r="H2054" i="5"/>
  <c r="J2054" i="5"/>
  <c r="F2054" i="5"/>
  <c r="I2054" i="5"/>
  <c r="R2054" i="5"/>
  <c r="E2102" i="5"/>
  <c r="X2102" i="5" s="1"/>
  <c r="R2102" i="5"/>
  <c r="H2102" i="5"/>
  <c r="F2102" i="5"/>
  <c r="I2102" i="5"/>
  <c r="J2102" i="5"/>
  <c r="E2126" i="5"/>
  <c r="X2126" i="5" s="1"/>
  <c r="R2126" i="5"/>
  <c r="H2126" i="5"/>
  <c r="J2126" i="5"/>
  <c r="F2126" i="5"/>
  <c r="I2126" i="5"/>
  <c r="E2150" i="5"/>
  <c r="X2150" i="5" s="1"/>
  <c r="R2150" i="5"/>
  <c r="I2150" i="5"/>
  <c r="H2150" i="5"/>
  <c r="J2150" i="5"/>
  <c r="F2150" i="5"/>
  <c r="E2222" i="5"/>
  <c r="X2222" i="5" s="1"/>
  <c r="R2222" i="5"/>
  <c r="F2222" i="5"/>
  <c r="J2222" i="5"/>
  <c r="I2222" i="5"/>
  <c r="H2222" i="5"/>
  <c r="E2254" i="5"/>
  <c r="X2254" i="5" s="1"/>
  <c r="I2254" i="5"/>
  <c r="J2254" i="5"/>
  <c r="H2254" i="5"/>
  <c r="F2254" i="5"/>
  <c r="R2254" i="5"/>
  <c r="E2326" i="5"/>
  <c r="X2326" i="5" s="1"/>
  <c r="R2326" i="5"/>
  <c r="I2326" i="5"/>
  <c r="H2326" i="5"/>
  <c r="F2326" i="5"/>
  <c r="J2326" i="5"/>
  <c r="E1727" i="5"/>
  <c r="X1727" i="5" s="1"/>
  <c r="F1727" i="5"/>
  <c r="R1727" i="5"/>
  <c r="J1727" i="5"/>
  <c r="H1727" i="5"/>
  <c r="I1727" i="5"/>
  <c r="E1759" i="5"/>
  <c r="X1759" i="5" s="1"/>
  <c r="R1759" i="5"/>
  <c r="F1759" i="5"/>
  <c r="J1759" i="5"/>
  <c r="I1759" i="5"/>
  <c r="H1759" i="5"/>
  <c r="E1815" i="5"/>
  <c r="X1815" i="5" s="1"/>
  <c r="R1815" i="5"/>
  <c r="J1815" i="5"/>
  <c r="F1815" i="5"/>
  <c r="I1815" i="5"/>
  <c r="H1815" i="5"/>
  <c r="E1871" i="5"/>
  <c r="X1871" i="5" s="1"/>
  <c r="R1871" i="5"/>
  <c r="H1871" i="5"/>
  <c r="J1871" i="5"/>
  <c r="F1871" i="5"/>
  <c r="I1871" i="5"/>
  <c r="G1871" i="5"/>
  <c r="E2007" i="5"/>
  <c r="X2007" i="5" s="1"/>
  <c r="I2007" i="5"/>
  <c r="F2007" i="5"/>
  <c r="R2007" i="5"/>
  <c r="J2007" i="5"/>
  <c r="H2007" i="5"/>
  <c r="E2039" i="5"/>
  <c r="X2039" i="5" s="1"/>
  <c r="I2039" i="5"/>
  <c r="J2039" i="5"/>
  <c r="H2039" i="5"/>
  <c r="F2039" i="5"/>
  <c r="R2039" i="5"/>
  <c r="G2039" i="5"/>
  <c r="E2199" i="5"/>
  <c r="X2199" i="5" s="1"/>
  <c r="F2199" i="5"/>
  <c r="R2199" i="5"/>
  <c r="I2199" i="5"/>
  <c r="H2199" i="5"/>
  <c r="G2199" i="5"/>
  <c r="J2199" i="5"/>
  <c r="E2303" i="5"/>
  <c r="X2303" i="5" s="1"/>
  <c r="F2303" i="5"/>
  <c r="J2303" i="5"/>
  <c r="I2303" i="5"/>
  <c r="H2303" i="5"/>
  <c r="R2303" i="5"/>
  <c r="E2359" i="5"/>
  <c r="X2359" i="5" s="1"/>
  <c r="H2359" i="5"/>
  <c r="R2359" i="5"/>
  <c r="J2359" i="5"/>
  <c r="I2359" i="5"/>
  <c r="F2359" i="5"/>
  <c r="E2414" i="5"/>
  <c r="X2414" i="5" s="1"/>
  <c r="H2414" i="5"/>
  <c r="F2414" i="5"/>
  <c r="R2414" i="5"/>
  <c r="I2414" i="5"/>
  <c r="J2414" i="5"/>
  <c r="E1453" i="5"/>
  <c r="X1453" i="5" s="1"/>
  <c r="J1453" i="5"/>
  <c r="F1453" i="5"/>
  <c r="R1453" i="5"/>
  <c r="G1453" i="5"/>
  <c r="I1453" i="5"/>
  <c r="H1453" i="5"/>
  <c r="E1477" i="5"/>
  <c r="X1477" i="5" s="1"/>
  <c r="I1477" i="5"/>
  <c r="J1477" i="5"/>
  <c r="H1477" i="5"/>
  <c r="G1477" i="5"/>
  <c r="R1477" i="5"/>
  <c r="F1477" i="5"/>
  <c r="E1509" i="5"/>
  <c r="X1509" i="5" s="1"/>
  <c r="G1509" i="5"/>
  <c r="I1509" i="5"/>
  <c r="F1509" i="5"/>
  <c r="H1509" i="5"/>
  <c r="J1509" i="5"/>
  <c r="R1509" i="5"/>
  <c r="E1541" i="5"/>
  <c r="X1541" i="5" s="1"/>
  <c r="J1541" i="5"/>
  <c r="H1541" i="5"/>
  <c r="G1541" i="5"/>
  <c r="R1541" i="5"/>
  <c r="F1541" i="5"/>
  <c r="I1541" i="5"/>
  <c r="E1573" i="5"/>
  <c r="X1573" i="5" s="1"/>
  <c r="I1573" i="5"/>
  <c r="H1573" i="5"/>
  <c r="R1573" i="5"/>
  <c r="G1573" i="5"/>
  <c r="J1573" i="5"/>
  <c r="F1573" i="5"/>
  <c r="E1605" i="5"/>
  <c r="X1605" i="5" s="1"/>
  <c r="H1605" i="5"/>
  <c r="I1605" i="5"/>
  <c r="J1605" i="5"/>
  <c r="F1605" i="5"/>
  <c r="R1605" i="5"/>
  <c r="G1605" i="5"/>
  <c r="E1637" i="5"/>
  <c r="X1637" i="5" s="1"/>
  <c r="I1637" i="5"/>
  <c r="F1637" i="5"/>
  <c r="J1637" i="5"/>
  <c r="H1637" i="5"/>
  <c r="G1637" i="5"/>
  <c r="R1637" i="5"/>
  <c r="E1669" i="5"/>
  <c r="X1669" i="5" s="1"/>
  <c r="F1669" i="5"/>
  <c r="H1669" i="5"/>
  <c r="I1669" i="5"/>
  <c r="J1669" i="5"/>
  <c r="R1669" i="5"/>
  <c r="G1669" i="5"/>
  <c r="E1701" i="5"/>
  <c r="X1701" i="5" s="1"/>
  <c r="H1701" i="5"/>
  <c r="R1701" i="5"/>
  <c r="I1701" i="5"/>
  <c r="J1701" i="5"/>
  <c r="F1701" i="5"/>
  <c r="G1701" i="5"/>
  <c r="E1733" i="5"/>
  <c r="X1733" i="5" s="1"/>
  <c r="J1733" i="5"/>
  <c r="F1733" i="5"/>
  <c r="R1733" i="5"/>
  <c r="H1733" i="5"/>
  <c r="I1733" i="5"/>
  <c r="G1733" i="5"/>
  <c r="E1765" i="5"/>
  <c r="X1765" i="5" s="1"/>
  <c r="F1765" i="5"/>
  <c r="R1765" i="5"/>
  <c r="G1765" i="5"/>
  <c r="J1765" i="5"/>
  <c r="H1765" i="5"/>
  <c r="I1765" i="5"/>
  <c r="E1797" i="5"/>
  <c r="X1797" i="5" s="1"/>
  <c r="I1797" i="5"/>
  <c r="G1797" i="5"/>
  <c r="H1797" i="5"/>
  <c r="F1797" i="5"/>
  <c r="J1797" i="5"/>
  <c r="R1797" i="5"/>
  <c r="E1837" i="5"/>
  <c r="X1837" i="5" s="1"/>
  <c r="G1837" i="5"/>
  <c r="R1837" i="5"/>
  <c r="I1837" i="5"/>
  <c r="F1837" i="5"/>
  <c r="J1837" i="5"/>
  <c r="H1837" i="5"/>
  <c r="E1877" i="5"/>
  <c r="X1877" i="5" s="1"/>
  <c r="G1877" i="5"/>
  <c r="R1877" i="5"/>
  <c r="J1877" i="5"/>
  <c r="F1877" i="5"/>
  <c r="I1877" i="5"/>
  <c r="H1877" i="5"/>
  <c r="E1909" i="5"/>
  <c r="X1909" i="5" s="1"/>
  <c r="R1909" i="5"/>
  <c r="G1909" i="5"/>
  <c r="H1909" i="5"/>
  <c r="I1909" i="5"/>
  <c r="F1909" i="5"/>
  <c r="J1909" i="5"/>
  <c r="E1941" i="5"/>
  <c r="X1941" i="5" s="1"/>
  <c r="H1941" i="5"/>
  <c r="R1941" i="5"/>
  <c r="J1941" i="5"/>
  <c r="G1941" i="5"/>
  <c r="F1941" i="5"/>
  <c r="I1941" i="5"/>
  <c r="E1973" i="5"/>
  <c r="X1973" i="5" s="1"/>
  <c r="F1973" i="5"/>
  <c r="G1973" i="5"/>
  <c r="H1973" i="5"/>
  <c r="I1973" i="5"/>
  <c r="R1973" i="5"/>
  <c r="J1973" i="5"/>
  <c r="E2005" i="5"/>
  <c r="X2005" i="5" s="1"/>
  <c r="F2005" i="5"/>
  <c r="J2005" i="5"/>
  <c r="I2005" i="5"/>
  <c r="G2005" i="5"/>
  <c r="R2005" i="5"/>
  <c r="H2005" i="5"/>
  <c r="E2037" i="5"/>
  <c r="X2037" i="5" s="1"/>
  <c r="H2037" i="5"/>
  <c r="R2037" i="5"/>
  <c r="I2037" i="5"/>
  <c r="J2037" i="5"/>
  <c r="G2037" i="5"/>
  <c r="F2037" i="5"/>
  <c r="E2069" i="5"/>
  <c r="X2069" i="5" s="1"/>
  <c r="I2069" i="5"/>
  <c r="H2069" i="5"/>
  <c r="R2069" i="5"/>
  <c r="G2069" i="5"/>
  <c r="F2069" i="5"/>
  <c r="J2069" i="5"/>
  <c r="E2101" i="5"/>
  <c r="X2101" i="5" s="1"/>
  <c r="J2101" i="5"/>
  <c r="I2101" i="5"/>
  <c r="G2101" i="5"/>
  <c r="R2101" i="5"/>
  <c r="F2101" i="5"/>
  <c r="H2101" i="5"/>
  <c r="E2141" i="5"/>
  <c r="X2141" i="5" s="1"/>
  <c r="R2141" i="5"/>
  <c r="J2141" i="5"/>
  <c r="I2141" i="5"/>
  <c r="F2141" i="5"/>
  <c r="G2141" i="5"/>
  <c r="H2141" i="5"/>
  <c r="E2173" i="5"/>
  <c r="X2173" i="5" s="1"/>
  <c r="R2173" i="5"/>
  <c r="H2173" i="5"/>
  <c r="J2173" i="5"/>
  <c r="I2173" i="5"/>
  <c r="F2173" i="5"/>
  <c r="G2173" i="5"/>
  <c r="E2205" i="5"/>
  <c r="X2205" i="5" s="1"/>
  <c r="R2205" i="5"/>
  <c r="F2205" i="5"/>
  <c r="G2205" i="5"/>
  <c r="I2205" i="5"/>
  <c r="J2205" i="5"/>
  <c r="H2205" i="5"/>
  <c r="E2237" i="5"/>
  <c r="X2237" i="5" s="1"/>
  <c r="I2237" i="5"/>
  <c r="G2237" i="5"/>
  <c r="R2237" i="5"/>
  <c r="J2237" i="5"/>
  <c r="F2237" i="5"/>
  <c r="H2237" i="5"/>
  <c r="E2301" i="5"/>
  <c r="X2301" i="5" s="1"/>
  <c r="H2301" i="5"/>
  <c r="J2301" i="5"/>
  <c r="R2301" i="5"/>
  <c r="F2301" i="5"/>
  <c r="I2301" i="5"/>
  <c r="G2301" i="5"/>
  <c r="E2365" i="5"/>
  <c r="X2365" i="5" s="1"/>
  <c r="R2365" i="5"/>
  <c r="G2365" i="5"/>
  <c r="J2365" i="5"/>
  <c r="H2365" i="5"/>
  <c r="I2365" i="5"/>
  <c r="F2365" i="5"/>
  <c r="E374" i="5"/>
  <c r="X374" i="5" s="1"/>
  <c r="J374" i="5"/>
  <c r="H374" i="5"/>
  <c r="F374" i="5"/>
  <c r="I374" i="5"/>
  <c r="R374" i="5"/>
  <c r="E406" i="5"/>
  <c r="X406" i="5" s="1"/>
  <c r="F406" i="5"/>
  <c r="H406" i="5"/>
  <c r="R406" i="5"/>
  <c r="J406" i="5"/>
  <c r="G406" i="5"/>
  <c r="I406" i="5"/>
  <c r="E438" i="5"/>
  <c r="X438" i="5" s="1"/>
  <c r="J438" i="5"/>
  <c r="F438" i="5"/>
  <c r="H438" i="5"/>
  <c r="I438" i="5"/>
  <c r="G438" i="5"/>
  <c r="R438" i="5"/>
  <c r="E470" i="5"/>
  <c r="X470" i="5" s="1"/>
  <c r="R470" i="5"/>
  <c r="H470" i="5"/>
  <c r="J470" i="5"/>
  <c r="F470" i="5"/>
  <c r="G470" i="5"/>
  <c r="I470" i="5"/>
  <c r="E1190" i="5"/>
  <c r="X1190" i="5" s="1"/>
  <c r="R1190" i="5"/>
  <c r="F1190" i="5"/>
  <c r="I1190" i="5"/>
  <c r="H1190" i="5"/>
  <c r="J1190" i="5"/>
  <c r="E1326" i="5"/>
  <c r="X1326" i="5" s="1"/>
  <c r="G1326" i="5"/>
  <c r="F1326" i="5"/>
  <c r="H1326" i="5"/>
  <c r="R1326" i="5"/>
  <c r="J1326" i="5"/>
  <c r="I1326" i="5"/>
  <c r="E1358" i="5"/>
  <c r="X1358" i="5" s="1"/>
  <c r="H1358" i="5"/>
  <c r="I1358" i="5"/>
  <c r="R1358" i="5"/>
  <c r="F1358" i="5"/>
  <c r="G1358" i="5"/>
  <c r="J1358" i="5"/>
  <c r="E1390" i="5"/>
  <c r="X1390" i="5" s="1"/>
  <c r="H1390" i="5"/>
  <c r="F1390" i="5"/>
  <c r="I1390" i="5"/>
  <c r="G1390" i="5"/>
  <c r="R1390" i="5"/>
  <c r="J1390" i="5"/>
  <c r="G2031" i="5"/>
  <c r="G2271" i="5"/>
  <c r="G2119" i="5"/>
  <c r="E1630" i="5"/>
  <c r="X1630" i="5" s="1"/>
  <c r="R1630" i="5"/>
  <c r="J1630" i="5"/>
  <c r="H1630" i="5"/>
  <c r="I1630" i="5"/>
  <c r="F1630" i="5"/>
  <c r="E1710" i="5"/>
  <c r="X1710" i="5" s="1"/>
  <c r="H1710" i="5"/>
  <c r="F1710" i="5"/>
  <c r="J1710" i="5"/>
  <c r="R1710" i="5"/>
  <c r="G1710" i="5"/>
  <c r="I1710" i="5"/>
  <c r="E1734" i="5"/>
  <c r="X1734" i="5" s="1"/>
  <c r="H1734" i="5"/>
  <c r="R1734" i="5"/>
  <c r="J1734" i="5"/>
  <c r="I1734" i="5"/>
  <c r="G1734" i="5"/>
  <c r="F1734" i="5"/>
  <c r="E1758" i="5"/>
  <c r="X1758" i="5" s="1"/>
  <c r="J1758" i="5"/>
  <c r="I1758" i="5"/>
  <c r="H1758" i="5"/>
  <c r="G1758" i="5"/>
  <c r="R1758" i="5"/>
  <c r="F1758" i="5"/>
  <c r="E1902" i="5"/>
  <c r="X1902" i="5" s="1"/>
  <c r="J1902" i="5"/>
  <c r="I1902" i="5"/>
  <c r="H1902" i="5"/>
  <c r="R1902" i="5"/>
  <c r="F1902" i="5"/>
  <c r="E2078" i="5"/>
  <c r="X2078" i="5" s="1"/>
  <c r="R2078" i="5"/>
  <c r="H2078" i="5"/>
  <c r="F2078" i="5"/>
  <c r="I2078" i="5"/>
  <c r="J2078" i="5"/>
  <c r="E2182" i="5"/>
  <c r="X2182" i="5" s="1"/>
  <c r="H2182" i="5"/>
  <c r="I2182" i="5"/>
  <c r="R2182" i="5"/>
  <c r="J2182" i="5"/>
  <c r="F2182" i="5"/>
  <c r="E2278" i="5"/>
  <c r="X2278" i="5" s="1"/>
  <c r="J2278" i="5"/>
  <c r="I2278" i="5"/>
  <c r="F2278" i="5"/>
  <c r="H2278" i="5"/>
  <c r="R2278" i="5"/>
  <c r="E2302" i="5"/>
  <c r="X2302" i="5" s="1"/>
  <c r="R2302" i="5"/>
  <c r="F2302" i="5"/>
  <c r="J2302" i="5"/>
  <c r="I2302" i="5"/>
  <c r="H2302" i="5"/>
  <c r="E2390" i="5"/>
  <c r="X2390" i="5" s="1"/>
  <c r="J2390" i="5"/>
  <c r="R2390" i="5"/>
  <c r="H2390" i="5"/>
  <c r="F2390" i="5"/>
  <c r="I2390" i="5"/>
  <c r="E2413" i="5"/>
  <c r="X2413" i="5" s="1"/>
  <c r="I2413" i="5"/>
  <c r="R2413" i="5"/>
  <c r="F2413" i="5"/>
  <c r="J2413" i="5"/>
  <c r="H2413" i="5"/>
  <c r="E1791" i="5"/>
  <c r="X1791" i="5" s="1"/>
  <c r="H1791" i="5"/>
  <c r="I1791" i="5"/>
  <c r="F1791" i="5"/>
  <c r="R1791" i="5"/>
  <c r="J1791" i="5"/>
  <c r="G1791" i="5"/>
  <c r="E1847" i="5"/>
  <c r="X1847" i="5" s="1"/>
  <c r="R1847" i="5"/>
  <c r="H1847" i="5"/>
  <c r="J1847" i="5"/>
  <c r="F1847" i="5"/>
  <c r="I1847" i="5"/>
  <c r="G1847" i="5"/>
  <c r="E1927" i="5"/>
  <c r="X1927" i="5" s="1"/>
  <c r="J1927" i="5"/>
  <c r="I1927" i="5"/>
  <c r="H1927" i="5"/>
  <c r="R1927" i="5"/>
  <c r="F1927" i="5"/>
  <c r="E1983" i="5"/>
  <c r="X1983" i="5" s="1"/>
  <c r="J1983" i="5"/>
  <c r="I1983" i="5"/>
  <c r="H1983" i="5"/>
  <c r="F1983" i="5"/>
  <c r="R1983" i="5"/>
  <c r="E2095" i="5"/>
  <c r="X2095" i="5" s="1"/>
  <c r="J2095" i="5"/>
  <c r="I2095" i="5"/>
  <c r="F2095" i="5"/>
  <c r="H2095" i="5"/>
  <c r="R2095" i="5"/>
  <c r="E2127" i="5"/>
  <c r="X2127" i="5" s="1"/>
  <c r="J2127" i="5"/>
  <c r="H2127" i="5"/>
  <c r="F2127" i="5"/>
  <c r="R2127" i="5"/>
  <c r="I2127" i="5"/>
  <c r="E2151" i="5"/>
  <c r="X2151" i="5" s="1"/>
  <c r="F2151" i="5"/>
  <c r="R2151" i="5"/>
  <c r="I2151" i="5"/>
  <c r="H2151" i="5"/>
  <c r="J2151" i="5"/>
  <c r="E2279" i="5"/>
  <c r="X2279" i="5" s="1"/>
  <c r="F2279" i="5"/>
  <c r="H2279" i="5"/>
  <c r="R2279" i="5"/>
  <c r="I2279" i="5"/>
  <c r="J2279" i="5"/>
  <c r="E2335" i="5"/>
  <c r="X2335" i="5" s="1"/>
  <c r="I2335" i="5"/>
  <c r="R2335" i="5"/>
  <c r="F2335" i="5"/>
  <c r="H2335" i="5"/>
  <c r="J2335" i="5"/>
  <c r="E2391" i="5"/>
  <c r="X2391" i="5" s="1"/>
  <c r="H2391" i="5"/>
  <c r="I2391" i="5"/>
  <c r="F2391" i="5"/>
  <c r="R2391" i="5"/>
  <c r="J2391" i="5"/>
  <c r="E1325" i="5"/>
  <c r="X1325" i="5" s="1"/>
  <c r="F1325" i="5"/>
  <c r="G1325" i="5"/>
  <c r="I1325" i="5"/>
  <c r="H1325" i="5"/>
  <c r="J1325" i="5"/>
  <c r="R1325" i="5"/>
  <c r="E1357" i="5"/>
  <c r="X1357" i="5" s="1"/>
  <c r="J1357" i="5"/>
  <c r="G1357" i="5"/>
  <c r="H1357" i="5"/>
  <c r="R1357" i="5"/>
  <c r="F1357" i="5"/>
  <c r="I1357" i="5"/>
  <c r="E1389" i="5"/>
  <c r="X1389" i="5" s="1"/>
  <c r="F1389" i="5"/>
  <c r="G1389" i="5"/>
  <c r="R1389" i="5"/>
  <c r="H1389" i="5"/>
  <c r="I1389" i="5"/>
  <c r="J1389" i="5"/>
  <c r="E1421" i="5"/>
  <c r="X1421" i="5" s="1"/>
  <c r="J1421" i="5"/>
  <c r="H1421" i="5"/>
  <c r="F1421" i="5"/>
  <c r="R1421" i="5"/>
  <c r="I1421" i="5"/>
  <c r="G1421" i="5"/>
  <c r="E1949" i="5"/>
  <c r="X1949" i="5" s="1"/>
  <c r="J1949" i="5"/>
  <c r="R1949" i="5"/>
  <c r="H1949" i="5"/>
  <c r="G1949" i="5"/>
  <c r="I1949" i="5"/>
  <c r="F1949" i="5"/>
  <c r="E2013" i="5"/>
  <c r="X2013" i="5" s="1"/>
  <c r="R2013" i="5"/>
  <c r="G2013" i="5"/>
  <c r="H2013" i="5"/>
  <c r="J2013" i="5"/>
  <c r="F2013" i="5"/>
  <c r="I2013" i="5"/>
  <c r="E2045" i="5"/>
  <c r="X2045" i="5" s="1"/>
  <c r="J2045" i="5"/>
  <c r="H2045" i="5"/>
  <c r="R2045" i="5"/>
  <c r="G2045" i="5"/>
  <c r="I2045" i="5"/>
  <c r="F2045" i="5"/>
  <c r="E2181" i="5"/>
  <c r="X2181" i="5" s="1"/>
  <c r="G2181" i="5"/>
  <c r="R2181" i="5"/>
  <c r="I2181" i="5"/>
  <c r="F2181" i="5"/>
  <c r="H2181" i="5"/>
  <c r="J2181" i="5"/>
  <c r="E2245" i="5"/>
  <c r="X2245" i="5" s="1"/>
  <c r="G2245" i="5"/>
  <c r="F2245" i="5"/>
  <c r="J2245" i="5"/>
  <c r="H2245" i="5"/>
  <c r="R2245" i="5"/>
  <c r="I2245" i="5"/>
  <c r="X350" i="5"/>
  <c r="R350" i="5"/>
  <c r="E502" i="5"/>
  <c r="X502" i="5" s="1"/>
  <c r="R502" i="5"/>
  <c r="F502" i="5"/>
  <c r="H502" i="5"/>
  <c r="G502" i="5"/>
  <c r="J502" i="5"/>
  <c r="I502" i="5"/>
  <c r="E534" i="5"/>
  <c r="X534" i="5" s="1"/>
  <c r="I534" i="5"/>
  <c r="R534" i="5"/>
  <c r="G534" i="5"/>
  <c r="F534" i="5"/>
  <c r="H534" i="5"/>
  <c r="J534" i="5"/>
  <c r="E566" i="5"/>
  <c r="X566" i="5" s="1"/>
  <c r="J566" i="5"/>
  <c r="R566" i="5"/>
  <c r="I566" i="5"/>
  <c r="G566" i="5"/>
  <c r="F566" i="5"/>
  <c r="H566" i="5"/>
  <c r="E1430" i="5"/>
  <c r="X1430" i="5" s="1"/>
  <c r="R1430" i="5"/>
  <c r="G1430" i="5"/>
  <c r="I1430" i="5"/>
  <c r="J1430" i="5"/>
  <c r="H1430" i="5"/>
  <c r="F1430" i="5"/>
  <c r="E1462" i="5"/>
  <c r="X1462" i="5" s="1"/>
  <c r="H1462" i="5"/>
  <c r="G1462" i="5"/>
  <c r="J1462" i="5"/>
  <c r="F1462" i="5"/>
  <c r="I1462" i="5"/>
  <c r="R1462" i="5"/>
  <c r="G1854" i="5"/>
  <c r="G1919" i="5"/>
  <c r="E1510" i="5"/>
  <c r="X1510" i="5" s="1"/>
  <c r="H1510" i="5"/>
  <c r="G1510" i="5"/>
  <c r="F1510" i="5"/>
  <c r="I1510" i="5"/>
  <c r="J1510" i="5"/>
  <c r="R1510" i="5"/>
  <c r="E1534" i="5"/>
  <c r="X1534" i="5" s="1"/>
  <c r="R1534" i="5"/>
  <c r="H1534" i="5"/>
  <c r="J1534" i="5"/>
  <c r="F1534" i="5"/>
  <c r="I1534" i="5"/>
  <c r="E1558" i="5"/>
  <c r="X1558" i="5" s="1"/>
  <c r="F1558" i="5"/>
  <c r="R1558" i="5"/>
  <c r="H1558" i="5"/>
  <c r="J1558" i="5"/>
  <c r="I1558" i="5"/>
  <c r="G1558" i="5"/>
  <c r="E1582" i="5"/>
  <c r="X1582" i="5" s="1"/>
  <c r="R1582" i="5"/>
  <c r="F1582" i="5"/>
  <c r="J1582" i="5"/>
  <c r="H1582" i="5"/>
  <c r="I1582" i="5"/>
  <c r="G1582" i="5"/>
  <c r="R1606" i="5"/>
  <c r="H1606" i="5"/>
  <c r="E1606" i="5"/>
  <c r="X1606" i="5" s="1"/>
  <c r="F1606" i="5"/>
  <c r="J1606" i="5"/>
  <c r="I1606" i="5"/>
  <c r="E1662" i="5"/>
  <c r="X1662" i="5" s="1"/>
  <c r="F1662" i="5"/>
  <c r="H1662" i="5"/>
  <c r="J1662" i="5"/>
  <c r="R1662" i="5"/>
  <c r="I1662" i="5"/>
  <c r="E1686" i="5"/>
  <c r="X1686" i="5" s="1"/>
  <c r="I1686" i="5"/>
  <c r="F1686" i="5"/>
  <c r="H1686" i="5"/>
  <c r="R1686" i="5"/>
  <c r="J1686" i="5"/>
  <c r="E1790" i="5"/>
  <c r="X1790" i="5" s="1"/>
  <c r="R1790" i="5"/>
  <c r="I1790" i="5"/>
  <c r="J1790" i="5"/>
  <c r="F1790" i="5"/>
  <c r="H1790" i="5"/>
  <c r="G1790" i="5"/>
  <c r="E1862" i="5"/>
  <c r="X1862" i="5" s="1"/>
  <c r="J1862" i="5"/>
  <c r="F1862" i="5"/>
  <c r="I1862" i="5"/>
  <c r="R1862" i="5"/>
  <c r="H1862" i="5"/>
  <c r="E1934" i="5"/>
  <c r="X1934" i="5" s="1"/>
  <c r="J1934" i="5"/>
  <c r="I1934" i="5"/>
  <c r="R1934" i="5"/>
  <c r="H1934" i="5"/>
  <c r="F1934" i="5"/>
  <c r="E1958" i="5"/>
  <c r="X1958" i="5" s="1"/>
  <c r="J1958" i="5"/>
  <c r="I1958" i="5"/>
  <c r="R1958" i="5"/>
  <c r="F1958" i="5"/>
  <c r="H1958" i="5"/>
  <c r="E1982" i="5"/>
  <c r="X1982" i="5" s="1"/>
  <c r="I1982" i="5"/>
  <c r="H1982" i="5"/>
  <c r="J1982" i="5"/>
  <c r="F1982" i="5"/>
  <c r="R1982" i="5"/>
  <c r="E2158" i="5"/>
  <c r="X2158" i="5" s="1"/>
  <c r="J2158" i="5"/>
  <c r="R2158" i="5"/>
  <c r="F2158" i="5"/>
  <c r="I2158" i="5"/>
  <c r="H2158" i="5"/>
  <c r="F2206" i="5"/>
  <c r="E2206" i="5"/>
  <c r="X2206" i="5" s="1"/>
  <c r="I2206" i="5"/>
  <c r="R2206" i="5"/>
  <c r="J2206" i="5"/>
  <c r="H2206" i="5"/>
  <c r="E2230" i="5"/>
  <c r="X2230" i="5" s="1"/>
  <c r="J2230" i="5"/>
  <c r="H2230" i="5"/>
  <c r="I2230" i="5"/>
  <c r="R2230" i="5"/>
  <c r="F2230" i="5"/>
  <c r="E2334" i="5"/>
  <c r="X2334" i="5" s="1"/>
  <c r="J2334" i="5"/>
  <c r="F2334" i="5"/>
  <c r="G2334" i="5"/>
  <c r="R2334" i="5"/>
  <c r="I2334" i="5"/>
  <c r="H2334" i="5"/>
  <c r="E2358" i="5"/>
  <c r="X2358" i="5" s="1"/>
  <c r="R2358" i="5"/>
  <c r="J2358" i="5"/>
  <c r="I2358" i="5"/>
  <c r="H2358" i="5"/>
  <c r="F2358" i="5"/>
  <c r="E1735" i="5"/>
  <c r="X1735" i="5" s="1"/>
  <c r="I1735" i="5"/>
  <c r="F1735" i="5"/>
  <c r="R1735" i="5"/>
  <c r="H1735" i="5"/>
  <c r="J1735" i="5"/>
  <c r="E1767" i="5"/>
  <c r="X1767" i="5" s="1"/>
  <c r="H1767" i="5"/>
  <c r="I1767" i="5"/>
  <c r="F1767" i="5"/>
  <c r="J1767" i="5"/>
  <c r="R1767" i="5"/>
  <c r="E1879" i="5"/>
  <c r="X1879" i="5" s="1"/>
  <c r="J1879" i="5"/>
  <c r="I1879" i="5"/>
  <c r="H1879" i="5"/>
  <c r="R1879" i="5"/>
  <c r="F1879" i="5"/>
  <c r="E1903" i="5"/>
  <c r="X1903" i="5" s="1"/>
  <c r="F1903" i="5"/>
  <c r="I1903" i="5"/>
  <c r="H1903" i="5"/>
  <c r="R1903" i="5"/>
  <c r="J1903" i="5"/>
  <c r="E1959" i="5"/>
  <c r="X1959" i="5" s="1"/>
  <c r="I1959" i="5"/>
  <c r="F1959" i="5"/>
  <c r="R1959" i="5"/>
  <c r="H1959" i="5"/>
  <c r="J1959" i="5"/>
  <c r="E2015" i="5"/>
  <c r="X2015" i="5" s="1"/>
  <c r="R2015" i="5"/>
  <c r="F2015" i="5"/>
  <c r="J2015" i="5"/>
  <c r="I2015" i="5"/>
  <c r="H2015" i="5"/>
  <c r="E2071" i="5"/>
  <c r="X2071" i="5" s="1"/>
  <c r="F2071" i="5"/>
  <c r="I2071" i="5"/>
  <c r="J2071" i="5"/>
  <c r="H2071" i="5"/>
  <c r="R2071" i="5"/>
  <c r="E2103" i="5"/>
  <c r="X2103" i="5" s="1"/>
  <c r="J2103" i="5"/>
  <c r="H2103" i="5"/>
  <c r="I2103" i="5"/>
  <c r="R2103" i="5"/>
  <c r="F2103" i="5"/>
  <c r="E2175" i="5"/>
  <c r="X2175" i="5" s="1"/>
  <c r="F2175" i="5"/>
  <c r="R2175" i="5"/>
  <c r="H2175" i="5"/>
  <c r="J2175" i="5"/>
  <c r="I2175" i="5"/>
  <c r="E2207" i="5"/>
  <c r="X2207" i="5" s="1"/>
  <c r="J2207" i="5"/>
  <c r="F2207" i="5"/>
  <c r="R2207" i="5"/>
  <c r="I2207" i="5"/>
  <c r="H2207" i="5"/>
  <c r="E2231" i="5"/>
  <c r="X2231" i="5" s="1"/>
  <c r="H2231" i="5"/>
  <c r="R2231" i="5"/>
  <c r="I2231" i="5"/>
  <c r="F2231" i="5"/>
  <c r="J2231" i="5"/>
  <c r="E2255" i="5"/>
  <c r="X2255" i="5" s="1"/>
  <c r="J2255" i="5"/>
  <c r="F2255" i="5"/>
  <c r="I2255" i="5"/>
  <c r="H2255" i="5"/>
  <c r="R2255" i="5"/>
  <c r="E2311" i="5"/>
  <c r="X2311" i="5" s="1"/>
  <c r="F2311" i="5"/>
  <c r="H2311" i="5"/>
  <c r="R2311" i="5"/>
  <c r="J2311" i="5"/>
  <c r="I2311" i="5"/>
  <c r="E2367" i="5"/>
  <c r="X2367" i="5" s="1"/>
  <c r="I2367" i="5"/>
  <c r="R2367" i="5"/>
  <c r="F2367" i="5"/>
  <c r="J2367" i="5"/>
  <c r="H2367" i="5"/>
  <c r="E1485" i="5"/>
  <c r="X1485" i="5" s="1"/>
  <c r="R1485" i="5"/>
  <c r="F1485" i="5"/>
  <c r="J1485" i="5"/>
  <c r="I1485" i="5"/>
  <c r="H1485" i="5"/>
  <c r="G1485" i="5"/>
  <c r="E1517" i="5"/>
  <c r="X1517" i="5" s="1"/>
  <c r="I1517" i="5"/>
  <c r="G1517" i="5"/>
  <c r="R1517" i="5"/>
  <c r="F1517" i="5"/>
  <c r="H1517" i="5"/>
  <c r="J1517" i="5"/>
  <c r="E1549" i="5"/>
  <c r="X1549" i="5" s="1"/>
  <c r="J1549" i="5"/>
  <c r="I1549" i="5"/>
  <c r="G1549" i="5"/>
  <c r="F1549" i="5"/>
  <c r="R1549" i="5"/>
  <c r="H1549" i="5"/>
  <c r="E1581" i="5"/>
  <c r="X1581" i="5" s="1"/>
  <c r="F1581" i="5"/>
  <c r="G1581" i="5"/>
  <c r="H1581" i="5"/>
  <c r="J1581" i="5"/>
  <c r="R1581" i="5"/>
  <c r="I1581" i="5"/>
  <c r="E1613" i="5"/>
  <c r="X1613" i="5" s="1"/>
  <c r="H1613" i="5"/>
  <c r="G1613" i="5"/>
  <c r="J1613" i="5"/>
  <c r="I1613" i="5"/>
  <c r="R1613" i="5"/>
  <c r="F1613" i="5"/>
  <c r="E1645" i="5"/>
  <c r="X1645" i="5" s="1"/>
  <c r="H1645" i="5"/>
  <c r="F1645" i="5"/>
  <c r="G1645" i="5"/>
  <c r="R1645" i="5"/>
  <c r="J1645" i="5"/>
  <c r="I1645" i="5"/>
  <c r="E1677" i="5"/>
  <c r="X1677" i="5" s="1"/>
  <c r="I1677" i="5"/>
  <c r="H1677" i="5"/>
  <c r="G1677" i="5"/>
  <c r="R1677" i="5"/>
  <c r="J1677" i="5"/>
  <c r="F1677" i="5"/>
  <c r="E1709" i="5"/>
  <c r="X1709" i="5" s="1"/>
  <c r="I1709" i="5"/>
  <c r="G1709" i="5"/>
  <c r="J1709" i="5"/>
  <c r="R1709" i="5"/>
  <c r="H1709" i="5"/>
  <c r="F1709" i="5"/>
  <c r="E1741" i="5"/>
  <c r="X1741" i="5" s="1"/>
  <c r="I1741" i="5"/>
  <c r="R1741" i="5"/>
  <c r="F1741" i="5"/>
  <c r="H1741" i="5"/>
  <c r="J1741" i="5"/>
  <c r="G1741" i="5"/>
  <c r="E1773" i="5"/>
  <c r="X1773" i="5" s="1"/>
  <c r="H1773" i="5"/>
  <c r="J1773" i="5"/>
  <c r="I1773" i="5"/>
  <c r="G1773" i="5"/>
  <c r="R1773" i="5"/>
  <c r="F1773" i="5"/>
  <c r="E1805" i="5"/>
  <c r="X1805" i="5" s="1"/>
  <c r="F1805" i="5"/>
  <c r="J1805" i="5"/>
  <c r="G1805" i="5"/>
  <c r="R1805" i="5"/>
  <c r="H1805" i="5"/>
  <c r="I1805" i="5"/>
  <c r="E1845" i="5"/>
  <c r="X1845" i="5" s="1"/>
  <c r="H1845" i="5"/>
  <c r="J1845" i="5"/>
  <c r="R1845" i="5"/>
  <c r="F1845" i="5"/>
  <c r="G1845" i="5"/>
  <c r="I1845" i="5"/>
  <c r="E1885" i="5"/>
  <c r="X1885" i="5" s="1"/>
  <c r="R1885" i="5"/>
  <c r="G1885" i="5"/>
  <c r="H1885" i="5"/>
  <c r="I1885" i="5"/>
  <c r="F1885" i="5"/>
  <c r="J1885" i="5"/>
  <c r="E1917" i="5"/>
  <c r="X1917" i="5" s="1"/>
  <c r="R1917" i="5"/>
  <c r="G1917" i="5"/>
  <c r="J1917" i="5"/>
  <c r="F1917" i="5"/>
  <c r="I1917" i="5"/>
  <c r="H1917" i="5"/>
  <c r="E1981" i="5"/>
  <c r="X1981" i="5" s="1"/>
  <c r="H1981" i="5"/>
  <c r="I1981" i="5"/>
  <c r="F1981" i="5"/>
  <c r="G1981" i="5"/>
  <c r="J1981" i="5"/>
  <c r="R1981" i="5"/>
  <c r="E2077" i="5"/>
  <c r="X2077" i="5" s="1"/>
  <c r="G2077" i="5"/>
  <c r="I2077" i="5"/>
  <c r="H2077" i="5"/>
  <c r="J2077" i="5"/>
  <c r="F2077" i="5"/>
  <c r="R2077" i="5"/>
  <c r="E2109" i="5"/>
  <c r="X2109" i="5" s="1"/>
  <c r="R2109" i="5"/>
  <c r="H2109" i="5"/>
  <c r="J2109" i="5"/>
  <c r="F2109" i="5"/>
  <c r="G2109" i="5"/>
  <c r="I2109" i="5"/>
  <c r="E2149" i="5"/>
  <c r="X2149" i="5" s="1"/>
  <c r="J2149" i="5"/>
  <c r="H2149" i="5"/>
  <c r="I2149" i="5"/>
  <c r="G2149" i="5"/>
  <c r="F2149" i="5"/>
  <c r="R2149" i="5"/>
  <c r="E2213" i="5"/>
  <c r="X2213" i="5" s="1"/>
  <c r="I2213" i="5"/>
  <c r="J2213" i="5"/>
  <c r="R2213" i="5"/>
  <c r="G2213" i="5"/>
  <c r="H2213" i="5"/>
  <c r="F2213" i="5"/>
  <c r="E2277" i="5"/>
  <c r="X2277" i="5" s="1"/>
  <c r="I2277" i="5"/>
  <c r="R2277" i="5"/>
  <c r="H2277" i="5"/>
  <c r="F2277" i="5"/>
  <c r="G2277" i="5"/>
  <c r="J2277" i="5"/>
  <c r="E2309" i="5"/>
  <c r="X2309" i="5" s="1"/>
  <c r="I2309" i="5"/>
  <c r="J2309" i="5"/>
  <c r="F2309" i="5"/>
  <c r="G2309" i="5"/>
  <c r="R2309" i="5"/>
  <c r="H2309" i="5"/>
  <c r="E2341" i="5"/>
  <c r="X2341" i="5" s="1"/>
  <c r="F2341" i="5"/>
  <c r="H2341" i="5"/>
  <c r="G2341" i="5"/>
  <c r="I2341" i="5"/>
  <c r="J2341" i="5"/>
  <c r="R2341" i="5"/>
  <c r="E2373" i="5"/>
  <c r="X2373" i="5" s="1"/>
  <c r="H2373" i="5"/>
  <c r="G2373" i="5"/>
  <c r="I2373" i="5"/>
  <c r="R2373" i="5"/>
  <c r="F2373" i="5"/>
  <c r="J2373" i="5"/>
  <c r="E2404" i="5"/>
  <c r="X2404" i="5" s="1"/>
  <c r="R2404" i="5"/>
  <c r="G2404" i="5"/>
  <c r="J2404" i="5"/>
  <c r="F2404" i="5"/>
  <c r="H2404" i="5"/>
  <c r="I2404" i="5"/>
  <c r="E382" i="5"/>
  <c r="X382" i="5" s="1"/>
  <c r="H382" i="5"/>
  <c r="J382" i="5"/>
  <c r="F382" i="5"/>
  <c r="R382" i="5"/>
  <c r="I382" i="5"/>
  <c r="G382" i="5"/>
  <c r="E414" i="5"/>
  <c r="X414" i="5" s="1"/>
  <c r="G414" i="5"/>
  <c r="J414" i="5"/>
  <c r="R414" i="5"/>
  <c r="I414" i="5"/>
  <c r="H414" i="5"/>
  <c r="F414" i="5"/>
  <c r="E446" i="5"/>
  <c r="X446" i="5" s="1"/>
  <c r="H446" i="5"/>
  <c r="R446" i="5"/>
  <c r="J446" i="5"/>
  <c r="F446" i="5"/>
  <c r="I446" i="5"/>
  <c r="G446" i="5"/>
  <c r="E862" i="5"/>
  <c r="X862" i="5" s="1"/>
  <c r="R862" i="5"/>
  <c r="I862" i="5"/>
  <c r="J862" i="5"/>
  <c r="H862" i="5"/>
  <c r="F862" i="5"/>
  <c r="E1230" i="5"/>
  <c r="X1230" i="5" s="1"/>
  <c r="R1230" i="5"/>
  <c r="H1230" i="5"/>
  <c r="F1230" i="5"/>
  <c r="J1230" i="5"/>
  <c r="I1230" i="5"/>
  <c r="E1334" i="5"/>
  <c r="X1334" i="5" s="1"/>
  <c r="H1334" i="5"/>
  <c r="R1334" i="5"/>
  <c r="G1334" i="5"/>
  <c r="J1334" i="5"/>
  <c r="F1334" i="5"/>
  <c r="I1334" i="5"/>
  <c r="E1366" i="5"/>
  <c r="X1366" i="5" s="1"/>
  <c r="H1366" i="5"/>
  <c r="G1366" i="5"/>
  <c r="R1366" i="5"/>
  <c r="F1366" i="5"/>
  <c r="J1366" i="5"/>
  <c r="I1366" i="5"/>
  <c r="E1398" i="5"/>
  <c r="X1398" i="5" s="1"/>
  <c r="G1398" i="5"/>
  <c r="H1398" i="5"/>
  <c r="F1398" i="5"/>
  <c r="R1398" i="5"/>
  <c r="I1398" i="5"/>
  <c r="J1398" i="5"/>
  <c r="G2182" i="5"/>
  <c r="E1638" i="5"/>
  <c r="X1638" i="5" s="1"/>
  <c r="I1638" i="5"/>
  <c r="H1638" i="5"/>
  <c r="F1638" i="5"/>
  <c r="J1638" i="5"/>
  <c r="R1638" i="5"/>
  <c r="E1694" i="5"/>
  <c r="X1694" i="5" s="1"/>
  <c r="H1694" i="5"/>
  <c r="R1694" i="5"/>
  <c r="I1694" i="5"/>
  <c r="J1694" i="5"/>
  <c r="F1694" i="5"/>
  <c r="E1742" i="5"/>
  <c r="X1742" i="5" s="1"/>
  <c r="J1742" i="5"/>
  <c r="I1742" i="5"/>
  <c r="R1742" i="5"/>
  <c r="F1742" i="5"/>
  <c r="H1742" i="5"/>
  <c r="E1814" i="5"/>
  <c r="X1814" i="5" s="1"/>
  <c r="I1814" i="5"/>
  <c r="J1814" i="5"/>
  <c r="F1814" i="5"/>
  <c r="H1814" i="5"/>
  <c r="R1814" i="5"/>
  <c r="E1838" i="5"/>
  <c r="X1838" i="5" s="1"/>
  <c r="J1838" i="5"/>
  <c r="H1838" i="5"/>
  <c r="R1838" i="5"/>
  <c r="F1838" i="5"/>
  <c r="I1838" i="5"/>
  <c r="E1886" i="5"/>
  <c r="X1886" i="5" s="1"/>
  <c r="J1886" i="5"/>
  <c r="F1886" i="5"/>
  <c r="H1886" i="5"/>
  <c r="R1886" i="5"/>
  <c r="I1886" i="5"/>
  <c r="E1910" i="5"/>
  <c r="X1910" i="5" s="1"/>
  <c r="F1910" i="5"/>
  <c r="H1910" i="5"/>
  <c r="I1910" i="5"/>
  <c r="G1910" i="5"/>
  <c r="R1910" i="5"/>
  <c r="J1910" i="5"/>
  <c r="E2014" i="5"/>
  <c r="X2014" i="5" s="1"/>
  <c r="I2014" i="5"/>
  <c r="R2014" i="5"/>
  <c r="H2014" i="5"/>
  <c r="J2014" i="5"/>
  <c r="F2014" i="5"/>
  <c r="E2038" i="5"/>
  <c r="X2038" i="5" s="1"/>
  <c r="H2038" i="5"/>
  <c r="J2038" i="5"/>
  <c r="R2038" i="5"/>
  <c r="I2038" i="5"/>
  <c r="F2038" i="5"/>
  <c r="E2062" i="5"/>
  <c r="X2062" i="5" s="1"/>
  <c r="I2062" i="5"/>
  <c r="H2062" i="5"/>
  <c r="F2062" i="5"/>
  <c r="J2062" i="5"/>
  <c r="R2062" i="5"/>
  <c r="E2086" i="5"/>
  <c r="X2086" i="5" s="1"/>
  <c r="J2086" i="5"/>
  <c r="R2086" i="5"/>
  <c r="F2086" i="5"/>
  <c r="H2086" i="5"/>
  <c r="I2086" i="5"/>
  <c r="G2086" i="5"/>
  <c r="E2110" i="5"/>
  <c r="X2110" i="5" s="1"/>
  <c r="R2110" i="5"/>
  <c r="H2110" i="5"/>
  <c r="J2110" i="5"/>
  <c r="I2110" i="5"/>
  <c r="F2110" i="5"/>
  <c r="E2134" i="5"/>
  <c r="X2134" i="5" s="1"/>
  <c r="J2134" i="5"/>
  <c r="R2134" i="5"/>
  <c r="F2134" i="5"/>
  <c r="I2134" i="5"/>
  <c r="H2134" i="5"/>
  <c r="E2166" i="5"/>
  <c r="X2166" i="5" s="1"/>
  <c r="R2166" i="5"/>
  <c r="H2166" i="5"/>
  <c r="J2166" i="5"/>
  <c r="F2166" i="5"/>
  <c r="I2166" i="5"/>
  <c r="E2190" i="5"/>
  <c r="X2190" i="5" s="1"/>
  <c r="R2190" i="5"/>
  <c r="H2190" i="5"/>
  <c r="I2190" i="5"/>
  <c r="F2190" i="5"/>
  <c r="J2190" i="5"/>
  <c r="E2262" i="5"/>
  <c r="X2262" i="5" s="1"/>
  <c r="J2262" i="5"/>
  <c r="H2262" i="5"/>
  <c r="F2262" i="5"/>
  <c r="R2262" i="5"/>
  <c r="I2262" i="5"/>
  <c r="G2262" i="5"/>
  <c r="E2310" i="5"/>
  <c r="X2310" i="5" s="1"/>
  <c r="F2310" i="5"/>
  <c r="H2310" i="5"/>
  <c r="R2310" i="5"/>
  <c r="I2310" i="5"/>
  <c r="J2310" i="5"/>
  <c r="E2421" i="5"/>
  <c r="X2421" i="5" s="1"/>
  <c r="R2421" i="5"/>
  <c r="J2421" i="5"/>
  <c r="F2421" i="5"/>
  <c r="H2421" i="5"/>
  <c r="I2421" i="5"/>
  <c r="E1743" i="5"/>
  <c r="X1743" i="5" s="1"/>
  <c r="I1743" i="5"/>
  <c r="H1743" i="5"/>
  <c r="R1743" i="5"/>
  <c r="F1743" i="5"/>
  <c r="J1743" i="5"/>
  <c r="E1799" i="5"/>
  <c r="X1799" i="5" s="1"/>
  <c r="F1799" i="5"/>
  <c r="I1799" i="5"/>
  <c r="H1799" i="5"/>
  <c r="J1799" i="5"/>
  <c r="R1799" i="5"/>
  <c r="E1823" i="5"/>
  <c r="X1823" i="5" s="1"/>
  <c r="R1823" i="5"/>
  <c r="H1823" i="5"/>
  <c r="F1823" i="5"/>
  <c r="J1823" i="5"/>
  <c r="I1823" i="5"/>
  <c r="E1935" i="5"/>
  <c r="X1935" i="5" s="1"/>
  <c r="R1935" i="5"/>
  <c r="J1935" i="5"/>
  <c r="H1935" i="5"/>
  <c r="F1935" i="5"/>
  <c r="I1935" i="5"/>
  <c r="E1991" i="5"/>
  <c r="X1991" i="5" s="1"/>
  <c r="J1991" i="5"/>
  <c r="I1991" i="5"/>
  <c r="F1991" i="5"/>
  <c r="H1991" i="5"/>
  <c r="R1991" i="5"/>
  <c r="E2047" i="5"/>
  <c r="X2047" i="5" s="1"/>
  <c r="R2047" i="5"/>
  <c r="J2047" i="5"/>
  <c r="I2047" i="5"/>
  <c r="F2047" i="5"/>
  <c r="H2047" i="5"/>
  <c r="E2183" i="5"/>
  <c r="X2183" i="5" s="1"/>
  <c r="F2183" i="5"/>
  <c r="J2183" i="5"/>
  <c r="I2183" i="5"/>
  <c r="R2183" i="5"/>
  <c r="H2183" i="5"/>
  <c r="E2263" i="5"/>
  <c r="X2263" i="5" s="1"/>
  <c r="F2263" i="5"/>
  <c r="H2263" i="5"/>
  <c r="R2263" i="5"/>
  <c r="I2263" i="5"/>
  <c r="J2263" i="5"/>
  <c r="G2263" i="5"/>
  <c r="E2287" i="5"/>
  <c r="X2287" i="5" s="1"/>
  <c r="J2287" i="5"/>
  <c r="F2287" i="5"/>
  <c r="I2287" i="5"/>
  <c r="H2287" i="5"/>
  <c r="R2287" i="5"/>
  <c r="E2343" i="5"/>
  <c r="X2343" i="5" s="1"/>
  <c r="J2343" i="5"/>
  <c r="F2343" i="5"/>
  <c r="H2343" i="5"/>
  <c r="I2343" i="5"/>
  <c r="R2343" i="5"/>
  <c r="E2422" i="5"/>
  <c r="X2422" i="5" s="1"/>
  <c r="R2422" i="5"/>
  <c r="H2422" i="5"/>
  <c r="F2422" i="5"/>
  <c r="J2422" i="5"/>
  <c r="I2422" i="5"/>
  <c r="E1333" i="5"/>
  <c r="X1333" i="5" s="1"/>
  <c r="I1333" i="5"/>
  <c r="J1333" i="5"/>
  <c r="G1333" i="5"/>
  <c r="F1333" i="5"/>
  <c r="H1333" i="5"/>
  <c r="R1333" i="5"/>
  <c r="E1365" i="5"/>
  <c r="X1365" i="5" s="1"/>
  <c r="F1365" i="5"/>
  <c r="I1365" i="5"/>
  <c r="H1365" i="5"/>
  <c r="G1365" i="5"/>
  <c r="J1365" i="5"/>
  <c r="R1365" i="5"/>
  <c r="E1397" i="5"/>
  <c r="X1397" i="5" s="1"/>
  <c r="J1397" i="5"/>
  <c r="G1397" i="5"/>
  <c r="H1397" i="5"/>
  <c r="I1397" i="5"/>
  <c r="R1397" i="5"/>
  <c r="F1397" i="5"/>
  <c r="E1429" i="5"/>
  <c r="X1429" i="5" s="1"/>
  <c r="J1429" i="5"/>
  <c r="H1429" i="5"/>
  <c r="G1429" i="5"/>
  <c r="F1429" i="5"/>
  <c r="I1429" i="5"/>
  <c r="R1429" i="5"/>
  <c r="E1685" i="5"/>
  <c r="X1685" i="5" s="1"/>
  <c r="F1685" i="5"/>
  <c r="J1685" i="5"/>
  <c r="G1685" i="5"/>
  <c r="H1685" i="5"/>
  <c r="R1685" i="5"/>
  <c r="I1685" i="5"/>
  <c r="E1989" i="5"/>
  <c r="X1989" i="5" s="1"/>
  <c r="R1989" i="5"/>
  <c r="H1989" i="5"/>
  <c r="F1989" i="5"/>
  <c r="G1989" i="5"/>
  <c r="J1989" i="5"/>
  <c r="I1989" i="5"/>
  <c r="E2053" i="5"/>
  <c r="X2053" i="5" s="1"/>
  <c r="G2053" i="5"/>
  <c r="J2053" i="5"/>
  <c r="I2053" i="5"/>
  <c r="R2053" i="5"/>
  <c r="F2053" i="5"/>
  <c r="H2053" i="5"/>
  <c r="E358" i="5"/>
  <c r="X358" i="5" s="1"/>
  <c r="G358" i="5"/>
  <c r="R358" i="5"/>
  <c r="I358" i="5"/>
  <c r="J358" i="5"/>
  <c r="F358" i="5"/>
  <c r="H358" i="5"/>
  <c r="E478" i="5"/>
  <c r="X478" i="5" s="1"/>
  <c r="I478" i="5"/>
  <c r="H478" i="5"/>
  <c r="F478" i="5"/>
  <c r="R478" i="5"/>
  <c r="J478" i="5"/>
  <c r="E510" i="5"/>
  <c r="X510" i="5" s="1"/>
  <c r="H510" i="5"/>
  <c r="I510" i="5"/>
  <c r="R510" i="5"/>
  <c r="F510" i="5"/>
  <c r="J510" i="5"/>
  <c r="G510" i="5"/>
  <c r="E542" i="5"/>
  <c r="X542" i="5" s="1"/>
  <c r="H542" i="5"/>
  <c r="J542" i="5"/>
  <c r="G542" i="5"/>
  <c r="I542" i="5"/>
  <c r="R542" i="5"/>
  <c r="F542" i="5"/>
  <c r="E1406" i="5"/>
  <c r="X1406" i="5" s="1"/>
  <c r="R1406" i="5"/>
  <c r="H1406" i="5"/>
  <c r="J1406" i="5"/>
  <c r="I1406" i="5"/>
  <c r="F1406" i="5"/>
  <c r="E1438" i="5"/>
  <c r="X1438" i="5" s="1"/>
  <c r="F1438" i="5"/>
  <c r="H1438" i="5"/>
  <c r="G1438" i="5"/>
  <c r="J1438" i="5"/>
  <c r="I1438" i="5"/>
  <c r="R1438" i="5"/>
  <c r="E1470" i="5"/>
  <c r="X1470" i="5" s="1"/>
  <c r="F1470" i="5"/>
  <c r="R1470" i="5"/>
  <c r="G1470" i="5"/>
  <c r="J1470" i="5"/>
  <c r="I1470" i="5"/>
  <c r="H1470" i="5"/>
  <c r="G2246" i="5"/>
  <c r="G1598" i="5"/>
  <c r="G1686" i="5"/>
  <c r="G2143" i="5"/>
  <c r="G2247" i="5"/>
  <c r="G1934" i="5"/>
  <c r="E1518" i="5"/>
  <c r="X1518" i="5" s="1"/>
  <c r="R1518" i="5"/>
  <c r="I1518" i="5"/>
  <c r="J1518" i="5"/>
  <c r="F1518" i="5"/>
  <c r="G1518" i="5"/>
  <c r="H1518" i="5"/>
  <c r="E1614" i="5"/>
  <c r="X1614" i="5" s="1"/>
  <c r="H1614" i="5"/>
  <c r="F1614" i="5"/>
  <c r="R1614" i="5"/>
  <c r="I1614" i="5"/>
  <c r="G1614" i="5"/>
  <c r="J1614" i="5"/>
  <c r="E1718" i="5"/>
  <c r="X1718" i="5" s="1"/>
  <c r="I1718" i="5"/>
  <c r="F1718" i="5"/>
  <c r="R1718" i="5"/>
  <c r="J1718" i="5"/>
  <c r="H1718" i="5"/>
  <c r="E1766" i="5"/>
  <c r="X1766" i="5" s="1"/>
  <c r="F1766" i="5"/>
  <c r="I1766" i="5"/>
  <c r="R1766" i="5"/>
  <c r="J1766" i="5"/>
  <c r="H1766" i="5"/>
  <c r="E1846" i="5"/>
  <c r="X1846" i="5" s="1"/>
  <c r="H1846" i="5"/>
  <c r="I1846" i="5"/>
  <c r="G1846" i="5"/>
  <c r="J1846" i="5"/>
  <c r="F1846" i="5"/>
  <c r="R1846" i="5"/>
  <c r="G1894" i="5"/>
  <c r="G1918" i="5"/>
  <c r="E1990" i="5"/>
  <c r="X1990" i="5" s="1"/>
  <c r="H1990" i="5"/>
  <c r="R1990" i="5"/>
  <c r="F1990" i="5"/>
  <c r="I1990" i="5"/>
  <c r="J1990" i="5"/>
  <c r="G2046" i="5"/>
  <c r="G2070" i="5"/>
  <c r="G2094" i="5"/>
  <c r="G2118" i="5"/>
  <c r="G2142" i="5"/>
  <c r="G2270" i="5"/>
  <c r="E2286" i="5"/>
  <c r="X2286" i="5" s="1"/>
  <c r="F2286" i="5"/>
  <c r="I2286" i="5"/>
  <c r="H2286" i="5"/>
  <c r="J2286" i="5"/>
  <c r="R2286" i="5"/>
  <c r="E2342" i="5"/>
  <c r="X2342" i="5" s="1"/>
  <c r="R2342" i="5"/>
  <c r="J2342" i="5"/>
  <c r="I2342" i="5"/>
  <c r="F2342" i="5"/>
  <c r="G2342" i="5"/>
  <c r="H2342" i="5"/>
  <c r="E2366" i="5"/>
  <c r="X2366" i="5" s="1"/>
  <c r="F2366" i="5"/>
  <c r="H2366" i="5"/>
  <c r="I2366" i="5"/>
  <c r="R2366" i="5"/>
  <c r="J2366" i="5"/>
  <c r="E2397" i="5"/>
  <c r="X2397" i="5" s="1"/>
  <c r="I2397" i="5"/>
  <c r="F2397" i="5"/>
  <c r="H2397" i="5"/>
  <c r="G2397" i="5"/>
  <c r="R2397" i="5"/>
  <c r="J2397" i="5"/>
  <c r="G2429" i="5"/>
  <c r="E1775" i="5"/>
  <c r="X1775" i="5" s="1"/>
  <c r="J1775" i="5"/>
  <c r="I1775" i="5"/>
  <c r="R1775" i="5"/>
  <c r="F1775" i="5"/>
  <c r="G1775" i="5"/>
  <c r="H1775" i="5"/>
  <c r="E1855" i="5"/>
  <c r="X1855" i="5" s="1"/>
  <c r="H1855" i="5"/>
  <c r="I1855" i="5"/>
  <c r="R1855" i="5"/>
  <c r="J1855" i="5"/>
  <c r="F1855" i="5"/>
  <c r="E1911" i="5"/>
  <c r="X1911" i="5" s="1"/>
  <c r="R1911" i="5"/>
  <c r="F1911" i="5"/>
  <c r="H1911" i="5"/>
  <c r="J1911" i="5"/>
  <c r="I1911" i="5"/>
  <c r="G1911" i="5"/>
  <c r="E1967" i="5"/>
  <c r="X1967" i="5" s="1"/>
  <c r="H1967" i="5"/>
  <c r="I1967" i="5"/>
  <c r="J1967" i="5"/>
  <c r="R1967" i="5"/>
  <c r="F1967" i="5"/>
  <c r="E2023" i="5"/>
  <c r="X2023" i="5" s="1"/>
  <c r="F2023" i="5"/>
  <c r="J2023" i="5"/>
  <c r="I2023" i="5"/>
  <c r="H2023" i="5"/>
  <c r="R2023" i="5"/>
  <c r="E2055" i="5"/>
  <c r="X2055" i="5" s="1"/>
  <c r="R2055" i="5"/>
  <c r="I2055" i="5"/>
  <c r="J2055" i="5"/>
  <c r="H2055" i="5"/>
  <c r="F2055" i="5"/>
  <c r="E2079" i="5"/>
  <c r="X2079" i="5" s="1"/>
  <c r="R2079" i="5"/>
  <c r="F2079" i="5"/>
  <c r="J2079" i="5"/>
  <c r="I2079" i="5"/>
  <c r="H2079" i="5"/>
  <c r="G2079" i="5"/>
  <c r="E2159" i="5"/>
  <c r="X2159" i="5" s="1"/>
  <c r="H2159" i="5"/>
  <c r="I2159" i="5"/>
  <c r="J2159" i="5"/>
  <c r="R2159" i="5"/>
  <c r="F2159" i="5"/>
  <c r="G2295" i="5"/>
  <c r="E2319" i="5"/>
  <c r="X2319" i="5" s="1"/>
  <c r="J2319" i="5"/>
  <c r="R2319" i="5"/>
  <c r="I2319" i="5"/>
  <c r="H2319" i="5"/>
  <c r="F2319" i="5"/>
  <c r="E2398" i="5"/>
  <c r="X2398" i="5" s="1"/>
  <c r="J2398" i="5"/>
  <c r="F2398" i="5"/>
  <c r="I2398" i="5"/>
  <c r="H2398" i="5"/>
  <c r="G2398" i="5"/>
  <c r="R2398" i="5"/>
  <c r="E1461" i="5"/>
  <c r="X1461" i="5" s="1"/>
  <c r="J1461" i="5"/>
  <c r="H1461" i="5"/>
  <c r="R1461" i="5"/>
  <c r="I1461" i="5"/>
  <c r="F1461" i="5"/>
  <c r="E1493" i="5"/>
  <c r="X1493" i="5" s="1"/>
  <c r="H1493" i="5"/>
  <c r="J1493" i="5"/>
  <c r="R1493" i="5"/>
  <c r="F1493" i="5"/>
  <c r="I1493" i="5"/>
  <c r="G1493" i="5"/>
  <c r="E1525" i="5"/>
  <c r="X1525" i="5" s="1"/>
  <c r="H1525" i="5"/>
  <c r="J1525" i="5"/>
  <c r="G1525" i="5"/>
  <c r="R1525" i="5"/>
  <c r="F1525" i="5"/>
  <c r="I1525" i="5"/>
  <c r="E1557" i="5"/>
  <c r="X1557" i="5" s="1"/>
  <c r="G1557" i="5"/>
  <c r="I1557" i="5"/>
  <c r="H1557" i="5"/>
  <c r="J1557" i="5"/>
  <c r="R1557" i="5"/>
  <c r="F1557" i="5"/>
  <c r="E1589" i="5"/>
  <c r="X1589" i="5" s="1"/>
  <c r="I1589" i="5"/>
  <c r="G1589" i="5"/>
  <c r="H1589" i="5"/>
  <c r="R1589" i="5"/>
  <c r="J1589" i="5"/>
  <c r="F1589" i="5"/>
  <c r="E1621" i="5"/>
  <c r="X1621" i="5" s="1"/>
  <c r="R1621" i="5"/>
  <c r="H1621" i="5"/>
  <c r="G1621" i="5"/>
  <c r="J1621" i="5"/>
  <c r="F1621" i="5"/>
  <c r="I1621" i="5"/>
  <c r="E1653" i="5"/>
  <c r="X1653" i="5" s="1"/>
  <c r="F1653" i="5"/>
  <c r="R1653" i="5"/>
  <c r="H1653" i="5"/>
  <c r="G1653" i="5"/>
  <c r="I1653" i="5"/>
  <c r="J1653" i="5"/>
  <c r="E1717" i="5"/>
  <c r="X1717" i="5" s="1"/>
  <c r="I1717" i="5"/>
  <c r="H1717" i="5"/>
  <c r="R1717" i="5"/>
  <c r="G1717" i="5"/>
  <c r="F1717" i="5"/>
  <c r="J1717" i="5"/>
  <c r="E1749" i="5"/>
  <c r="X1749" i="5" s="1"/>
  <c r="G1749" i="5"/>
  <c r="F1749" i="5"/>
  <c r="R1749" i="5"/>
  <c r="H1749" i="5"/>
  <c r="J1749" i="5"/>
  <c r="I1749" i="5"/>
  <c r="E1781" i="5"/>
  <c r="X1781" i="5" s="1"/>
  <c r="I1781" i="5"/>
  <c r="J1781" i="5"/>
  <c r="F1781" i="5"/>
  <c r="R1781" i="5"/>
  <c r="G1781" i="5"/>
  <c r="H1781" i="5"/>
  <c r="E1813" i="5"/>
  <c r="X1813" i="5" s="1"/>
  <c r="R1813" i="5"/>
  <c r="I1813" i="5"/>
  <c r="G1813" i="5"/>
  <c r="J1813" i="5"/>
  <c r="H1813" i="5"/>
  <c r="F1813" i="5"/>
  <c r="E1861" i="5"/>
  <c r="X1861" i="5" s="1"/>
  <c r="I1861" i="5"/>
  <c r="J1861" i="5"/>
  <c r="G1861" i="5"/>
  <c r="F1861" i="5"/>
  <c r="H1861" i="5"/>
  <c r="R1861" i="5"/>
  <c r="E1893" i="5"/>
  <c r="X1893" i="5" s="1"/>
  <c r="R1893" i="5"/>
  <c r="F1893" i="5"/>
  <c r="I1893" i="5"/>
  <c r="H1893" i="5"/>
  <c r="J1893" i="5"/>
  <c r="G1893" i="5"/>
  <c r="E1925" i="5"/>
  <c r="X1925" i="5" s="1"/>
  <c r="R1925" i="5"/>
  <c r="H1925" i="5"/>
  <c r="G1925" i="5"/>
  <c r="F1925" i="5"/>
  <c r="I1925" i="5"/>
  <c r="J1925" i="5"/>
  <c r="E1957" i="5"/>
  <c r="X1957" i="5" s="1"/>
  <c r="I1957" i="5"/>
  <c r="R1957" i="5"/>
  <c r="F1957" i="5"/>
  <c r="J1957" i="5"/>
  <c r="G1957" i="5"/>
  <c r="H1957" i="5"/>
  <c r="E2021" i="5"/>
  <c r="X2021" i="5" s="1"/>
  <c r="J2021" i="5"/>
  <c r="G2021" i="5"/>
  <c r="I2021" i="5"/>
  <c r="R2021" i="5"/>
  <c r="H2021" i="5"/>
  <c r="F2021" i="5"/>
  <c r="E2085" i="5"/>
  <c r="X2085" i="5" s="1"/>
  <c r="I2085" i="5"/>
  <c r="R2085" i="5"/>
  <c r="G2085" i="5"/>
  <c r="F2085" i="5"/>
  <c r="H2085" i="5"/>
  <c r="J2085" i="5"/>
  <c r="E2117" i="5"/>
  <c r="X2117" i="5" s="1"/>
  <c r="R2117" i="5"/>
  <c r="I2117" i="5"/>
  <c r="H2117" i="5"/>
  <c r="J2117" i="5"/>
  <c r="F2117" i="5"/>
  <c r="G2117" i="5"/>
  <c r="E2157" i="5"/>
  <c r="X2157" i="5" s="1"/>
  <c r="I2157" i="5"/>
  <c r="F2157" i="5"/>
  <c r="R2157" i="5"/>
  <c r="H2157" i="5"/>
  <c r="G2157" i="5"/>
  <c r="J2157" i="5"/>
  <c r="E2189" i="5"/>
  <c r="X2189" i="5" s="1"/>
  <c r="R2189" i="5"/>
  <c r="H2189" i="5"/>
  <c r="J2189" i="5"/>
  <c r="F2189" i="5"/>
  <c r="I2189" i="5"/>
  <c r="G2189" i="5"/>
  <c r="E2221" i="5"/>
  <c r="X2221" i="5" s="1"/>
  <c r="I2221" i="5"/>
  <c r="G2221" i="5"/>
  <c r="R2221" i="5"/>
  <c r="H2221" i="5"/>
  <c r="J2221" i="5"/>
  <c r="F2221" i="5"/>
  <c r="E2253" i="5"/>
  <c r="X2253" i="5" s="1"/>
  <c r="F2253" i="5"/>
  <c r="G2253" i="5"/>
  <c r="I2253" i="5"/>
  <c r="J2253" i="5"/>
  <c r="R2253" i="5"/>
  <c r="H2253" i="5"/>
  <c r="E2285" i="5"/>
  <c r="X2285" i="5" s="1"/>
  <c r="I2285" i="5"/>
  <c r="J2285" i="5"/>
  <c r="R2285" i="5"/>
  <c r="G2285" i="5"/>
  <c r="F2285" i="5"/>
  <c r="H2285" i="5"/>
  <c r="E2317" i="5"/>
  <c r="X2317" i="5" s="1"/>
  <c r="G2317" i="5"/>
  <c r="J2317" i="5"/>
  <c r="R2317" i="5"/>
  <c r="I2317" i="5"/>
  <c r="H2317" i="5"/>
  <c r="F2317" i="5"/>
  <c r="E2349" i="5"/>
  <c r="X2349" i="5" s="1"/>
  <c r="R2349" i="5"/>
  <c r="J2349" i="5"/>
  <c r="H2349" i="5"/>
  <c r="G2349" i="5"/>
  <c r="F2349" i="5"/>
  <c r="I2349" i="5"/>
  <c r="E2381" i="5"/>
  <c r="X2381" i="5" s="1"/>
  <c r="J2381" i="5"/>
  <c r="F2381" i="5"/>
  <c r="H2381" i="5"/>
  <c r="R2381" i="5"/>
  <c r="G2381" i="5"/>
  <c r="I2381" i="5"/>
  <c r="E2412" i="5"/>
  <c r="X2412" i="5" s="1"/>
  <c r="H2412" i="5"/>
  <c r="F2412" i="5"/>
  <c r="J2412" i="5"/>
  <c r="I2412" i="5"/>
  <c r="G2412" i="5"/>
  <c r="R2412" i="5"/>
  <c r="R16" i="5"/>
  <c r="X16" i="5"/>
  <c r="E390" i="5"/>
  <c r="X390" i="5" s="1"/>
  <c r="I390" i="5"/>
  <c r="H390" i="5"/>
  <c r="R390" i="5"/>
  <c r="J390" i="5"/>
  <c r="G390" i="5"/>
  <c r="F390" i="5"/>
  <c r="E422" i="5"/>
  <c r="X422" i="5" s="1"/>
  <c r="J422" i="5"/>
  <c r="F422" i="5"/>
  <c r="R422" i="5"/>
  <c r="H422" i="5"/>
  <c r="I422" i="5"/>
  <c r="G422" i="5"/>
  <c r="E454" i="5"/>
  <c r="X454" i="5" s="1"/>
  <c r="F454" i="5"/>
  <c r="J454" i="5"/>
  <c r="I454" i="5"/>
  <c r="R454" i="5"/>
  <c r="G454" i="5"/>
  <c r="H454" i="5"/>
  <c r="E918" i="5"/>
  <c r="X918" i="5" s="1"/>
  <c r="I918" i="5"/>
  <c r="R918" i="5"/>
  <c r="H918" i="5"/>
  <c r="F918" i="5"/>
  <c r="J918" i="5"/>
  <c r="E1310" i="5"/>
  <c r="X1310" i="5" s="1"/>
  <c r="F1310" i="5"/>
  <c r="J1310" i="5"/>
  <c r="H1310" i="5"/>
  <c r="G1310" i="5"/>
  <c r="I1310" i="5"/>
  <c r="R1310" i="5"/>
  <c r="E1342" i="5"/>
  <c r="X1342" i="5" s="1"/>
  <c r="I1342" i="5"/>
  <c r="H1342" i="5"/>
  <c r="R1342" i="5"/>
  <c r="J1342" i="5"/>
  <c r="G1342" i="5"/>
  <c r="F1342" i="5"/>
  <c r="E1374" i="5"/>
  <c r="X1374" i="5" s="1"/>
  <c r="F1374" i="5"/>
  <c r="H1374" i="5"/>
  <c r="G1374" i="5"/>
  <c r="I1374" i="5"/>
  <c r="R1374" i="5"/>
  <c r="J1374" i="5"/>
  <c r="G2254" i="5"/>
  <c r="G2095" i="5"/>
  <c r="G1951" i="5"/>
  <c r="G1926" i="5"/>
  <c r="E1494" i="5"/>
  <c r="X1494" i="5" s="1"/>
  <c r="H1494" i="5"/>
  <c r="J1494" i="5"/>
  <c r="R1494" i="5"/>
  <c r="F1494" i="5"/>
  <c r="I1494" i="5"/>
  <c r="G1526" i="5"/>
  <c r="E1542" i="5"/>
  <c r="X1542" i="5" s="1"/>
  <c r="F1542" i="5"/>
  <c r="H1542" i="5"/>
  <c r="J1542" i="5"/>
  <c r="R1542" i="5"/>
  <c r="I1542" i="5"/>
  <c r="E1566" i="5"/>
  <c r="X1566" i="5" s="1"/>
  <c r="F1566" i="5"/>
  <c r="H1566" i="5"/>
  <c r="R1566" i="5"/>
  <c r="I1566" i="5"/>
  <c r="J1566" i="5"/>
  <c r="E1590" i="5"/>
  <c r="X1590" i="5" s="1"/>
  <c r="I1590" i="5"/>
  <c r="H1590" i="5"/>
  <c r="F1590" i="5"/>
  <c r="J1590" i="5"/>
  <c r="R1590" i="5"/>
  <c r="E1646" i="5"/>
  <c r="X1646" i="5" s="1"/>
  <c r="F1646" i="5"/>
  <c r="R1646" i="5"/>
  <c r="H1646" i="5"/>
  <c r="J1646" i="5"/>
  <c r="I1646" i="5"/>
  <c r="G1646" i="5"/>
  <c r="E1670" i="5"/>
  <c r="X1670" i="5" s="1"/>
  <c r="I1670" i="5"/>
  <c r="R1670" i="5"/>
  <c r="H1670" i="5"/>
  <c r="F1670" i="5"/>
  <c r="J1670" i="5"/>
  <c r="G1702" i="5"/>
  <c r="G1750" i="5"/>
  <c r="E1798" i="5"/>
  <c r="X1798" i="5" s="1"/>
  <c r="I1798" i="5"/>
  <c r="J1798" i="5"/>
  <c r="F1798" i="5"/>
  <c r="R1798" i="5"/>
  <c r="H1798" i="5"/>
  <c r="G1822" i="5"/>
  <c r="E1870" i="5"/>
  <c r="X1870" i="5" s="1"/>
  <c r="H1870" i="5"/>
  <c r="J1870" i="5"/>
  <c r="F1870" i="5"/>
  <c r="R1870" i="5"/>
  <c r="I1870" i="5"/>
  <c r="E1942" i="5"/>
  <c r="X1942" i="5" s="1"/>
  <c r="H1942" i="5"/>
  <c r="R1942" i="5"/>
  <c r="I1942" i="5"/>
  <c r="J1942" i="5"/>
  <c r="F1942" i="5"/>
  <c r="E1966" i="5"/>
  <c r="X1966" i="5" s="1"/>
  <c r="H1966" i="5"/>
  <c r="F1966" i="5"/>
  <c r="R1966" i="5"/>
  <c r="I1966" i="5"/>
  <c r="J1966" i="5"/>
  <c r="E2022" i="5"/>
  <c r="X2022" i="5" s="1"/>
  <c r="J2022" i="5"/>
  <c r="H2022" i="5"/>
  <c r="I2022" i="5"/>
  <c r="R2022" i="5"/>
  <c r="F2022" i="5"/>
  <c r="G2174" i="5"/>
  <c r="G2198" i="5"/>
  <c r="E2214" i="5"/>
  <c r="X2214" i="5" s="1"/>
  <c r="I2214" i="5"/>
  <c r="R2214" i="5"/>
  <c r="J2214" i="5"/>
  <c r="H2214" i="5"/>
  <c r="F2214" i="5"/>
  <c r="E2238" i="5"/>
  <c r="X2238" i="5" s="1"/>
  <c r="J2238" i="5"/>
  <c r="H2238" i="5"/>
  <c r="F2238" i="5"/>
  <c r="R2238" i="5"/>
  <c r="I2238" i="5"/>
  <c r="E2318" i="5"/>
  <c r="X2318" i="5" s="1"/>
  <c r="F2318" i="5"/>
  <c r="H2318" i="5"/>
  <c r="I2318" i="5"/>
  <c r="J2318" i="5"/>
  <c r="R2318" i="5"/>
  <c r="G2350" i="5"/>
  <c r="G1783" i="5"/>
  <c r="E1807" i="5"/>
  <c r="X1807" i="5" s="1"/>
  <c r="H1807" i="5"/>
  <c r="J1807" i="5"/>
  <c r="I1807" i="5"/>
  <c r="R1807" i="5"/>
  <c r="F1807" i="5"/>
  <c r="E1831" i="5"/>
  <c r="X1831" i="5" s="1"/>
  <c r="I1831" i="5"/>
  <c r="H1831" i="5"/>
  <c r="F1831" i="5"/>
  <c r="R1831" i="5"/>
  <c r="J1831" i="5"/>
  <c r="E1887" i="5"/>
  <c r="X1887" i="5" s="1"/>
  <c r="J1887" i="5"/>
  <c r="H1887" i="5"/>
  <c r="I1887" i="5"/>
  <c r="R1887" i="5"/>
  <c r="F1887" i="5"/>
  <c r="E1943" i="5"/>
  <c r="X1943" i="5" s="1"/>
  <c r="H1943" i="5"/>
  <c r="J1943" i="5"/>
  <c r="F1943" i="5"/>
  <c r="R1943" i="5"/>
  <c r="I1943" i="5"/>
  <c r="G1943" i="5"/>
  <c r="E1975" i="5"/>
  <c r="X1975" i="5" s="1"/>
  <c r="I1975" i="5"/>
  <c r="F1975" i="5"/>
  <c r="J1975" i="5"/>
  <c r="R1975" i="5"/>
  <c r="H1975" i="5"/>
  <c r="E1999" i="5"/>
  <c r="X1999" i="5" s="1"/>
  <c r="I1999" i="5"/>
  <c r="J1999" i="5"/>
  <c r="F1999" i="5"/>
  <c r="H1999" i="5"/>
  <c r="R1999" i="5"/>
  <c r="E2111" i="5"/>
  <c r="X2111" i="5" s="1"/>
  <c r="H2111" i="5"/>
  <c r="F2111" i="5"/>
  <c r="R2111" i="5"/>
  <c r="J2111" i="5"/>
  <c r="I2111" i="5"/>
  <c r="E2135" i="5"/>
  <c r="X2135" i="5" s="1"/>
  <c r="J2135" i="5"/>
  <c r="H2135" i="5"/>
  <c r="F2135" i="5"/>
  <c r="R2135" i="5"/>
  <c r="I2135" i="5"/>
  <c r="E2167" i="5"/>
  <c r="X2167" i="5" s="1"/>
  <c r="H2167" i="5"/>
  <c r="R2167" i="5"/>
  <c r="F2167" i="5"/>
  <c r="I2167" i="5"/>
  <c r="J2167" i="5"/>
  <c r="E2215" i="5"/>
  <c r="X2215" i="5" s="1"/>
  <c r="J2215" i="5"/>
  <c r="H2215" i="5"/>
  <c r="I2215" i="5"/>
  <c r="R2215" i="5"/>
  <c r="F2215" i="5"/>
  <c r="E2239" i="5"/>
  <c r="X2239" i="5" s="1"/>
  <c r="J2239" i="5"/>
  <c r="H2239" i="5"/>
  <c r="I2239" i="5"/>
  <c r="F2239" i="5"/>
  <c r="R2239" i="5"/>
  <c r="E2327" i="5"/>
  <c r="X2327" i="5" s="1"/>
  <c r="H2327" i="5"/>
  <c r="R2327" i="5"/>
  <c r="J2327" i="5"/>
  <c r="I2327" i="5"/>
  <c r="F2327" i="5"/>
  <c r="E2351" i="5"/>
  <c r="X2351" i="5" s="1"/>
  <c r="F2351" i="5"/>
  <c r="J2351" i="5"/>
  <c r="I2351" i="5"/>
  <c r="R2351" i="5"/>
  <c r="H2351" i="5"/>
  <c r="E2375" i="5"/>
  <c r="X2375" i="5" s="1"/>
  <c r="H2375" i="5"/>
  <c r="J2375" i="5"/>
  <c r="R2375" i="5"/>
  <c r="F2375" i="5"/>
  <c r="I2375" i="5"/>
  <c r="G2406" i="5"/>
  <c r="G2430" i="5"/>
  <c r="G53" i="4"/>
  <c r="G101" i="4"/>
  <c r="C13" i="6"/>
  <c r="G65" i="4"/>
  <c r="G114" i="4"/>
  <c r="G89" i="4"/>
  <c r="S19" i="4"/>
  <c r="S18" i="4"/>
  <c r="U21" i="4"/>
  <c r="V21" i="4" s="1"/>
  <c r="U20" i="4"/>
  <c r="T20" i="4"/>
  <c r="T19" i="4"/>
  <c r="H2434" i="5"/>
  <c r="R2434" i="5"/>
  <c r="J2434" i="5"/>
  <c r="F2434" i="5"/>
  <c r="E2434" i="5"/>
  <c r="X2434" i="5" s="1"/>
  <c r="J2432" i="5"/>
  <c r="R2432" i="5"/>
  <c r="I2432" i="5"/>
  <c r="E2432" i="5"/>
  <c r="X2432" i="5" s="1"/>
  <c r="H2432" i="5"/>
  <c r="F2432" i="5"/>
  <c r="R14" i="4"/>
  <c r="R13" i="4"/>
  <c r="G2434" i="5"/>
  <c r="R17" i="4"/>
  <c r="R18" i="4"/>
  <c r="U50" i="4"/>
  <c r="V50" i="4" s="1"/>
  <c r="W50" i="4" s="1"/>
  <c r="X50" i="4" s="1"/>
  <c r="U49" i="4"/>
  <c r="R16" i="4"/>
  <c r="R15" i="4"/>
  <c r="D112" i="6"/>
  <c r="C112" i="6"/>
  <c r="F124" i="6"/>
  <c r="D101" i="4"/>
  <c r="D65" i="4"/>
  <c r="D77" i="4"/>
  <c r="D114" i="4"/>
  <c r="D53" i="4"/>
  <c r="D41" i="4"/>
  <c r="T344" i="5"/>
  <c r="T150" i="5"/>
  <c r="T336" i="5"/>
  <c r="T352" i="5"/>
  <c r="T172" i="5"/>
  <c r="T139" i="5"/>
  <c r="T6" i="5"/>
  <c r="T179" i="5"/>
  <c r="T7" i="5"/>
  <c r="V49" i="4" l="1"/>
  <c r="W49" i="4" s="1"/>
  <c r="V48" i="4"/>
  <c r="W48" i="4" s="1"/>
  <c r="Y50" i="4"/>
  <c r="Z50" i="4" s="1"/>
  <c r="V20" i="4"/>
  <c r="V19" i="4"/>
  <c r="W20" i="4"/>
  <c r="W21" i="4"/>
  <c r="X21" i="4" s="1"/>
  <c r="S17" i="4"/>
  <c r="T18" i="4" s="1"/>
  <c r="U18" i="4" s="1"/>
  <c r="S16" i="4"/>
  <c r="S15" i="4"/>
  <c r="S14" i="4"/>
  <c r="U19" i="4"/>
  <c r="T17" i="4"/>
  <c r="S13" i="4"/>
  <c r="S12" i="4"/>
  <c r="T12" i="4" s="1"/>
  <c r="V18" i="4" l="1"/>
  <c r="Y21" i="4"/>
  <c r="Z21" i="4" s="1"/>
  <c r="X20" i="4"/>
  <c r="Y20" i="4" s="1"/>
  <c r="W18" i="4"/>
  <c r="W19" i="4"/>
  <c r="X19" i="4" s="1"/>
  <c r="T14" i="4"/>
  <c r="T13" i="4"/>
  <c r="AA50" i="4"/>
  <c r="AB50" i="4" s="1"/>
  <c r="AC50" i="4" s="1"/>
  <c r="T16" i="4"/>
  <c r="U16" i="4" s="1"/>
  <c r="T15" i="4"/>
  <c r="X49" i="4"/>
  <c r="Y49" i="4" s="1"/>
  <c r="X48" i="4"/>
  <c r="Y48" i="4" s="1"/>
  <c r="G124" i="6" a="1"/>
  <c r="G124" i="6" s="1"/>
  <c r="H124" i="6" l="1"/>
  <c r="D124" i="6" s="1"/>
  <c r="C124" i="6"/>
  <c r="V15" i="4"/>
  <c r="Z19" i="4"/>
  <c r="Z20" i="4"/>
  <c r="Y19" i="4"/>
  <c r="Z49" i="4"/>
  <c r="AA49" i="4" s="1"/>
  <c r="AB49" i="4" s="1"/>
  <c r="AC49" i="4" s="1"/>
  <c r="Z48" i="4"/>
  <c r="U15" i="4"/>
  <c r="V16" i="4" s="1"/>
  <c r="U14" i="4"/>
  <c r="U17" i="4"/>
  <c r="V17" i="4" s="1"/>
  <c r="U13" i="4"/>
  <c r="U12" i="4"/>
  <c r="V12" i="4" s="1"/>
  <c r="X18" i="4"/>
  <c r="Y18" i="4" s="1"/>
  <c r="Z18" i="4" l="1"/>
  <c r="W15" i="4"/>
  <c r="AA48" i="4"/>
  <c r="AB48" i="4" s="1"/>
  <c r="W16" i="4"/>
  <c r="W17" i="4"/>
  <c r="X17" i="4" s="1"/>
  <c r="V14" i="4"/>
  <c r="W14" i="4" s="1"/>
  <c r="V13" i="4"/>
  <c r="Y17" i="4" l="1"/>
  <c r="Z17" i="4" s="1"/>
  <c r="X15" i="4"/>
  <c r="X16" i="4"/>
  <c r="Y16" i="4" s="1"/>
  <c r="AC48" i="4"/>
  <c r="W12" i="4"/>
  <c r="X12" i="4" s="1"/>
  <c r="W13" i="4"/>
  <c r="X13" i="4" s="1"/>
  <c r="Y12" i="4" l="1"/>
  <c r="Z12" i="4" s="1"/>
  <c r="Y13" i="4"/>
  <c r="X14" i="4"/>
  <c r="Y14" i="4" s="1"/>
  <c r="Z14" i="4" l="1"/>
  <c r="Z13" i="4"/>
  <c r="AA13" i="4" s="1" a="1"/>
  <c r="AA13" i="4" s="1"/>
  <c r="Y15" i="4"/>
  <c r="AA12" i="4"/>
  <c r="S43" i="4" l="1"/>
  <c r="B31" i="4"/>
  <c r="A115" i="6"/>
  <c r="G115" i="6" s="1"/>
  <c r="AA14" i="4" a="1"/>
  <c r="AA14" i="4" s="1"/>
  <c r="AA15" i="4" s="1" a="1"/>
  <c r="AA15" i="4" s="1"/>
  <c r="B30" i="4"/>
  <c r="A114" i="6"/>
  <c r="G114" i="6" s="1"/>
  <c r="S42" i="4"/>
  <c r="Z16" i="4"/>
  <c r="Z15" i="4"/>
  <c r="B33" i="4" l="1"/>
  <c r="B81" i="4"/>
  <c r="A64" i="6" s="1"/>
  <c r="B45" i="4"/>
  <c r="A31" i="6" s="1"/>
  <c r="B69" i="4"/>
  <c r="A53" i="6" s="1"/>
  <c r="A117" i="6"/>
  <c r="G117" i="6" s="1"/>
  <c r="B123" i="4"/>
  <c r="A101" i="6" s="1"/>
  <c r="B105" i="4"/>
  <c r="A86" i="6" s="1"/>
  <c r="B57" i="4"/>
  <c r="A42" i="6" s="1"/>
  <c r="B93" i="4"/>
  <c r="A75" i="6" s="1"/>
  <c r="AA16" i="4" a="1"/>
  <c r="AA16" i="4" s="1"/>
  <c r="A17" i="6"/>
  <c r="G7" i="6"/>
  <c r="H7" i="6" s="1"/>
  <c r="O30" i="4"/>
  <c r="B44" i="4"/>
  <c r="A30" i="6" s="1"/>
  <c r="A116" i="6"/>
  <c r="G116" i="6" s="1"/>
  <c r="B32" i="4"/>
  <c r="B80" i="4"/>
  <c r="A63" i="6" s="1"/>
  <c r="B56" i="4"/>
  <c r="A41" i="6" s="1"/>
  <c r="B104" i="4"/>
  <c r="A85" i="6" s="1"/>
  <c r="B68" i="4"/>
  <c r="A52" i="6" s="1"/>
  <c r="B92" i="4"/>
  <c r="A74" i="6" s="1"/>
  <c r="B122" i="4"/>
  <c r="A100" i="6" s="1"/>
  <c r="A18" i="6"/>
  <c r="O31" i="4"/>
  <c r="T43" i="4"/>
  <c r="U43" i="4" s="1"/>
  <c r="T42" i="4"/>
  <c r="U42" i="4" s="1"/>
  <c r="A19" i="6" l="1"/>
  <c r="O32" i="4"/>
  <c r="AA17" i="4" a="1"/>
  <c r="AA17" i="4" s="1"/>
  <c r="V43" i="4"/>
  <c r="V42" i="4"/>
  <c r="W42" i="4" s="1"/>
  <c r="P54" i="4"/>
  <c r="P42" i="4"/>
  <c r="B42" i="4" s="1"/>
  <c r="A28" i="6" s="1"/>
  <c r="A20" i="6"/>
  <c r="O33" i="4"/>
  <c r="P43" i="4"/>
  <c r="B43" i="4" s="1"/>
  <c r="A29" i="6" s="1"/>
  <c r="P55" i="4"/>
  <c r="D7" i="6"/>
  <c r="C7" i="6"/>
  <c r="F40" i="6"/>
  <c r="F29" i="6"/>
  <c r="H29" i="6" s="1"/>
  <c r="F18" i="6"/>
  <c r="H18" i="6" s="1"/>
  <c r="F39" i="6"/>
  <c r="F28" i="6"/>
  <c r="H28" i="6" s="1"/>
  <c r="F17" i="6"/>
  <c r="H17" i="6" s="1"/>
  <c r="S46" i="4"/>
  <c r="A118" i="6"/>
  <c r="G118" i="6" s="1"/>
  <c r="B34" i="4"/>
  <c r="AA18" i="4" a="1"/>
  <c r="AA18" i="4" s="1"/>
  <c r="D18" i="6" l="1"/>
  <c r="C18" i="6"/>
  <c r="F20" i="6"/>
  <c r="H20" i="6" s="1"/>
  <c r="F42" i="6"/>
  <c r="F31" i="6"/>
  <c r="H31" i="6" s="1"/>
  <c r="D29" i="6"/>
  <c r="K115" i="6"/>
  <c r="C29" i="6"/>
  <c r="H40" i="6"/>
  <c r="F99" i="6"/>
  <c r="H99" i="6" s="1"/>
  <c r="F51" i="6"/>
  <c r="F115" i="6"/>
  <c r="H115" i="6" s="1"/>
  <c r="B102" i="4"/>
  <c r="A83" i="6" s="1"/>
  <c r="B133" i="4"/>
  <c r="A109" i="6" s="1"/>
  <c r="B135" i="4"/>
  <c r="A110" i="6" s="1"/>
  <c r="B117" i="4"/>
  <c r="A95" i="6" s="1"/>
  <c r="B115" i="4"/>
  <c r="A94" i="6" s="1"/>
  <c r="B131" i="4"/>
  <c r="A108" i="6" s="1"/>
  <c r="B137" i="4"/>
  <c r="A111" i="6" s="1"/>
  <c r="B119" i="4"/>
  <c r="A97" i="6" s="1"/>
  <c r="B90" i="4"/>
  <c r="A72" i="6" s="1"/>
  <c r="B66" i="4"/>
  <c r="A50" i="6" s="1"/>
  <c r="B120" i="4"/>
  <c r="A98" i="6" s="1"/>
  <c r="B54" i="4"/>
  <c r="A39" i="6" s="1"/>
  <c r="B78" i="4"/>
  <c r="A61" i="6" s="1"/>
  <c r="S47" i="4"/>
  <c r="B35" i="4"/>
  <c r="A119" i="6"/>
  <c r="G119" i="6" s="1"/>
  <c r="D17" i="6"/>
  <c r="C17" i="6"/>
  <c r="B67" i="4"/>
  <c r="A51" i="6" s="1"/>
  <c r="B55" i="4"/>
  <c r="A40" i="6" s="1"/>
  <c r="B103" i="4"/>
  <c r="A84" i="6" s="1"/>
  <c r="B91" i="4"/>
  <c r="A73" i="6" s="1"/>
  <c r="B121" i="4"/>
  <c r="A99" i="6" s="1"/>
  <c r="B79" i="4"/>
  <c r="A62" i="6" s="1"/>
  <c r="O34" i="4"/>
  <c r="A21" i="6"/>
  <c r="C28" i="6"/>
  <c r="K114" i="6"/>
  <c r="D28" i="6"/>
  <c r="F114" i="6"/>
  <c r="F98" i="6"/>
  <c r="H98" i="6" s="1"/>
  <c r="F50" i="6"/>
  <c r="H39" i="6"/>
  <c r="F30" i="6"/>
  <c r="H30" i="6" s="1"/>
  <c r="F19" i="6"/>
  <c r="H19" i="6" s="1"/>
  <c r="F41" i="6"/>
  <c r="A120" i="6"/>
  <c r="B36" i="4"/>
  <c r="AA19" i="4" a="1"/>
  <c r="AA19" i="4" s="1"/>
  <c r="AA20" i="4" s="1" a="1"/>
  <c r="AA20" i="4" s="1"/>
  <c r="A122" i="6" l="1"/>
  <c r="B38" i="4"/>
  <c r="AA21" i="4" a="1"/>
  <c r="AA21" i="4" s="1"/>
  <c r="C115" i="6"/>
  <c r="D115" i="6"/>
  <c r="F117" i="6"/>
  <c r="H117" i="6" s="1"/>
  <c r="F101" i="6"/>
  <c r="H101" i="6" s="1"/>
  <c r="H42" i="6"/>
  <c r="F53" i="6"/>
  <c r="H51" i="6"/>
  <c r="F62" i="6"/>
  <c r="D20" i="6"/>
  <c r="C20" i="6"/>
  <c r="D19" i="6"/>
  <c r="C19" i="6"/>
  <c r="D31" i="6"/>
  <c r="K117" i="6"/>
  <c r="C31" i="6"/>
  <c r="D98" i="6"/>
  <c r="C98" i="6"/>
  <c r="T46" i="4"/>
  <c r="T47" i="4"/>
  <c r="U47" i="4" s="1"/>
  <c r="C99" i="6"/>
  <c r="D99" i="6"/>
  <c r="B37" i="4"/>
  <c r="A121" i="6"/>
  <c r="B2" i="6"/>
  <c r="H114" i="6"/>
  <c r="D40" i="6"/>
  <c r="C40" i="6"/>
  <c r="D30" i="6"/>
  <c r="K116" i="6"/>
  <c r="C30" i="6"/>
  <c r="D39" i="6"/>
  <c r="C39" i="6"/>
  <c r="P58" i="4"/>
  <c r="P46" i="4"/>
  <c r="B46" i="4" s="1"/>
  <c r="A32" i="6" s="1"/>
  <c r="F32" i="6"/>
  <c r="H32" i="6" s="1"/>
  <c r="F21" i="6"/>
  <c r="H21" i="6" s="1"/>
  <c r="F43" i="6"/>
  <c r="H50" i="6"/>
  <c r="F61" i="6"/>
  <c r="A22" i="6"/>
  <c r="O35" i="4"/>
  <c r="O36" i="4"/>
  <c r="A23" i="6"/>
  <c r="H41" i="6"/>
  <c r="F116" i="6"/>
  <c r="H116" i="6" s="1"/>
  <c r="F100" i="6"/>
  <c r="H100" i="6" s="1"/>
  <c r="F52" i="6"/>
  <c r="U46" i="4" l="1"/>
  <c r="V47" i="4" s="1"/>
  <c r="W47" i="4" s="1"/>
  <c r="X47" i="4" s="1"/>
  <c r="Y47" i="4" s="1"/>
  <c r="Z47" i="4" s="1"/>
  <c r="AA47" i="4" s="1"/>
  <c r="U45" i="4"/>
  <c r="P48" i="4"/>
  <c r="B48" i="4" s="1"/>
  <c r="A34" i="6" s="1"/>
  <c r="P60" i="4"/>
  <c r="P59" i="4"/>
  <c r="P47" i="4"/>
  <c r="B47" i="4" s="1"/>
  <c r="A33" i="6" s="1"/>
  <c r="C114" i="6"/>
  <c r="D114" i="6"/>
  <c r="F73" i="6"/>
  <c r="H62" i="6"/>
  <c r="H52" i="6"/>
  <c r="F63" i="6"/>
  <c r="F64" i="6"/>
  <c r="H53" i="6"/>
  <c r="D100" i="6"/>
  <c r="C100" i="6"/>
  <c r="D50" i="6"/>
  <c r="C50" i="6"/>
  <c r="D42" i="6"/>
  <c r="C42" i="6"/>
  <c r="D116" i="6"/>
  <c r="C116" i="6"/>
  <c r="F118" i="6"/>
  <c r="H118" i="6" s="1"/>
  <c r="H43" i="6"/>
  <c r="F54" i="6"/>
  <c r="F102" i="6"/>
  <c r="H102" i="6" s="1"/>
  <c r="F94" i="6"/>
  <c r="D101" i="6"/>
  <c r="C101" i="6"/>
  <c r="O38" i="4"/>
  <c r="A25" i="6"/>
  <c r="B94" i="4"/>
  <c r="A76" i="6" s="1"/>
  <c r="B82" i="4"/>
  <c r="A65" i="6" s="1"/>
  <c r="B124" i="4"/>
  <c r="A102" i="6" s="1"/>
  <c r="B70" i="4"/>
  <c r="A54" i="6" s="1"/>
  <c r="B106" i="4"/>
  <c r="A87" i="6" s="1"/>
  <c r="B58" i="4"/>
  <c r="A43" i="6" s="1"/>
  <c r="F44" i="6"/>
  <c r="F33" i="6"/>
  <c r="H33" i="6" s="1"/>
  <c r="F22" i="6"/>
  <c r="H22" i="6" s="1"/>
  <c r="A24" i="6"/>
  <c r="O37" i="4"/>
  <c r="C51" i="6"/>
  <c r="D51" i="6"/>
  <c r="H61" i="6"/>
  <c r="F72" i="6"/>
  <c r="D41" i="6"/>
  <c r="C41" i="6"/>
  <c r="C21" i="6"/>
  <c r="D21" i="6"/>
  <c r="V46" i="4"/>
  <c r="D117" i="6"/>
  <c r="C117" i="6"/>
  <c r="K118" i="6"/>
  <c r="D32" i="6"/>
  <c r="C32" i="6"/>
  <c r="B39" i="4"/>
  <c r="A123" i="6"/>
  <c r="AA22" i="4"/>
  <c r="AA23" i="4" s="1"/>
  <c r="D52" i="6" l="1"/>
  <c r="C52" i="6"/>
  <c r="V44" i="4"/>
  <c r="V45" i="4"/>
  <c r="W46" i="4" s="1"/>
  <c r="X46" i="4" s="1"/>
  <c r="Y46" i="4" s="1"/>
  <c r="Z46" i="4" s="1"/>
  <c r="AA46" i="4" s="1"/>
  <c r="AB46" i="4" s="1"/>
  <c r="AC46" i="4" s="1"/>
  <c r="F65" i="6"/>
  <c r="H54" i="6"/>
  <c r="D33" i="6"/>
  <c r="K119" i="6"/>
  <c r="C33" i="6"/>
  <c r="C118" i="6"/>
  <c r="D118" i="6"/>
  <c r="A26" i="6"/>
  <c r="O39" i="4"/>
  <c r="Q41" i="4"/>
  <c r="B41" i="4" s="1"/>
  <c r="A27" i="6" s="1"/>
  <c r="Q53" i="4"/>
  <c r="AB47" i="4"/>
  <c r="AC47" i="4" s="1"/>
  <c r="D22" i="6"/>
  <c r="C22" i="6"/>
  <c r="D43" i="6"/>
  <c r="C43" i="6"/>
  <c r="F83" i="6"/>
  <c r="H83" i="6" s="1"/>
  <c r="H72" i="6"/>
  <c r="P49" i="4"/>
  <c r="B49" i="4" s="1"/>
  <c r="A35" i="6" s="1"/>
  <c r="P61" i="4"/>
  <c r="D102" i="6"/>
  <c r="C102" i="6"/>
  <c r="D62" i="6"/>
  <c r="C62" i="6"/>
  <c r="H73" i="6"/>
  <c r="F84" i="6"/>
  <c r="H84" i="6" s="1"/>
  <c r="F103" i="6"/>
  <c r="H103" i="6" s="1"/>
  <c r="H44" i="6"/>
  <c r="F119" i="6"/>
  <c r="H119" i="6" s="1"/>
  <c r="F55" i="6"/>
  <c r="P50" i="4"/>
  <c r="B50" i="4" s="1"/>
  <c r="A36" i="6" s="1"/>
  <c r="P62" i="4"/>
  <c r="C53" i="6"/>
  <c r="D53" i="6"/>
  <c r="D61" i="6"/>
  <c r="C61" i="6"/>
  <c r="H64" i="6"/>
  <c r="F75" i="6"/>
  <c r="B107" i="4"/>
  <c r="A88" i="6" s="1"/>
  <c r="B83" i="4"/>
  <c r="A66" i="6" s="1"/>
  <c r="B95" i="4"/>
  <c r="A77" i="6" s="1"/>
  <c r="B71" i="4"/>
  <c r="A55" i="6" s="1"/>
  <c r="B59" i="4"/>
  <c r="A44" i="6" s="1"/>
  <c r="B125" i="4"/>
  <c r="A103" i="6" s="1"/>
  <c r="B108" i="4"/>
  <c r="A89" i="6" s="1"/>
  <c r="B96" i="4"/>
  <c r="A78" i="6" s="1"/>
  <c r="B84" i="4"/>
  <c r="A67" i="6" s="1"/>
  <c r="B60" i="4"/>
  <c r="A45" i="6" s="1"/>
  <c r="B126" i="4"/>
  <c r="A104" i="6" s="1"/>
  <c r="B72" i="4"/>
  <c r="A56" i="6" s="1"/>
  <c r="H63" i="6"/>
  <c r="F74" i="6"/>
  <c r="F110" i="6"/>
  <c r="H110" i="6" s="1"/>
  <c r="F95" i="6"/>
  <c r="F111" i="6"/>
  <c r="H111" i="6" s="1"/>
  <c r="F108" i="6"/>
  <c r="H108" i="6" s="1"/>
  <c r="F109" i="6"/>
  <c r="H109" i="6" s="1"/>
  <c r="H94" i="6"/>
  <c r="W45" i="4"/>
  <c r="C111" i="6" l="1"/>
  <c r="D111" i="6"/>
  <c r="B73" i="4"/>
  <c r="A57" i="6" s="1"/>
  <c r="B97" i="4"/>
  <c r="A79" i="6" s="1"/>
  <c r="B127" i="4"/>
  <c r="A105" i="6" s="1"/>
  <c r="B85" i="4"/>
  <c r="A68" i="6" s="1"/>
  <c r="B109" i="4"/>
  <c r="A90" i="6" s="1"/>
  <c r="B61" i="4"/>
  <c r="A46" i="6" s="1"/>
  <c r="C63" i="6"/>
  <c r="D63" i="6"/>
  <c r="C103" i="6"/>
  <c r="D103" i="6"/>
  <c r="B101" i="4"/>
  <c r="A82" i="6" s="1"/>
  <c r="B89" i="4"/>
  <c r="A71" i="6" s="1"/>
  <c r="B53" i="4"/>
  <c r="A38" i="6" s="1"/>
  <c r="B65" i="4"/>
  <c r="A49" i="6" s="1"/>
  <c r="B77" i="4"/>
  <c r="A60" i="6" s="1"/>
  <c r="D54" i="6"/>
  <c r="C54" i="6"/>
  <c r="X45" i="4"/>
  <c r="Y45" i="4" s="1"/>
  <c r="F85" i="6"/>
  <c r="H85" i="6" s="1"/>
  <c r="H74" i="6"/>
  <c r="D44" i="6"/>
  <c r="C44" i="6"/>
  <c r="D94" i="6"/>
  <c r="C94" i="6"/>
  <c r="D84" i="6"/>
  <c r="C84" i="6"/>
  <c r="C72" i="6"/>
  <c r="D72" i="6"/>
  <c r="C109" i="6"/>
  <c r="D109" i="6"/>
  <c r="D73" i="6"/>
  <c r="C73" i="6"/>
  <c r="D83" i="6"/>
  <c r="C83" i="6"/>
  <c r="D108" i="6"/>
  <c r="C108" i="6"/>
  <c r="B74" i="4"/>
  <c r="A58" i="6" s="1"/>
  <c r="B86" i="4"/>
  <c r="A69" i="6" s="1"/>
  <c r="B62" i="4"/>
  <c r="A47" i="6" s="1"/>
  <c r="B98" i="4"/>
  <c r="A80" i="6" s="1"/>
  <c r="B128" i="4"/>
  <c r="A106" i="6" s="1"/>
  <c r="B110" i="4"/>
  <c r="A91" i="6" s="1"/>
  <c r="P63" i="4"/>
  <c r="P51" i="4"/>
  <c r="B51" i="4" s="1"/>
  <c r="A37" i="6" s="1"/>
  <c r="H65" i="6"/>
  <c r="F76" i="6"/>
  <c r="F96" i="6"/>
  <c r="H96" i="6" s="1"/>
  <c r="H95" i="6"/>
  <c r="W44" i="4"/>
  <c r="X44" i="4" s="1"/>
  <c r="W43" i="4"/>
  <c r="D119" i="6"/>
  <c r="C119" i="6"/>
  <c r="F86" i="6"/>
  <c r="H86" i="6" s="1"/>
  <c r="H75" i="6"/>
  <c r="F66" i="6"/>
  <c r="H55" i="6"/>
  <c r="D110" i="6"/>
  <c r="C110" i="6"/>
  <c r="D64" i="6"/>
  <c r="C64" i="6"/>
  <c r="Y44" i="4" l="1"/>
  <c r="Z44" i="4" s="1"/>
  <c r="Y43" i="4"/>
  <c r="C74" i="6"/>
  <c r="D74" i="6"/>
  <c r="B99" i="4"/>
  <c r="A81" i="6" s="1"/>
  <c r="B129" i="4"/>
  <c r="A107" i="6" s="1"/>
  <c r="B63" i="4"/>
  <c r="A48" i="6" s="1"/>
  <c r="B111" i="4"/>
  <c r="A92" i="6" s="1"/>
  <c r="B75" i="4"/>
  <c r="A59" i="6" s="1"/>
  <c r="B87" i="4"/>
  <c r="A70" i="6" s="1"/>
  <c r="D85" i="6"/>
  <c r="C85" i="6"/>
  <c r="X43" i="4"/>
  <c r="X42" i="4"/>
  <c r="Y42" i="4" s="1"/>
  <c r="D75" i="6"/>
  <c r="C75" i="6"/>
  <c r="H76" i="6"/>
  <c r="F87" i="6"/>
  <c r="H87" i="6" s="1"/>
  <c r="D86" i="6"/>
  <c r="C86" i="6"/>
  <c r="C65" i="6"/>
  <c r="D65" i="6"/>
  <c r="D55" i="6"/>
  <c r="C55" i="6"/>
  <c r="D95" i="6"/>
  <c r="C95" i="6"/>
  <c r="F77" i="6"/>
  <c r="H66" i="6"/>
  <c r="D96" i="6"/>
  <c r="C96" i="6"/>
  <c r="D87" i="6" l="1"/>
  <c r="C87" i="6"/>
  <c r="Z42" i="4"/>
  <c r="AA42" i="4" s="1"/>
  <c r="Z43" i="4"/>
  <c r="AA43" i="4" s="1"/>
  <c r="Z45" i="4"/>
  <c r="AA45" i="4" s="1"/>
  <c r="D76" i="6"/>
  <c r="C76" i="6"/>
  <c r="AA44" i="4"/>
  <c r="AB44" i="4" s="1"/>
  <c r="D66" i="6"/>
  <c r="C66" i="6"/>
  <c r="H77" i="6"/>
  <c r="H125" i="6" s="1"/>
  <c r="D2" i="6" s="1"/>
  <c r="F88" i="6"/>
  <c r="H88" i="6" s="1"/>
  <c r="AC44" i="4" l="1"/>
  <c r="AC43" i="4"/>
  <c r="AB45" i="4"/>
  <c r="AC45" i="4" s="1"/>
  <c r="D77" i="6"/>
  <c r="C77" i="6"/>
  <c r="D88" i="6"/>
  <c r="C88" i="6"/>
  <c r="AB43" i="4"/>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<sst xmlns="http://schemas.openxmlformats.org/spreadsheetml/2006/main" count="30565" uniqueCount="20262">
  <si>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</si>
  <si>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</si>
  <si>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</si>
  <si>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</si>
  <si>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</si>
  <si>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</si>
  <si>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</si>
  <si>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</si>
  <si>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</si>
  <si>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</si>
  <si>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</si>
  <si>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</si>
  <si>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</si>
  <si>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</si>
  <si>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</si>
  <si>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</si>
  <si>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</si>
  <si>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</si>
  <si>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</si>
  <si>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</si>
  <si>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</si>
  <si>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</si>
  <si>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</si>
  <si>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</si>
  <si>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</si>
  <si>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</si>
  <si>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</si>
  <si>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</si>
  <si>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</si>
  <si>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</si>
  <si>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</si>
  <si>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</si>
  <si>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</si>
  <si>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</si>
  <si>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</si>
  <si>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</si>
  <si>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</si>
  <si>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</si>
  <si>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</si>
  <si>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</si>
  <si>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</si>
  <si>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</si>
  <si>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</si>
  <si>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</si>
  <si>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</si>
  <si>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</si>
  <si>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</si>
  <si>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</si>
  <si>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</si>
  <si>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</si>
  <si>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</si>
  <si>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</si>
  <si>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</si>
  <si>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</si>
  <si>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</si>
  <si>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</si>
  <si>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</si>
  <si>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</si>
  <si>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</si>
  <si>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</si>
  <si>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</si>
  <si>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</si>
  <si>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</si>
  <si>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</si>
  <si>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</si>
  <si>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</si>
  <si>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</si>
  <si>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</si>
  <si>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</si>
  <si>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</si>
  <si>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</si>
  <si>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</si>
  <si>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</si>
  <si>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</si>
  <si>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</si>
  <si>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</si>
  <si>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</si>
  <si>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</si>
  <si>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</si>
  <si>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</si>
  <si>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</si>
  <si>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</si>
  <si>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</si>
  <si>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</si>
  <si>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</si>
  <si>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</si>
  <si>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</si>
  <si>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</si>
  <si>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</si>
  <si>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</si>
  <si>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</si>
  <si>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</si>
  <si>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</si>
  <si>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</si>
  <si>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</si>
  <si>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</si>
  <si>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</si>
  <si>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</si>
  <si>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</si>
  <si>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</si>
  <si>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</si>
  <si>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</si>
  <si>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</si>
  <si>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</si>
  <si>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</si>
  <si>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</si>
  <si>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</si>
  <si>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</si>
  <si>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</si>
  <si>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</si>
  <si>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</si>
  <si>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</si>
  <si>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</si>
  <si>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</si>
  <si>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</si>
  <si>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</si>
  <si>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</si>
  <si>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</si>
  <si>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</si>
  <si>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</si>
  <si>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</si>
  <si>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</si>
  <si>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</si>
  <si>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</si>
  <si>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</si>
  <si>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</si>
  <si>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</si>
  <si>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</si>
  <si>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</si>
  <si>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</si>
  <si>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</si>
  <si>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</si>
  <si>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</si>
  <si>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</si>
  <si>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</si>
  <si>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</si>
  <si>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</si>
  <si>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</si>
  <si>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</si>
  <si>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</si>
  <si>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</si>
  <si>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</si>
  <si>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</si>
  <si>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</si>
  <si>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</si>
  <si>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</si>
  <si>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</si>
  <si>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</si>
  <si>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</si>
  <si>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</si>
  <si>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</si>
  <si>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</si>
  <si>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</si>
  <si>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</si>
  <si>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</si>
  <si>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</si>
  <si>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</si>
  <si>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</si>
  <si>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</si>
  <si>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</si>
  <si>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</si>
  <si>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</si>
  <si>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</si>
  <si>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</si>
  <si>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</si>
  <si>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</si>
  <si>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</si>
  <si>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</si>
  <si>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</si>
  <si>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</si>
  <si>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</si>
  <si>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</si>
  <si>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</si>
  <si>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</si>
  <si>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</si>
  <si>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</si>
  <si>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</si>
  <si>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</si>
  <si>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</si>
  <si>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</si>
  <si>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</si>
  <si>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</si>
  <si>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</si>
  <si>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</si>
  <si>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</si>
  <si>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</si>
  <si>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</si>
  <si>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</si>
  <si>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</si>
  <si>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</si>
  <si>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</si>
  <si>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</si>
  <si>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</si>
  <si>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</si>
  <si>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</si>
  <si>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</si>
  <si>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</si>
  <si>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</si>
  <si>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</si>
  <si>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</si>
  <si>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</si>
  <si>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</si>
  <si>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</si>
  <si>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</si>
  <si>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</si>
  <si>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</si>
  <si>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</si>
  <si>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</si>
  <si>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</si>
  <si>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</si>
  <si>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</si>
  <si>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</si>
  <si>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</si>
  <si>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</si>
  <si>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</si>
  <si>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</si>
  <si>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</si>
  <si>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</si>
  <si>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</si>
  <si>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</si>
  <si>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</si>
  <si>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</si>
  <si>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</si>
  <si>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</si>
  <si>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</si>
  <si>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</si>
  <si>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</si>
  <si>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</si>
  <si>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</si>
  <si>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</si>
  <si>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</si>
  <si>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</si>
  <si>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</si>
  <si>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</si>
  <si>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</si>
  <si>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</si>
  <si>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</si>
  <si>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</si>
  <si>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</si>
  <si>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</si>
  <si>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</si>
  <si>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</si>
  <si>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</si>
  <si>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</si>
  <si>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</si>
  <si>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</si>
  <si>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</si>
  <si>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</si>
  <si>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</si>
  <si>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</si>
  <si>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</si>
  <si>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</si>
  <si>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</si>
  <si>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</si>
  <si>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</si>
  <si>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</si>
  <si>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</si>
  <si>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</si>
  <si>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</si>
  <si>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</si>
  <si>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</si>
  <si>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</si>
  <si>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</si>
  <si>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</si>
  <si>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</si>
  <si>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</si>
  <si>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</si>
  <si>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</si>
  <si>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</si>
  <si>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</si>
  <si>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</si>
  <si>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</si>
  <si>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</si>
  <si>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</si>
  <si>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</si>
  <si>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</si>
  <si>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</si>
  <si>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</si>
  <si>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</si>
  <si>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</si>
  <si>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</si>
  <si>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</si>
  <si>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</si>
  <si>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</si>
  <si>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</si>
  <si>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</si>
  <si>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</si>
  <si>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</si>
  <si>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</si>
  <si>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</si>
  <si>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</si>
  <si>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</si>
  <si>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</si>
  <si>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</si>
  <si>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</si>
  <si>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</si>
  <si>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</si>
  <si>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</si>
  <si>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</si>
  <si>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</si>
  <si>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</si>
  <si>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</si>
  <si>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</si>
  <si>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</si>
  <si>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</si>
  <si>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</si>
  <si>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</si>
  <si>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</si>
  <si>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</si>
  <si>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</si>
  <si>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</si>
  <si>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</si>
  <si>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</si>
  <si>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</si>
  <si>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</si>
  <si>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</si>
  <si>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</si>
  <si>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</si>
  <si>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</si>
  <si>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</si>
  <si>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</si>
  <si>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</si>
  <si>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</si>
  <si>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</si>
  <si>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</si>
  <si>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</si>
  <si>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</si>
  <si>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</si>
  <si>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</si>
  <si>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</si>
  <si>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</si>
  <si>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</si>
  <si>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</si>
  <si>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</si>
  <si>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</si>
  <si>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</si>
  <si>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</si>
  <si>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</si>
  <si>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</si>
  <si>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</si>
  <si>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</si>
  <si>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</si>
  <si>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</si>
  <si>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</si>
  <si>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</si>
  <si>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</si>
  <si>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</si>
  <si>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</si>
  <si>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</si>
  <si>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</si>
  <si>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</si>
  <si>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</si>
  <si>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</si>
  <si>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</si>
  <si>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</si>
  <si>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</si>
  <si>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</si>
  <si>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</si>
  <si>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</si>
  <si>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</si>
  <si>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</si>
  <si>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</si>
  <si>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</si>
  <si>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</si>
  <si>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</si>
  <si>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</si>
  <si>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</si>
  <si>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</si>
  <si>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</si>
  <si>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</si>
  <si>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</si>
  <si>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</si>
  <si>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</si>
  <si>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</si>
  <si>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</si>
  <si>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</si>
  <si>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</si>
  <si>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</si>
  <si>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</si>
  <si>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</si>
  <si>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</si>
  <si>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</si>
  <si>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</si>
  <si>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</si>
  <si>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</si>
  <si>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</si>
  <si>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</si>
  <si>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</si>
  <si>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</si>
  <si>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</si>
  <si>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</si>
  <si>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</si>
  <si>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</si>
  <si>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</si>
  <si>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</si>
  <si>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</si>
  <si>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</si>
  <si>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</si>
  <si>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</si>
  <si>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</si>
  <si>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</si>
  <si>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</si>
  <si>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</si>
  <si>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</si>
  <si>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</si>
  <si>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</si>
  <si>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</si>
  <si>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</si>
  <si>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</si>
  <si>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</si>
  <si>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</si>
  <si>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</si>
  <si>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</si>
  <si>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</si>
  <si>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</si>
  <si>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</si>
  <si>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</si>
  <si>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</si>
  <si>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</si>
  <si>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</si>
  <si>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</si>
  <si>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</si>
  <si>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</si>
  <si>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</si>
  <si>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</si>
  <si>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</si>
  <si>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</si>
  <si>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</si>
  <si>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</si>
  <si>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</si>
  <si>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</si>
  <si>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</si>
  <si>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</si>
  <si>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</si>
  <si>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</si>
  <si>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</si>
  <si>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</si>
  <si>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</si>
  <si>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</si>
  <si>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</si>
  <si>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</si>
  <si>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</si>
  <si>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</si>
  <si>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</si>
  <si>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</si>
  <si>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</si>
  <si>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</si>
  <si>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</si>
  <si>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</si>
  <si>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</si>
  <si>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</si>
  <si>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</si>
  <si>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</si>
  <si>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</si>
  <si>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</si>
  <si>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</si>
  <si>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</si>
  <si>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</si>
  <si>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</si>
  <si>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</si>
  <si>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</si>
  <si>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</si>
  <si>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</si>
  <si>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</si>
  <si>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</si>
  <si>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</si>
  <si>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</si>
  <si>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</si>
  <si>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</si>
  <si>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</si>
  <si>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</si>
  <si>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</si>
  <si>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</si>
  <si>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</si>
  <si>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</si>
  <si>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</si>
  <si>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</si>
  <si>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</si>
  <si>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</si>
  <si>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</si>
  <si>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</si>
  <si>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</si>
  <si>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</si>
  <si>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</si>
  <si>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</si>
  <si>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</si>
  <si>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</si>
  <si>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</si>
  <si>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</si>
  <si>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</si>
  <si>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</si>
  <si>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</si>
  <si>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</si>
  <si>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</si>
  <si>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</si>
  <si>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</si>
  <si>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</si>
  <si>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</si>
  <si>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</si>
  <si>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</si>
  <si>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</si>
  <si>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</si>
  <si>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</si>
  <si>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</si>
  <si>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</si>
  <si>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</si>
  <si>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</si>
  <si>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</si>
  <si>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</si>
  <si>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</si>
  <si>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</si>
  <si>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</si>
  <si>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</si>
  <si>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</si>
  <si>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</si>
  <si>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</si>
  <si>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</si>
  <si>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</si>
  <si>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</si>
  <si>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</si>
  <si>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</si>
  <si>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</si>
  <si>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</si>
  <si>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</si>
  <si>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</si>
  <si>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</si>
  <si>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</si>
  <si>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</si>
  <si>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</si>
  <si>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</si>
  <si>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</si>
  <si>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</si>
  <si>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</si>
  <si>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</si>
  <si>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</si>
  <si>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</si>
  <si>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</si>
  <si>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</si>
  <si>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</si>
  <si>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</si>
  <si>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</si>
  <si>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</si>
  <si>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</si>
  <si>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</si>
  <si>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</si>
  <si>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</si>
  <si>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</si>
  <si>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</si>
  <si>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</si>
  <si>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</si>
  <si>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</si>
  <si>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</si>
  <si>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</si>
  <si>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</si>
  <si>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</si>
  <si>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</si>
  <si>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</si>
  <si>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</si>
  <si>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</si>
  <si>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</si>
  <si>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</si>
  <si>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</si>
  <si>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</si>
  <si>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</si>
  <si>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</si>
  <si>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</si>
  <si>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</si>
  <si>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</si>
  <si>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</si>
  <si>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</si>
  <si>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</si>
  <si>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</si>
  <si>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</si>
  <si>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</si>
  <si>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</si>
  <si>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</si>
  <si>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</si>
  <si>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</si>
  <si>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</si>
  <si>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</si>
  <si>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</si>
  <si>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</si>
  <si>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</si>
  <si>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</si>
  <si>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</si>
  <si>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</si>
  <si>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</si>
  <si>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</si>
  <si>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</si>
  <si>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</si>
  <si>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</si>
  <si>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</si>
  <si>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</si>
  <si>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</si>
  <si>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</si>
  <si>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</si>
  <si>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</si>
  <si>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</si>
  <si>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</si>
  <si>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</si>
  <si>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</si>
  <si>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</si>
  <si>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</si>
  <si>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</si>
  <si>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</si>
  <si>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</si>
  <si>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</si>
  <si>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</si>
  <si>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</si>
  <si>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</si>
  <si>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</si>
  <si>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</si>
  <si>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</si>
  <si>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</si>
  <si>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</si>
  <si>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</si>
  <si>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</si>
  <si>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</si>
  <si>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</si>
  <si>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</si>
  <si>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</si>
  <si>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</si>
  <si>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</si>
  <si>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</si>
  <si>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</si>
  <si>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</si>
  <si>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</si>
  <si>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</si>
  <si>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</si>
  <si>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</si>
  <si>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</si>
  <si>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</si>
  <si>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</si>
  <si>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</si>
  <si>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</si>
  <si>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</si>
  <si>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</si>
  <si>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</si>
  <si>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</si>
  <si>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</si>
  <si>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</si>
  <si>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</si>
  <si>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</si>
  <si>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</si>
  <si>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</si>
  <si>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</si>
  <si>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</si>
  <si>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</si>
  <si>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</si>
  <si>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</si>
  <si>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</si>
  <si>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</si>
  <si>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</si>
  <si>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</si>
  <si>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</si>
  <si>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</si>
  <si>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</si>
  <si>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</si>
  <si>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</si>
  <si>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</si>
  <si>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</si>
  <si>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</si>
  <si>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</si>
  <si>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</si>
  <si>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</si>
  <si>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</si>
  <si>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</si>
  <si>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</si>
  <si>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</si>
  <si>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</si>
  <si>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</si>
  <si>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</si>
  <si>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</si>
  <si>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</si>
  <si>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</si>
  <si>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</si>
  <si>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</si>
  <si>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</si>
  <si>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</si>
  <si>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</si>
  <si>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</si>
  <si>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</si>
  <si>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</si>
  <si>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</si>
  <si>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</si>
  <si>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</si>
  <si>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</si>
  <si>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</si>
  <si>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</si>
  <si>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</si>
  <si>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</si>
  <si>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</si>
  <si>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</si>
  <si>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</si>
  <si>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</si>
  <si>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</si>
  <si>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</si>
  <si>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</si>
  <si>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</si>
  <si>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</si>
  <si>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</si>
  <si>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</si>
  <si>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</si>
  <si>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</si>
  <si>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</si>
  <si>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</si>
  <si>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</si>
  <si>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</si>
  <si>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</si>
  <si>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</si>
  <si>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</si>
  <si>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</si>
  <si>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</si>
  <si>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</si>
  <si>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</si>
  <si>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</si>
  <si>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</si>
  <si>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</si>
  <si>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</si>
  <si>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</si>
  <si>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</si>
  <si>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</si>
  <si>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</si>
  <si>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</si>
  <si>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</si>
  <si>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</si>
  <si>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</si>
  <si>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</si>
  <si>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</si>
  <si>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</si>
  <si>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</si>
  <si>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</si>
  <si>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</si>
  <si>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</si>
  <si>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</si>
  <si>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</si>
  <si>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</si>
  <si>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</si>
  <si>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</si>
  <si>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</si>
  <si>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</si>
  <si>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</si>
  <si>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</si>
  <si>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</si>
  <si>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</si>
  <si>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</si>
  <si>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</si>
  <si>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</si>
  <si>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</si>
  <si>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</si>
  <si>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</si>
  <si>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</si>
  <si>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</si>
  <si>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</si>
  <si>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</si>
  <si>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</si>
  <si>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</si>
  <si>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</si>
  <si>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</si>
  <si>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</si>
  <si>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</si>
  <si>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</si>
  <si>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</si>
  <si>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</si>
  <si>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</si>
  <si>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</si>
  <si>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</si>
  <si>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</si>
  <si>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</si>
  <si>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</si>
  <si>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</si>
  <si>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</si>
  <si>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</si>
  <si>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</si>
  <si>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</si>
  <si>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</si>
  <si>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</si>
  <si>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</si>
  <si>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</si>
  <si>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</si>
  <si>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</si>
  <si>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</si>
  <si>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</si>
  <si>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</si>
  <si>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</si>
  <si>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</si>
  <si>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</si>
  <si>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</si>
  <si>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</si>
  <si>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</si>
  <si>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</si>
  <si>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</si>
  <si>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</si>
  <si>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</si>
  <si>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</si>
  <si>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</si>
  <si>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</si>
  <si>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</si>
  <si>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</si>
  <si>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</si>
  <si>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</si>
  <si>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</si>
  <si>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</si>
  <si>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</si>
  <si>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</si>
  <si>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</si>
  <si>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</si>
  <si>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</si>
  <si>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</si>
  <si>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</si>
  <si>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</si>
  <si>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</si>
  <si>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</si>
  <si>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</si>
  <si>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</si>
  <si>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</si>
  <si>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</si>
  <si>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</si>
  <si>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</si>
  <si>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</si>
  <si>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</si>
  <si>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</si>
  <si>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</si>
  <si>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</si>
  <si>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</si>
  <si>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</si>
  <si>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</si>
  <si>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</si>
  <si>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</si>
  <si>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</si>
  <si>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</si>
  <si>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</si>
  <si>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</si>
  <si>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</si>
  <si>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</si>
  <si>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</si>
  <si>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</si>
  <si>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</si>
  <si>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</si>
  <si>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</si>
  <si>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</si>
  <si>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</si>
  <si>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</si>
  <si>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</si>
  <si>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</si>
  <si>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</si>
  <si>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</si>
  <si>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</si>
  <si>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</si>
  <si>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</si>
  <si>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</si>
  <si>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</si>
  <si>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</si>
  <si>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</si>
  <si>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</si>
  <si>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</si>
  <si>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</si>
  <si>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</si>
  <si>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</si>
  <si>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</si>
  <si>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</si>
  <si>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</si>
  <si>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</si>
  <si>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</si>
  <si>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</si>
  <si>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</si>
  <si>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</si>
  <si>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</si>
  <si>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</si>
  <si>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</si>
  <si>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</si>
  <si>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</si>
  <si>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</si>
  <si>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</si>
  <si>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</si>
  <si>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</si>
  <si>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</si>
  <si>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</si>
  <si>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</si>
  <si>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</si>
  <si>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</si>
  <si>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</si>
  <si>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</si>
  <si>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</si>
  <si>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</si>
  <si>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</si>
  <si>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</si>
  <si>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</si>
  <si>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</si>
  <si>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</si>
  <si>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</si>
  <si>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</si>
  <si>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</si>
  <si>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</si>
  <si>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</si>
  <si>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</si>
  <si>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</si>
  <si>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</si>
  <si>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</si>
  <si>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</si>
  <si>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</si>
  <si>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</si>
  <si>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</si>
  <si>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</si>
  <si>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</si>
  <si>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</si>
  <si>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</si>
  <si>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</si>
  <si>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</si>
  <si>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</si>
  <si>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</si>
  <si>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</si>
  <si>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</si>
  <si>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</si>
  <si>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</si>
  <si>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</si>
  <si>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</si>
  <si>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</si>
  <si>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</si>
  <si>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</si>
  <si>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</si>
  <si>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</si>
  <si>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</si>
  <si>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</si>
  <si>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</si>
  <si>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</si>
  <si>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</si>
  <si>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</si>
  <si>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</si>
  <si>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</si>
  <si>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</si>
  <si>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</si>
  <si>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</si>
  <si>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</si>
  <si>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</si>
  <si>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</si>
  <si>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</si>
  <si>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</si>
  <si>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</si>
  <si>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</si>
  <si>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</si>
  <si>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</si>
  <si>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</si>
  <si>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</si>
  <si>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</si>
  <si>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</si>
  <si>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</si>
  <si>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</si>
  <si>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</si>
  <si>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</si>
  <si>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</si>
  <si>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</si>
  <si>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</si>
  <si>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</si>
  <si>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</si>
  <si>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</si>
  <si>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</si>
  <si>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</si>
  <si>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</si>
  <si>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</si>
  <si>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</si>
  <si>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</si>
  <si>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</si>
  <si>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</si>
  <si>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</si>
  <si>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</si>
  <si>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</si>
  <si>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</si>
  <si>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</si>
  <si>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</si>
  <si>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</si>
  <si>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</si>
  <si>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</si>
  <si>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</si>
  <si>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</si>
  <si>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</si>
  <si>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</si>
  <si>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</si>
  <si>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</si>
  <si>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</si>
  <si>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</si>
  <si>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</si>
  <si>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</si>
  <si>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</si>
  <si>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</si>
  <si>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</si>
  <si>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</si>
  <si>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</si>
  <si>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</si>
  <si>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</si>
  <si>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</si>
  <si>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</si>
  <si>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</si>
  <si>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</si>
  <si>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</si>
  <si>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</si>
  <si>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</si>
  <si>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</si>
  <si>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</si>
  <si>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</si>
  <si>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</si>
  <si>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</si>
  <si>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</si>
  <si>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</si>
  <si>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</si>
  <si>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</si>
  <si>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</si>
  <si>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</si>
  <si>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</si>
  <si>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</si>
  <si>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</si>
  <si>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</si>
  <si>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</si>
  <si>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</si>
  <si>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</si>
  <si>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</si>
  <si>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</si>
  <si>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</si>
  <si>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</si>
  <si>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</si>
  <si>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</si>
  <si>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</si>
  <si>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</si>
  <si>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</si>
  <si>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</si>
  <si>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</si>
  <si>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</si>
  <si>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</si>
  <si>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</si>
  <si>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</si>
  <si>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</si>
  <si>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</si>
  <si>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</si>
  <si>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</si>
  <si>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</si>
  <si>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</si>
  <si>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</si>
  <si>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</si>
  <si>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</si>
  <si>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</si>
  <si>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</si>
  <si>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</si>
  <si>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</si>
  <si>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</si>
  <si>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</si>
  <si>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</si>
  <si>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</si>
  <si>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</si>
  <si>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</si>
  <si>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</si>
  <si>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</si>
  <si>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</si>
  <si>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</si>
  <si>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</si>
  <si>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</si>
  <si>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</si>
  <si>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</si>
  <si>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</si>
  <si>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</si>
  <si>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</si>
  <si>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</si>
  <si>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</si>
  <si>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</si>
  <si>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</si>
  <si>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</si>
  <si>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</si>
  <si>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</si>
  <si>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</si>
  <si>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</si>
  <si>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</si>
  <si>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</si>
  <si>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</si>
  <si>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</si>
  <si>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</si>
  <si>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</si>
  <si>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</si>
  <si>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</si>
  <si>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</si>
  <si>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</si>
  <si>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</si>
  <si>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</si>
  <si>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</si>
  <si>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</si>
  <si>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</si>
  <si>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</si>
  <si>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</si>
  <si>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</si>
  <si>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</si>
  <si>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</si>
  <si>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</si>
  <si>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</si>
  <si>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</si>
  <si>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</si>
  <si>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</si>
  <si>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</si>
  <si>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</si>
  <si>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</si>
  <si>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</si>
  <si>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</si>
  <si>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</si>
  <si>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</si>
  <si>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</si>
  <si>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</si>
  <si>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</si>
  <si>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</si>
  <si>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</si>
  <si>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</si>
  <si>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</si>
  <si>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</si>
  <si>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</si>
  <si>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</si>
  <si>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</si>
  <si>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</si>
  <si>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</si>
  <si>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</si>
  <si>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</si>
  <si>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</si>
  <si>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</si>
  <si>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</si>
  <si>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</si>
  <si>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</si>
  <si>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</si>
  <si>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</si>
  <si>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</si>
  <si>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</si>
  <si>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</si>
  <si>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</si>
  <si>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</si>
  <si>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</si>
  <si>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</si>
  <si>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</si>
  <si>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</si>
  <si>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</si>
  <si>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</si>
  <si>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</si>
  <si>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</si>
  <si>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</si>
  <si>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</si>
  <si>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</si>
  <si>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</si>
  <si>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</si>
  <si>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</si>
  <si>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</si>
  <si>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</si>
  <si>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</si>
  <si>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</si>
  <si>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</si>
  <si>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</si>
  <si>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</si>
  <si>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</si>
  <si>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</si>
  <si>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</si>
  <si>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</si>
  <si>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</si>
  <si>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</si>
  <si>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</si>
  <si>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</si>
  <si>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</si>
  <si>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</si>
  <si>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</si>
  <si>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</si>
  <si>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</si>
  <si>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</si>
  <si>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</si>
  <si>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</si>
  <si>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</si>
  <si>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</si>
  <si>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</si>
  <si>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</si>
  <si>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</si>
  <si>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</si>
  <si>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</si>
  <si>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</si>
  <si>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</si>
  <si>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</si>
  <si>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</si>
  <si>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</si>
  <si>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</si>
  <si>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</si>
  <si>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</si>
  <si>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</si>
  <si>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</si>
  <si>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</si>
  <si>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</si>
  <si>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</si>
  <si>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</si>
  <si>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</si>
  <si>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</si>
  <si>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</si>
  <si>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</si>
  <si>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</si>
  <si>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</si>
  <si>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</si>
  <si>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</si>
  <si>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</si>
  <si>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</si>
  <si>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</si>
  <si>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</si>
  <si>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</si>
  <si>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</si>
  <si>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</si>
  <si>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</si>
  <si>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</si>
  <si>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</si>
  <si>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</si>
  <si>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</si>
  <si>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</si>
  <si>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</si>
  <si>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</si>
  <si>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</si>
  <si>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</si>
  <si>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</si>
  <si>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</si>
  <si>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</si>
  <si>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</si>
  <si>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</si>
  <si>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</si>
  <si>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</si>
  <si>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</si>
  <si>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</si>
  <si>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</si>
  <si>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</si>
  <si>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</si>
  <si>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</si>
  <si>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</si>
  <si>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</si>
  <si>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</si>
  <si>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</si>
  <si>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</si>
  <si>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</si>
  <si>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</si>
  <si>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</si>
  <si>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</si>
  <si>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</si>
  <si>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</si>
  <si>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</si>
  <si>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</si>
  <si>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</si>
  <si>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</si>
  <si>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</si>
  <si>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</si>
  <si>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</si>
  <si>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</si>
  <si>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</si>
  <si>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</si>
  <si>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</si>
  <si>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</si>
  <si>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</si>
  <si>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</si>
  <si>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</si>
  <si>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</si>
  <si>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</si>
  <si>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</si>
  <si>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</si>
  <si>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</si>
  <si>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</si>
  <si>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</si>
  <si>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</si>
  <si>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</si>
  <si>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</si>
  <si>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</si>
  <si>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</si>
  <si>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</si>
  <si>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</si>
  <si>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</si>
  <si>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</si>
  <si>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</si>
  <si>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</si>
  <si>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</si>
  <si>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</si>
  <si>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</si>
  <si>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</si>
  <si>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</si>
  <si>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</si>
  <si>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</si>
  <si>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</si>
  <si>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</si>
  <si>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</si>
  <si>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</si>
  <si>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</si>
  <si>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</si>
  <si>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</si>
  <si>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</si>
  <si>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</si>
  <si>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</si>
  <si>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</si>
  <si>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</si>
  <si>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</si>
  <si>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</si>
  <si>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</si>
  <si>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</si>
  <si>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</si>
  <si>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</si>
  <si>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</si>
  <si>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</si>
  <si>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</si>
  <si>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</si>
  <si>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</si>
  <si>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</si>
  <si>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</si>
  <si>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</si>
  <si>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</si>
  <si>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</si>
  <si>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</si>
  <si>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</si>
  <si>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</si>
  <si>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</si>
  <si>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</si>
  <si>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</si>
  <si>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</si>
  <si>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</si>
  <si>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</si>
  <si>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</si>
  <si>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</si>
  <si>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</si>
  <si>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</si>
  <si>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</si>
  <si>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</si>
  <si>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</si>
  <si>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</si>
  <si>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</si>
  <si>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</si>
  <si>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</si>
  <si>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</si>
  <si>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</si>
  <si>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</si>
  <si>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</si>
  <si>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</si>
  <si>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</si>
  <si>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</si>
  <si>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</si>
  <si>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</si>
  <si>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</si>
  <si>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</si>
  <si>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</si>
  <si>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</si>
  <si>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</si>
  <si>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</si>
  <si>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</si>
  <si>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</si>
  <si>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</si>
  <si>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</si>
  <si>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</si>
  <si>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</si>
  <si>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</si>
  <si>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</si>
  <si>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</si>
  <si>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</si>
  <si>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</si>
  <si>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</si>
  <si>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</si>
  <si>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</si>
  <si>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</si>
  <si>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</si>
  <si>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</si>
  <si>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</si>
  <si>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</si>
  <si>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</si>
  <si>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</si>
  <si>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</si>
  <si>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</si>
  <si>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</si>
  <si>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</si>
  <si>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</si>
  <si>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</si>
  <si>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</si>
  <si>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</si>
  <si>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</si>
  <si>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</si>
  <si>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</si>
  <si>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</si>
  <si>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</si>
  <si>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</si>
  <si>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</si>
  <si>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</si>
  <si>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</si>
  <si>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</si>
  <si>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</si>
  <si>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</si>
  <si>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</si>
  <si>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</si>
  <si>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</si>
  <si>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</si>
  <si>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</si>
  <si>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</si>
  <si>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</si>
  <si>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</si>
  <si>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</si>
  <si>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</si>
  <si>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</si>
  <si>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</si>
  <si>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</si>
  <si>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</si>
  <si>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</si>
  <si>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</si>
  <si>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</si>
  <si>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</si>
  <si>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</si>
  <si>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</si>
  <si>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</si>
  <si>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</si>
  <si>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</si>
  <si>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</si>
  <si>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</si>
  <si>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</si>
  <si>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</si>
  <si>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</si>
  <si>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</si>
  <si>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</si>
  <si>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</si>
  <si>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</si>
  <si>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</si>
  <si>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</si>
  <si>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</si>
  <si>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</si>
  <si>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</si>
  <si>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</si>
  <si>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</si>
  <si>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</si>
  <si>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</si>
  <si>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</si>
  <si>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</si>
  <si>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</si>
  <si>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</si>
  <si>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</si>
  <si>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</si>
  <si>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</si>
  <si>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</si>
  <si>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</si>
  <si>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</si>
  <si>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</si>
  <si>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</si>
  <si>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</si>
  <si>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</si>
  <si>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</si>
  <si>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</si>
  <si>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</si>
  <si>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</si>
  <si>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</si>
  <si>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</si>
  <si>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</si>
  <si>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</si>
  <si>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</si>
  <si>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</si>
  <si>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</si>
  <si>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</si>
  <si>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</si>
  <si>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</si>
  <si>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</si>
  <si>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</si>
  <si>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</si>
  <si>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</si>
  <si>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</si>
  <si>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</si>
  <si>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</si>
  <si>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</si>
  <si>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</si>
  <si>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</si>
  <si>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</si>
  <si>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</si>
  <si>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</si>
  <si>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</si>
  <si>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</si>
  <si>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</si>
  <si>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</si>
  <si>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</si>
  <si>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</si>
  <si>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</si>
  <si>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</si>
  <si>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</si>
  <si>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</si>
  <si>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</si>
  <si>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</si>
  <si>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</si>
  <si>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</si>
  <si>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</si>
  <si>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</si>
  <si>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</si>
  <si>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</si>
  <si>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</si>
  <si>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</si>
  <si>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</si>
  <si>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</si>
  <si>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</si>
  <si>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</si>
  <si>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</si>
  <si>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</si>
  <si>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</si>
  <si>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</si>
  <si>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</si>
  <si>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</si>
  <si>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</si>
  <si>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</si>
  <si>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</si>
  <si>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</si>
  <si>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</si>
  <si>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</si>
  <si>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</si>
  <si>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</si>
  <si>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</si>
  <si>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</si>
  <si>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</si>
  <si>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</si>
  <si>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</si>
  <si>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</si>
  <si>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</si>
  <si>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</si>
  <si>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</si>
  <si>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</si>
  <si>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</si>
  <si>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</si>
  <si>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</si>
  <si>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</si>
  <si>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</si>
  <si>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</si>
  <si>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</si>
  <si>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</si>
  <si>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</si>
  <si>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</si>
  <si>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</si>
  <si>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</si>
  <si>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</si>
  <si>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</si>
  <si>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</si>
  <si>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</si>
  <si>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</si>
  <si>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</si>
  <si>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</si>
  <si>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</si>
  <si>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</si>
  <si>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</si>
  <si>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</si>
  <si>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</si>
  <si>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</si>
  <si>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</si>
  <si>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</si>
  <si>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</si>
  <si>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</si>
  <si>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</si>
  <si>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</si>
  <si>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</si>
  <si>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</si>
  <si>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</si>
  <si>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</si>
  <si>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</si>
  <si>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</si>
  <si>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</si>
  <si>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</si>
  <si>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</si>
  <si>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</si>
  <si>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</si>
  <si>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</si>
  <si>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</si>
  <si>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</si>
  <si>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</si>
  <si>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</si>
  <si>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</si>
  <si>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</si>
  <si>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</si>
  <si>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</si>
  <si>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</si>
  <si>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</si>
  <si>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</si>
  <si>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</si>
  <si>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</si>
  <si>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</si>
  <si>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</si>
  <si>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</si>
  <si>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</si>
  <si>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</si>
  <si>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</si>
  <si>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</si>
  <si>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</si>
  <si>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</si>
  <si>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</si>
  <si>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</si>
  <si>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</si>
  <si>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</si>
  <si>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</si>
  <si>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</si>
  <si>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</si>
  <si>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</si>
  <si>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</si>
  <si>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</si>
  <si>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</si>
  <si>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</si>
  <si>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</si>
  <si>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</si>
  <si>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</si>
  <si>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</si>
  <si>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</si>
  <si>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</si>
  <si>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</si>
  <si>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</si>
  <si>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</si>
  <si>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</si>
  <si>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</si>
  <si>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</si>
  <si>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</si>
  <si>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</si>
  <si>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</si>
  <si>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</si>
  <si>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</si>
  <si>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</si>
  <si>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</si>
  <si>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</si>
  <si>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</si>
  <si>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</si>
  <si>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</si>
  <si>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</si>
  <si>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</si>
  <si>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</si>
  <si>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</si>
  <si>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</si>
  <si>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</si>
  <si>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</si>
  <si>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</si>
  <si>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</si>
  <si>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</si>
  <si>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</si>
  <si>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</si>
  <si>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</si>
  <si>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</si>
  <si>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</si>
  <si>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</si>
  <si>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</si>
  <si>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</si>
  <si>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</si>
  <si>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</si>
  <si>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</si>
  <si>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</si>
  <si>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</si>
  <si>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</si>
  <si>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</si>
  <si>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</si>
  <si>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</si>
  <si>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</si>
  <si>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</si>
  <si>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</si>
  <si>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</si>
  <si>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</si>
  <si>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</si>
  <si>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</si>
  <si>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</si>
  <si>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</si>
  <si>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</si>
  <si>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</si>
  <si>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</si>
  <si>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</si>
  <si>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</si>
  <si>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</si>
  <si>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</si>
  <si>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</si>
  <si>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</si>
  <si>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</si>
  <si>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</si>
  <si>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</si>
  <si>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</si>
  <si>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</si>
  <si>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</si>
  <si>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</si>
  <si>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</si>
  <si>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</si>
  <si>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</si>
  <si>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</si>
  <si>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</si>
  <si>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</si>
  <si>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</si>
  <si>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</si>
  <si>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</si>
  <si>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</si>
  <si>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</si>
  <si>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</si>
  <si>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</si>
  <si>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</si>
  <si>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</si>
  <si>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</si>
  <si>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</si>
  <si>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</si>
  <si>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</si>
  <si>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</si>
  <si>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</si>
  <si>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</si>
  <si>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</si>
  <si>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</si>
  <si>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</si>
  <si>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</si>
  <si>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</si>
  <si>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</si>
  <si>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</si>
  <si>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</si>
  <si>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</si>
  <si>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</si>
  <si>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</si>
  <si>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</si>
  <si>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</si>
  <si>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</si>
  <si>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</si>
  <si>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</si>
  <si>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</si>
  <si>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</si>
  <si>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</si>
  <si>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</si>
  <si>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</si>
  <si>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</si>
  <si>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</si>
  <si>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</si>
  <si>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</si>
  <si>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</si>
  <si>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</si>
  <si>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</si>
  <si>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</si>
  <si>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</si>
  <si>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</si>
  <si>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</si>
  <si>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</si>
  <si>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</si>
  <si>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</si>
  <si>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</si>
  <si>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</si>
  <si>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</si>
  <si>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</si>
  <si>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</si>
  <si>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</si>
  <si>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</si>
  <si>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</si>
  <si>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</si>
  <si>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</si>
  <si>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</si>
  <si>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</si>
  <si>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</si>
  <si>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</si>
  <si>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</si>
  <si>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</si>
  <si>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</si>
  <si>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</si>
  <si>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</si>
  <si>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</si>
  <si>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</si>
  <si>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</si>
  <si>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</si>
  <si>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</si>
  <si>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</si>
  <si>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</si>
  <si>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</si>
  <si>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</si>
  <si>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</si>
  <si>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</si>
  <si>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</si>
  <si>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</si>
  <si>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</si>
  <si>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</si>
  <si>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</si>
  <si>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</si>
  <si>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</si>
  <si>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</si>
  <si>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</si>
  <si>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</si>
  <si>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</si>
  <si>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</si>
  <si>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</si>
  <si>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</si>
  <si>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</si>
  <si>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</si>
  <si>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</si>
  <si>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</si>
  <si>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</si>
  <si>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</si>
  <si>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</si>
  <si>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</si>
  <si>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</si>
  <si>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</si>
  <si>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</si>
  <si>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</si>
  <si>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</si>
  <si>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</si>
  <si>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</si>
  <si>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</si>
  <si>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</si>
  <si>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</si>
  <si>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</si>
  <si>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</si>
  <si>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</si>
  <si>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</si>
  <si>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</si>
  <si>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</si>
  <si>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</si>
  <si>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</si>
  <si>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</si>
  <si>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</si>
  <si>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</si>
  <si>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</si>
  <si>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</si>
  <si>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</si>
  <si>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</si>
  <si>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</si>
  <si>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</si>
  <si>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</si>
  <si>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</si>
  <si>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</si>
  <si>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</si>
  <si>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</si>
  <si>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</si>
  <si>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</si>
  <si>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</si>
  <si>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</si>
  <si>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</si>
  <si>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</si>
  <si>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</si>
  <si>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</si>
  <si>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</si>
  <si>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</si>
  <si>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</si>
  <si>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</si>
  <si>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</si>
  <si>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</si>
  <si>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</si>
  <si>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</si>
  <si>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</si>
  <si>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</si>
  <si>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</si>
  <si>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</si>
  <si>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</si>
  <si>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</si>
  <si>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</si>
  <si>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</si>
  <si>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</si>
  <si>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</si>
  <si>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</si>
  <si>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</si>
  <si>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</si>
  <si>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</si>
  <si>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</si>
  <si>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</si>
  <si>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</si>
  <si>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</si>
  <si>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</si>
  <si>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</si>
  <si>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</si>
  <si>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</si>
  <si>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</si>
  <si>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</si>
  <si>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</si>
  <si>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</si>
  <si>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</si>
  <si>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</si>
  <si>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</si>
  <si>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</si>
  <si>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</si>
  <si>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</si>
  <si>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</si>
  <si>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</si>
  <si>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</si>
  <si>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</si>
  <si>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</si>
  <si>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</si>
  <si>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</si>
  <si>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</si>
  <si>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</si>
  <si>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</si>
  <si>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</si>
  <si>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</si>
  <si>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</si>
  <si>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</si>
  <si>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</si>
  <si>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</si>
  <si>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</si>
  <si>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</si>
  <si>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</si>
  <si>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</si>
  <si>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</si>
  <si>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</si>
  <si>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</si>
  <si>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</si>
  <si>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</si>
  <si>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</si>
  <si>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</si>
  <si>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</si>
  <si>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</si>
  <si>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</si>
  <si>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</si>
  <si>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</si>
  <si>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</si>
  <si>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</si>
  <si>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</si>
  <si>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</si>
  <si>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</si>
  <si>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</si>
  <si>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</si>
  <si>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</si>
  <si>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</si>
  <si>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</si>
  <si>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</si>
  <si>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</si>
  <si>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</si>
  <si>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</si>
  <si>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</si>
  <si>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</si>
  <si>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</si>
  <si>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</si>
  <si>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</si>
  <si>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</si>
  <si>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</si>
  <si>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</si>
  <si>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</si>
  <si>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</si>
  <si>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</si>
  <si>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</si>
  <si>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</si>
  <si>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</si>
  <si>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</si>
  <si>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</si>
  <si>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</si>
  <si>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</si>
  <si>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</si>
  <si>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</si>
  <si>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</si>
  <si>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</si>
  <si>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</si>
  <si>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</si>
  <si>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</si>
  <si>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</si>
  <si>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</si>
  <si>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</si>
  <si>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</si>
  <si>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</si>
  <si>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</si>
  <si>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</si>
  <si>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</si>
  <si>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</si>
  <si>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</si>
  <si>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</si>
  <si>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</si>
  <si>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</si>
  <si>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</si>
  <si>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</si>
  <si>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</si>
  <si>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</si>
  <si>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</si>
  <si>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</si>
  <si>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</si>
  <si>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</si>
  <si>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</si>
  <si>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</si>
  <si>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</si>
  <si>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</si>
  <si>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</si>
  <si>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</si>
  <si>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</si>
  <si>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</si>
  <si>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</si>
  <si>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</si>
  <si>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</si>
  <si>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</si>
  <si>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</si>
  <si>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</si>
  <si>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</si>
  <si>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</si>
  <si>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</si>
  <si>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</si>
  <si>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</si>
  <si>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</si>
  <si>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</si>
  <si>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</si>
  <si>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</si>
  <si>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</si>
  <si>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</si>
  <si>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</si>
  <si>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</si>
  <si>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</si>
  <si>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</si>
  <si>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</si>
  <si>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</si>
  <si>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</si>
  <si>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</si>
  <si>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</si>
  <si>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</si>
  <si>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</si>
  <si>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</si>
  <si>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</si>
  <si>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</si>
  <si>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</si>
  <si>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</si>
  <si>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</si>
  <si>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</si>
  <si>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</si>
  <si>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</si>
  <si>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</si>
  <si>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</si>
  <si>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</si>
  <si>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</si>
  <si>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</si>
  <si>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</si>
  <si>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</si>
  <si>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</si>
  <si>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</si>
  <si>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</si>
  <si>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</si>
  <si>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</si>
  <si>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</si>
  <si>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</si>
  <si>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</si>
  <si>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</si>
  <si>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</si>
  <si>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</si>
  <si>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</si>
  <si>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</si>
  <si>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</si>
  <si>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</si>
  <si>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</si>
  <si>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</si>
  <si>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</si>
  <si>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</si>
  <si>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</si>
  <si>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</si>
  <si>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</si>
  <si>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</si>
  <si>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</si>
  <si>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</si>
  <si>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</si>
  <si>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</si>
  <si>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</si>
  <si>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</si>
  <si>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</si>
  <si>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</si>
  <si>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</si>
  <si>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</si>
  <si>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</si>
  <si>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</si>
  <si>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</si>
  <si>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</si>
  <si>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</si>
  <si>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</si>
  <si>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</si>
  <si>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</si>
  <si>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</si>
  <si>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</si>
  <si>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</si>
  <si>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</si>
  <si>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</si>
  <si>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</si>
  <si>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</si>
  <si>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</si>
  <si>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</si>
  <si>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</si>
  <si>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</si>
  <si>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</si>
  <si>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</si>
  <si>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</si>
  <si>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</si>
  <si>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</si>
  <si>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</si>
  <si>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</si>
  <si>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</si>
  <si>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</si>
  <si>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</si>
  <si>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</si>
  <si>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</si>
  <si>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</si>
  <si>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</si>
  <si>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</si>
  <si>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</si>
  <si>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</si>
  <si>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</si>
  <si>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</si>
  <si>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</si>
  <si>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</si>
  <si>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</si>
  <si>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</si>
  <si>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</si>
  <si>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</si>
  <si>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</si>
  <si>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</si>
  <si>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</si>
  <si>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</si>
  <si>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</si>
  <si>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</si>
  <si>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</si>
  <si>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</si>
  <si>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</si>
  <si>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</si>
  <si>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</si>
  <si>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</si>
  <si>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</si>
  <si>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</si>
  <si>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</si>
  <si>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</si>
  <si>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</si>
  <si>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</si>
  <si>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</si>
  <si>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</si>
  <si>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</si>
  <si>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</si>
  <si>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</si>
  <si>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</si>
  <si>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</si>
  <si>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</si>
  <si>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</si>
  <si>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</si>
  <si>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</si>
  <si>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</si>
  <si>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</si>
  <si>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</si>
  <si>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</si>
  <si>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</si>
  <si>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</si>
  <si>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</si>
  <si>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</si>
  <si>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</si>
  <si>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</si>
  <si>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</si>
  <si>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</si>
  <si>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</si>
  <si>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</si>
  <si>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</si>
  <si>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</si>
  <si>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</si>
  <si>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</si>
  <si>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</si>
  <si>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</si>
  <si>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</si>
  <si>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</si>
  <si>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</si>
  <si>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</si>
  <si>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</si>
  <si>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</si>
  <si>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</si>
  <si>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</si>
  <si>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</si>
  <si>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</si>
  <si>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</si>
  <si>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</si>
  <si>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</si>
  <si>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</si>
  <si>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</si>
  <si>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</si>
  <si>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</si>
  <si>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</si>
  <si>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</si>
  <si>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</si>
  <si>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</si>
  <si>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</si>
  <si>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</si>
  <si>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</si>
  <si>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</si>
  <si>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</si>
  <si>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</si>
  <si>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</si>
  <si>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</si>
  <si>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</si>
  <si>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</si>
  <si>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</si>
  <si>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</si>
  <si>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</si>
  <si>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</si>
  <si>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</si>
  <si>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</si>
  <si>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</si>
  <si>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</si>
  <si>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</si>
  <si>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</si>
  <si>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</si>
  <si>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</si>
  <si>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</si>
  <si>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</si>
  <si>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</si>
  <si>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</si>
  <si>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</si>
  <si>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</si>
  <si>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</si>
  <si>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</si>
  <si>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</si>
  <si>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</si>
  <si>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</si>
  <si>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</si>
  <si>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</si>
  <si>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</si>
  <si>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</si>
  <si>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</si>
  <si>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</si>
  <si>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</si>
  <si>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</si>
  <si>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</si>
  <si>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</si>
  <si>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</si>
  <si>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</si>
  <si>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</si>
  <si>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</si>
  <si>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</si>
  <si>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</si>
  <si>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</si>
  <si>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</si>
  <si>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</si>
  <si>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</si>
  <si>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</si>
  <si>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</si>
  <si>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</si>
  <si>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</si>
  <si>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</si>
  <si>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</si>
  <si>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</si>
  <si>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</si>
  <si>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</si>
  <si>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</si>
  <si>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</si>
  <si>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</si>
  <si>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</si>
  <si>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</si>
  <si>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</si>
  <si>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</si>
  <si>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</si>
  <si>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</si>
  <si>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</si>
  <si>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</si>
  <si>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</si>
  <si>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</si>
  <si>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</si>
  <si>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</si>
  <si>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</si>
  <si>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</si>
  <si>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</si>
  <si>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</si>
  <si>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</si>
  <si>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</si>
  <si>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</si>
  <si>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</si>
  <si>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</si>
  <si>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</si>
  <si>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</si>
  <si>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</si>
  <si>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</si>
  <si>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</si>
  <si>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</si>
  <si>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</si>
  <si>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</si>
  <si>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</si>
  <si>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</si>
  <si>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</si>
  <si>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</si>
  <si>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</si>
  <si>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</si>
  <si>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</si>
  <si>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</si>
  <si>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</si>
  <si>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</si>
  <si>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</si>
  <si>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</si>
  <si>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</si>
  <si>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</si>
  <si>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</si>
  <si>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</si>
  <si>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</si>
  <si>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</si>
  <si>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</si>
  <si>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</si>
  <si>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</si>
  <si>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</si>
  <si>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</si>
  <si>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</si>
  <si>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</si>
  <si>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</si>
  <si>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</si>
  <si>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</si>
  <si>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</si>
  <si>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</si>
  <si>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</si>
  <si>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</si>
  <si>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</si>
  <si>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</si>
  <si>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</si>
  <si>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</si>
  <si>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</si>
  <si>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</si>
  <si>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</si>
  <si>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</si>
  <si>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</si>
  <si>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</si>
  <si>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</si>
  <si>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</si>
  <si>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</si>
  <si>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</si>
  <si>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</si>
  <si>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</si>
  <si>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</si>
  <si>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</si>
  <si>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</si>
  <si>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</si>
  <si>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</si>
  <si>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</si>
  <si>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</si>
  <si>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</si>
  <si>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</si>
  <si>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</si>
  <si>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</si>
  <si>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</si>
  <si>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</si>
  <si>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</si>
  <si>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</si>
  <si>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</si>
  <si>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</si>
  <si>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</si>
  <si>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</si>
  <si>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</si>
  <si>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</si>
  <si>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</si>
  <si>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</si>
  <si>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</si>
  <si>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</si>
  <si>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</si>
  <si>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</si>
  <si>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</si>
  <si>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</si>
  <si>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</si>
  <si>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</si>
  <si>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</si>
  <si>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</si>
  <si>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</si>
  <si>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</si>
  <si>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</si>
  <si>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</si>
  <si>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</si>
  <si>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</si>
  <si>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</si>
  <si>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</si>
  <si>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</si>
  <si>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</si>
  <si>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</si>
  <si>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</si>
  <si>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</si>
  <si>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</si>
  <si>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</si>
  <si>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</si>
  <si>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</si>
  <si>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</si>
  <si>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</si>
  <si>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</si>
  <si>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</si>
  <si>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</si>
  <si>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</si>
  <si>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</si>
  <si>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</si>
  <si>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</si>
  <si>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</si>
  <si>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</si>
  <si>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</si>
  <si>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</si>
  <si>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</si>
  <si>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</si>
  <si>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</si>
  <si>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</si>
  <si>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</si>
  <si>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</si>
  <si>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</si>
  <si>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</si>
  <si>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</si>
  <si>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</si>
  <si>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</si>
  <si>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</si>
  <si>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</si>
  <si>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</si>
  <si>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</si>
  <si>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</si>
  <si>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</si>
  <si>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</si>
  <si>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</si>
  <si>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</si>
  <si>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</si>
  <si>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</si>
  <si>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</si>
  <si>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</si>
  <si>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</si>
  <si>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</si>
  <si>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</si>
  <si>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</si>
  <si>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</si>
  <si>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</si>
  <si>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</si>
  <si>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</si>
  <si>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</si>
  <si>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</si>
  <si>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</si>
  <si>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</si>
  <si>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</si>
  <si>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</si>
  <si>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</si>
  <si>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</si>
  <si>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</si>
  <si>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</si>
  <si>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</si>
  <si>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</si>
  <si>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</si>
  <si>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</si>
  <si>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</si>
  <si>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</si>
  <si>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</si>
  <si>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</si>
  <si>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</si>
  <si>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</si>
  <si>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</si>
  <si>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</si>
  <si>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</si>
  <si>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</si>
  <si>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</si>
  <si>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</si>
  <si>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</si>
  <si>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</si>
  <si>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</si>
  <si>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</si>
  <si>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</si>
  <si>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</si>
  <si>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</si>
  <si>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</si>
  <si>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</si>
  <si>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</si>
  <si>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</si>
  <si>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</si>
  <si>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</si>
  <si>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</si>
  <si>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</si>
  <si>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</si>
  <si>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</si>
  <si>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</si>
  <si>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</si>
  <si>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</si>
  <si>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</si>
  <si>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</si>
  <si>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</si>
  <si>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</si>
  <si>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</si>
  <si>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</si>
  <si>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</si>
  <si>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</si>
  <si>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</si>
  <si>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</si>
  <si>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</si>
  <si>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</si>
  <si>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</si>
  <si>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</si>
  <si>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</si>
  <si>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</si>
  <si>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</si>
  <si>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</si>
  <si>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</si>
  <si>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</si>
  <si>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</si>
  <si>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</si>
  <si>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</si>
  <si>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</si>
  <si>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</si>
  <si>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</si>
  <si>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</si>
  <si>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</si>
  <si>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</si>
  <si>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</si>
  <si>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</si>
  <si>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</si>
  <si>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</si>
  <si>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</si>
  <si>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</si>
  <si>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</si>
  <si>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</si>
  <si>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</si>
  <si>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</si>
  <si>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</si>
  <si>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</si>
  <si>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</si>
  <si>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</si>
  <si>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</si>
  <si>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</si>
  <si>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</si>
  <si>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</si>
  <si>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</si>
  <si>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</si>
  <si>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</si>
  <si>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</si>
  <si>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</si>
  <si>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</si>
  <si>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</si>
  <si>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</si>
  <si>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</si>
  <si>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</si>
  <si>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</si>
  <si>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</si>
  <si>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</si>
  <si>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</si>
  <si>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</si>
  <si>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</si>
  <si>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</si>
  <si>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</si>
  <si>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</si>
  <si>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</si>
  <si>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</si>
  <si>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</si>
  <si>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</si>
  <si>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</si>
  <si>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</si>
  <si>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</si>
  <si>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</si>
  <si>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</si>
  <si>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</si>
  <si>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</si>
  <si>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</si>
  <si>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</si>
  <si>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</si>
  <si>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</si>
  <si>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</si>
  <si>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</si>
  <si>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</si>
  <si>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</si>
  <si>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</si>
  <si>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</si>
  <si>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</si>
  <si>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</si>
  <si>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</si>
  <si>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</si>
  <si>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</si>
  <si>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</si>
  <si>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</si>
  <si>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</si>
  <si>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</si>
  <si>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</si>
  <si>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</si>
  <si>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</si>
  <si>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</si>
  <si>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</si>
  <si>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</si>
  <si>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</si>
  <si>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</si>
  <si>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</si>
  <si>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</si>
  <si>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</si>
  <si>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</si>
  <si>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</si>
  <si>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</si>
  <si>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</si>
  <si>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</si>
  <si>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</si>
  <si>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</si>
  <si>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</si>
  <si>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</si>
  <si>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</si>
  <si>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</si>
  <si>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</si>
  <si>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</si>
  <si>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</si>
  <si>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</si>
  <si>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</si>
  <si>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</si>
  <si>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</si>
  <si>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</si>
  <si>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</si>
  <si>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</si>
  <si>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</si>
  <si>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</si>
  <si>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</si>
  <si>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</si>
  <si>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</si>
  <si>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</si>
  <si>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</si>
  <si>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</si>
  <si>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</si>
  <si>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</si>
  <si>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</si>
  <si>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</si>
  <si>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</si>
  <si>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</si>
  <si>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</si>
  <si>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</si>
  <si>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</si>
  <si>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</si>
  <si>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</si>
  <si>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</si>
  <si>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</si>
  <si>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</si>
  <si>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</si>
  <si>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</si>
  <si>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</si>
  <si>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</si>
  <si>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</si>
  <si>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</si>
  <si>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</si>
  <si>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</si>
  <si>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</si>
  <si>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</si>
  <si>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</si>
  <si>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</si>
  <si>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</si>
  <si>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</si>
  <si>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</si>
  <si>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</si>
  <si>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</si>
  <si>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</si>
  <si>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</si>
  <si>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</si>
  <si>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</si>
  <si>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</si>
  <si>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</si>
  <si>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</si>
  <si>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</si>
  <si>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</si>
  <si>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</si>
  <si>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</si>
  <si>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</si>
  <si>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</si>
  <si>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</si>
  <si>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</si>
  <si>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</si>
  <si>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</si>
  <si>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</si>
  <si>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</si>
  <si>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</si>
  <si>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</si>
  <si>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</si>
  <si>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</si>
  <si>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</si>
  <si>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</si>
  <si>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</si>
  <si>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</si>
  <si>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</si>
  <si>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</si>
  <si>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</si>
  <si>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</si>
  <si>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</si>
  <si>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</si>
  <si>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</si>
  <si>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</si>
  <si>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</si>
  <si>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</si>
  <si>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</si>
  <si>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</si>
  <si>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</si>
  <si>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</si>
  <si>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</si>
  <si>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</si>
  <si>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</si>
  <si>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</si>
  <si>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</si>
  <si>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</si>
  <si>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</si>
  <si>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</si>
  <si>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</si>
  <si>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</si>
  <si>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</si>
  <si>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</si>
  <si>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</si>
  <si>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</si>
  <si>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</si>
  <si>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</si>
  <si>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</si>
  <si>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</si>
  <si>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</si>
  <si>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</si>
  <si>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</si>
  <si>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</si>
  <si>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</si>
  <si>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</si>
  <si>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</si>
  <si>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</si>
  <si>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</si>
  <si>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</si>
  <si>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</si>
  <si>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</si>
  <si>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</si>
  <si>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</si>
  <si>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</si>
  <si>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</si>
  <si>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</si>
  <si>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</si>
  <si>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</si>
  <si>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</si>
  <si>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</si>
  <si>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</si>
  <si>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</si>
  <si>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</si>
  <si>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</si>
  <si>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</si>
  <si>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</si>
  <si>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</si>
  <si>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</si>
  <si>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</si>
  <si>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</si>
  <si>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</si>
  <si>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</si>
  <si>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</si>
  <si>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</si>
  <si>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</si>
  <si>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</si>
  <si>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</si>
  <si>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</si>
  <si>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</si>
  <si>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</si>
  <si>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</si>
  <si>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</si>
  <si>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</si>
  <si>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</si>
  <si>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</si>
  <si>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</si>
  <si>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</si>
  <si>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</si>
  <si>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</si>
  <si>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</si>
  <si>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</si>
  <si>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</si>
  <si>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</si>
  <si>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</si>
  <si>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</si>
  <si>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</si>
  <si>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</si>
  <si>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</si>
  <si>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</si>
  <si>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</si>
  <si>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</si>
  <si>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</si>
  <si>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</si>
  <si>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</si>
  <si>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</si>
  <si>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</si>
  <si>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</si>
  <si>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</si>
  <si>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</si>
  <si>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</si>
  <si>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</si>
  <si>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</si>
  <si>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</si>
  <si>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</si>
  <si>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</si>
  <si>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</si>
  <si>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</si>
  <si>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</si>
  <si>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</si>
  <si>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</si>
  <si>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</si>
  <si>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</si>
  <si>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</si>
  <si>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</si>
  <si>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</si>
  <si>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</si>
  <si>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</si>
  <si>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</si>
  <si>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</si>
  <si>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</si>
  <si>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</si>
  <si>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</si>
  <si>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</si>
  <si>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</si>
  <si>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</si>
  <si>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</si>
  <si>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</si>
  <si>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</si>
  <si>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</si>
  <si>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</si>
  <si>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</si>
  <si>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</si>
  <si>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</si>
  <si>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</si>
  <si>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</si>
  <si>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</si>
  <si>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</si>
  <si>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</si>
  <si>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</si>
  <si>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</si>
  <si>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</si>
  <si>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</si>
  <si>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</si>
  <si>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</si>
  <si>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</si>
  <si>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</si>
  <si>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</si>
  <si>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</si>
  <si>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</si>
  <si>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</si>
  <si>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</si>
  <si>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</si>
  <si>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</si>
  <si>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</si>
  <si>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</si>
  <si>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</si>
  <si>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</si>
  <si>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</si>
  <si>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</si>
  <si>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</si>
  <si>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</si>
  <si>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</si>
  <si>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</si>
  <si>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</si>
  <si>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</si>
  <si>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</si>
  <si>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</si>
  <si>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</si>
  <si>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</si>
  <si>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</si>
  <si>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</si>
  <si>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</si>
  <si>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</si>
  <si>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</si>
  <si>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</si>
  <si>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</si>
  <si>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</si>
  <si>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</si>
  <si>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</si>
  <si>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</si>
  <si>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</si>
  <si>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</si>
  <si>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</si>
  <si>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</si>
  <si>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</si>
  <si>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</si>
  <si>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</si>
  <si>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</si>
  <si>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</si>
  <si>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</si>
  <si>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</si>
  <si>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</si>
  <si>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</si>
  <si>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</si>
  <si>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</si>
  <si>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</si>
  <si>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</si>
  <si>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</si>
  <si>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</si>
  <si>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</si>
  <si>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</si>
  <si>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</si>
  <si>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</si>
  <si>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</si>
  <si>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</si>
  <si>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</si>
  <si>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</si>
  <si>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</si>
  <si>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</si>
  <si>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</si>
  <si>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</si>
  <si>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</si>
  <si>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</si>
  <si>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</si>
  <si>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</si>
  <si>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</si>
  <si>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</si>
  <si>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</si>
  <si>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</si>
  <si>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</si>
  <si>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</si>
  <si>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</si>
  <si>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</si>
  <si>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</si>
  <si>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</si>
  <si>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</si>
  <si>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</si>
  <si>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</si>
  <si>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</si>
  <si>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</si>
  <si>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</si>
  <si>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</si>
  <si>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</si>
  <si>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</si>
  <si>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</si>
  <si>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</si>
  <si>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</si>
  <si>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</si>
  <si>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</si>
  <si>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</si>
  <si>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</si>
  <si>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</si>
  <si>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</si>
  <si>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</si>
  <si>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</si>
  <si>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</si>
  <si>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</si>
  <si>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</si>
  <si>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</si>
  <si>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</si>
  <si>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</si>
  <si>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</si>
  <si>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</si>
  <si>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</si>
  <si>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</si>
  <si>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</si>
  <si>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</si>
  <si>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</si>
  <si>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</si>
  <si>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</si>
  <si>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</si>
  <si>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</si>
  <si>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</si>
  <si>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</si>
  <si>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</si>
  <si>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</si>
  <si>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</si>
  <si>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</si>
  <si>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</si>
  <si>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</si>
  <si>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</si>
  <si>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</si>
  <si>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</si>
  <si>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</si>
  <si>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</si>
  <si>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</si>
  <si>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</si>
  <si>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</si>
  <si>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</si>
  <si>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</si>
  <si>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</si>
  <si>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</si>
  <si>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</si>
  <si>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</si>
  <si>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</si>
  <si>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</si>
  <si>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</si>
  <si>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</si>
  <si>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</si>
  <si>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</si>
  <si>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</si>
  <si>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</si>
  <si>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</si>
  <si>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</si>
  <si>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</si>
  <si>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</si>
  <si>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</si>
  <si>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</si>
  <si>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</si>
  <si>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</si>
  <si>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</si>
  <si>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</si>
  <si>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</si>
  <si>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</si>
  <si>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</si>
  <si>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</si>
  <si>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</si>
  <si>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</si>
  <si>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</si>
  <si>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</si>
  <si>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</si>
  <si>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</si>
  <si>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</si>
  <si>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</si>
  <si>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</si>
  <si>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</si>
  <si>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</si>
  <si>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</si>
  <si>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</si>
  <si>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</si>
  <si>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</si>
  <si>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</si>
  <si>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</si>
  <si>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</si>
  <si>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</si>
  <si>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</si>
  <si>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</si>
  <si>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</si>
  <si>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</si>
  <si>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</si>
  <si>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</si>
  <si>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</si>
  <si>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</si>
  <si>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</si>
  <si>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</si>
  <si>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</si>
  <si>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</si>
  <si>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</si>
  <si>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</si>
  <si>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</si>
  <si>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</si>
  <si>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</si>
  <si>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</si>
  <si>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</si>
  <si>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</si>
  <si>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</si>
  <si>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</si>
  <si>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</si>
  <si>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</si>
  <si>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</si>
  <si>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</si>
  <si>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</si>
  <si>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</si>
  <si>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</si>
  <si>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</si>
  <si>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</si>
  <si>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</si>
  <si>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</si>
  <si>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</si>
  <si>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</si>
  <si>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</si>
  <si>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</si>
  <si>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</si>
  <si>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</si>
  <si>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</si>
  <si>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</si>
  <si>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</si>
  <si>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</si>
  <si>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</si>
  <si>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</si>
  <si>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</si>
  <si>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</si>
  <si>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</si>
  <si>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</si>
  <si>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</si>
  <si>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</si>
  <si>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</si>
  <si>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</si>
  <si>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</si>
  <si>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</si>
  <si>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</si>
  <si>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</si>
  <si>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</si>
  <si>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</si>
  <si>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</si>
  <si>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</si>
  <si>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</si>
  <si>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</si>
  <si>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</si>
  <si>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</si>
  <si>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</si>
  <si>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</si>
  <si>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</si>
  <si>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</si>
  <si>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</si>
  <si>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</si>
  <si>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</si>
  <si>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</si>
  <si>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</si>
  <si>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</si>
  <si>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</si>
  <si>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</si>
  <si>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</si>
  <si>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</si>
  <si>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</si>
  <si>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</si>
  <si>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</si>
  <si>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</si>
  <si>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</si>
  <si>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</si>
  <si>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</si>
  <si>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</si>
  <si>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</si>
  <si>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</si>
  <si>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</si>
  <si>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</si>
  <si>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</si>
  <si>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</si>
  <si>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</si>
  <si>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</si>
  <si>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</si>
  <si>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</si>
  <si>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</si>
  <si>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</si>
  <si>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</si>
  <si>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</si>
  <si>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</si>
  <si>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</si>
  <si>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</si>
  <si>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</si>
  <si>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</si>
  <si>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</si>
  <si>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</si>
  <si>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</si>
  <si>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</si>
  <si>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</si>
  <si>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</si>
  <si>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</si>
  <si>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</si>
  <si>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</si>
  <si>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</si>
  <si>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</si>
  <si>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</si>
  <si>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</si>
  <si>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</si>
  <si>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</si>
  <si>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</si>
  <si>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</si>
  <si>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</si>
  <si>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</si>
  <si>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</si>
  <si>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</si>
  <si>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</si>
  <si>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</si>
  <si>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</si>
  <si>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</si>
  <si>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</si>
  <si>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</si>
  <si>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</si>
  <si>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</si>
  <si>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</si>
  <si>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</si>
  <si>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</si>
  <si>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</si>
  <si>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</si>
  <si>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</si>
  <si>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</si>
  <si>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</si>
  <si>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</si>
  <si>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</si>
  <si>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</si>
  <si>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</si>
  <si>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</si>
  <si>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</si>
  <si>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</si>
  <si>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</si>
  <si>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</si>
  <si>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</si>
  <si>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</si>
  <si>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</si>
  <si>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</si>
  <si>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</si>
  <si>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</si>
  <si>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</si>
  <si>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</si>
  <si>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</si>
  <si>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</si>
  <si>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</si>
  <si>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</si>
  <si>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</si>
  <si>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</si>
  <si>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</si>
  <si>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</si>
  <si>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</si>
  <si>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</si>
  <si>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</si>
  <si>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</si>
  <si>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</si>
  <si>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</si>
  <si>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</si>
  <si>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</si>
  <si>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</si>
  <si>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</si>
  <si>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</si>
  <si>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</si>
  <si>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</si>
  <si>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</si>
  <si>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</si>
  <si>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</si>
  <si>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</si>
  <si>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</si>
  <si>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</si>
  <si>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</si>
  <si>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</si>
  <si>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</si>
  <si>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</si>
  <si>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</si>
  <si>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</si>
  <si>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</si>
  <si>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</si>
  <si>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</si>
  <si>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</si>
  <si>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</si>
  <si>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</si>
  <si>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</si>
  <si>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</si>
  <si>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</si>
  <si>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</si>
  <si>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</si>
  <si>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</si>
  <si>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</si>
  <si>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</si>
  <si>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</si>
  <si>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</si>
  <si>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</si>
  <si>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</si>
  <si>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</si>
  <si>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</si>
  <si>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</si>
  <si>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</si>
  <si>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</si>
  <si>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</si>
  <si>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</si>
  <si>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</si>
  <si>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</si>
  <si>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</si>
  <si>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</si>
  <si>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</si>
  <si>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</si>
  <si>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</si>
  <si>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</si>
  <si>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</si>
  <si>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</si>
  <si>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</si>
  <si>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</si>
  <si>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</si>
  <si>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</si>
  <si>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</si>
  <si>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</si>
  <si>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</si>
  <si>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</si>
  <si>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</si>
  <si>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</si>
  <si>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</si>
  <si>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</si>
  <si>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</si>
  <si>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</si>
  <si>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</si>
  <si>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</si>
  <si>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</si>
  <si>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</si>
  <si>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</si>
  <si>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</si>
  <si>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</si>
  <si>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</si>
  <si>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</si>
  <si>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</si>
  <si>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</si>
  <si>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</si>
  <si>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</si>
  <si>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</si>
  <si>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</si>
  <si>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</si>
  <si>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</si>
  <si>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</si>
  <si>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</si>
  <si>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</si>
  <si>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</si>
  <si>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</si>
  <si>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</si>
  <si>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</si>
  <si>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</si>
  <si>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</si>
  <si>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</si>
  <si>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</si>
  <si>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</si>
  <si>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</si>
  <si>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</si>
  <si>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</si>
  <si>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</si>
  <si>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</si>
  <si>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</si>
  <si>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</si>
  <si>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</si>
  <si>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</si>
  <si>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</si>
  <si>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</si>
  <si>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</si>
  <si>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</si>
  <si>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</si>
  <si>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</si>
  <si>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</si>
  <si>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</si>
  <si>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</si>
  <si>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</si>
  <si>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</si>
  <si>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</si>
  <si>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</si>
  <si>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</si>
  <si>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</si>
  <si>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</si>
  <si>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</si>
  <si>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</si>
  <si>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</si>
  <si>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</si>
  <si>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</si>
  <si>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</si>
  <si>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</si>
  <si>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</si>
  <si>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</si>
  <si>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</si>
  <si>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</si>
  <si>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</si>
  <si>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</si>
  <si>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</si>
  <si>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</si>
  <si>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</si>
  <si>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</si>
  <si>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</si>
  <si>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</si>
  <si>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</si>
  <si>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</si>
  <si>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</si>
  <si>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</si>
  <si>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</si>
  <si>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</si>
  <si>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</si>
  <si>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</si>
  <si>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</si>
  <si>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</si>
  <si>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</si>
  <si>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</si>
  <si>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</si>
  <si>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</si>
  <si>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</si>
  <si>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</si>
  <si>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</si>
  <si>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</si>
  <si>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</si>
  <si>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</si>
  <si>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</si>
  <si>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</si>
  <si>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</si>
  <si>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</si>
  <si>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</si>
  <si>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</si>
  <si>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</si>
  <si>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</si>
  <si>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</si>
  <si>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</si>
  <si>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</si>
  <si>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</si>
  <si>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</si>
  <si>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</si>
  <si>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</si>
  <si>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</si>
  <si>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</si>
  <si>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</si>
  <si>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</si>
  <si>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</si>
  <si>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</si>
  <si>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</si>
  <si>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</si>
  <si>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</si>
  <si>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</si>
  <si>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</si>
  <si>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</si>
  <si>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</si>
  <si>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</si>
  <si>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</si>
  <si>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</si>
  <si>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</si>
  <si>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</si>
  <si>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</si>
  <si>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</si>
  <si>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</si>
  <si>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</si>
  <si>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</si>
  <si>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</si>
  <si>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</si>
  <si>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</si>
  <si>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</si>
  <si>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</si>
  <si>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</si>
  <si>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</si>
  <si>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</si>
  <si>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</si>
  <si>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</si>
  <si>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</si>
  <si>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</si>
  <si>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</si>
  <si>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</si>
  <si>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</si>
  <si>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</si>
  <si>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</si>
  <si>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</si>
  <si>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</si>
  <si>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</si>
  <si>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</si>
  <si>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</si>
  <si>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</si>
  <si>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</si>
  <si>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</si>
  <si>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</si>
  <si>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</si>
  <si>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</si>
  <si>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</si>
  <si>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</si>
  <si>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</si>
  <si>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</si>
  <si>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</si>
  <si>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</si>
  <si>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</si>
  <si>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</si>
  <si>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</si>
  <si>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</si>
  <si>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</si>
  <si>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</si>
  <si>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</si>
  <si>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</si>
  <si>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</si>
  <si>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</si>
  <si>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</si>
  <si>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</si>
  <si>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</si>
  <si>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</si>
  <si>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</si>
  <si>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</si>
  <si>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</si>
  <si>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</si>
  <si>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</si>
  <si>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</si>
  <si>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</si>
  <si>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</si>
  <si>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</si>
  <si>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</si>
  <si>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</si>
  <si>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</si>
  <si>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</si>
  <si>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</si>
  <si>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</si>
  <si>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</si>
  <si>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</si>
  <si>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</si>
  <si>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</si>
  <si>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</si>
  <si>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</si>
  <si>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</si>
  <si>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</si>
  <si>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</si>
  <si>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</si>
  <si>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</si>
  <si>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</si>
  <si>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</si>
  <si>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</si>
  <si>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</si>
  <si>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</si>
  <si>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</si>
  <si>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</si>
  <si>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</si>
  <si>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</si>
  <si>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</si>
  <si>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</si>
  <si>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</si>
  <si>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</si>
  <si>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</si>
  <si>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</si>
  <si>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</si>
  <si>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</si>
  <si>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</si>
  <si>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</si>
  <si>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</si>
  <si>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</si>
  <si>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</si>
  <si>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</si>
  <si>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</si>
  <si>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</si>
  <si>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</si>
  <si>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</si>
  <si>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</si>
  <si>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</si>
  <si>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</si>
  <si>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</si>
  <si>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</si>
  <si>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</si>
  <si>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</si>
  <si>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</si>
  <si>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</si>
  <si>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</si>
  <si>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</si>
  <si>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</si>
  <si>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</si>
  <si>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</si>
  <si>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</si>
  <si>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</si>
  <si>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</si>
  <si>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</si>
  <si>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</si>
  <si>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</si>
  <si>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</si>
  <si>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</si>
  <si>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</si>
  <si>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</si>
  <si>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</si>
  <si>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</si>
  <si>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</si>
  <si>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</si>
  <si>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</si>
  <si>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</si>
  <si>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</si>
  <si>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</si>
  <si>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</si>
  <si>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</si>
  <si>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</si>
  <si>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</si>
  <si>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</si>
  <si>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</si>
  <si>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</si>
  <si>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</si>
  <si>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</si>
  <si>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</si>
  <si>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</si>
  <si>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</si>
  <si>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</si>
  <si>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</si>
  <si>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</si>
  <si>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</si>
  <si>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</si>
  <si>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</si>
  <si>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</si>
  <si>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</si>
  <si>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</si>
  <si>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</si>
  <si>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</si>
  <si>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</si>
  <si>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</si>
  <si>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</si>
  <si>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</si>
  <si>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</si>
  <si>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</si>
  <si>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</si>
  <si>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</si>
  <si>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</si>
  <si>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</si>
  <si>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</si>
  <si>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</si>
  <si>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</si>
  <si>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</si>
  <si>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</si>
  <si>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</si>
  <si>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</si>
  <si>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</si>
  <si>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</si>
  <si>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</si>
  <si>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</si>
  <si>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</si>
  <si>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</si>
  <si>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</si>
  <si>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</si>
  <si>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</si>
  <si>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</si>
  <si>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</si>
  <si>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</si>
  <si>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</si>
  <si>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</si>
  <si>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</si>
  <si>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</si>
  <si>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</si>
  <si>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</si>
  <si>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</si>
  <si>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</si>
  <si>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</si>
  <si>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</si>
  <si>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</si>
  <si>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</si>
  <si>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</si>
  <si>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</si>
  <si>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</si>
  <si>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</si>
  <si>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</si>
  <si>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</si>
  <si>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</si>
  <si>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</si>
  <si>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</si>
  <si>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</si>
  <si>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</si>
  <si>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</si>
  <si>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</si>
  <si>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</si>
  <si>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</si>
  <si>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</si>
  <si>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</si>
  <si>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</si>
  <si>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</si>
  <si>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</si>
  <si>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</si>
  <si>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</si>
  <si>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</si>
  <si>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</si>
  <si>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</si>
  <si>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</si>
  <si>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</si>
  <si>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</si>
  <si>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</si>
  <si>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</si>
  <si>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</si>
  <si>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</si>
  <si>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</si>
  <si>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</si>
  <si>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</si>
  <si>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</si>
  <si>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</si>
  <si>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</si>
  <si>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</si>
  <si>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</si>
  <si>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</si>
  <si>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</si>
  <si>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</si>
  <si>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</si>
  <si>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</si>
  <si>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</si>
  <si>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</si>
  <si>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</si>
  <si>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</si>
  <si>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</si>
  <si>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</si>
  <si>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</si>
  <si>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</si>
  <si>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</si>
  <si>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</si>
  <si>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</si>
  <si>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</si>
  <si>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</si>
  <si>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</si>
  <si>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</si>
  <si>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</si>
  <si>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</si>
  <si>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</si>
  <si>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</si>
  <si>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</si>
  <si>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</si>
  <si>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</si>
  <si>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</si>
  <si>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</si>
  <si>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</si>
  <si>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</si>
  <si>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</si>
  <si>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</si>
  <si>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</si>
  <si>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</si>
  <si>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</si>
  <si>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</si>
  <si>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</si>
  <si>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</si>
  <si>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</si>
  <si>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</si>
  <si>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</si>
  <si>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</si>
  <si>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</si>
  <si>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</si>
  <si>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</si>
  <si>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</si>
  <si>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</si>
  <si>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</si>
  <si>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</si>
  <si>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</si>
  <si>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</si>
  <si>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</si>
  <si>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</si>
  <si>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</si>
  <si>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</si>
  <si>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</si>
  <si>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</si>
  <si>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</si>
  <si>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</si>
  <si>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</si>
  <si>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</si>
  <si>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</si>
  <si>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</si>
  <si>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</si>
  <si>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</si>
  <si>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</si>
  <si>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</si>
  <si>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</si>
  <si>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</si>
  <si>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</si>
  <si>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</si>
  <si>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</si>
  <si>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</si>
  <si>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</si>
  <si>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</si>
  <si>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</si>
  <si>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</si>
  <si>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</si>
  <si>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</si>
  <si>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</si>
  <si>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</si>
  <si>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</si>
  <si>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</si>
  <si>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</si>
  <si>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</si>
  <si>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</si>
  <si>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</si>
  <si>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</si>
  <si>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</si>
  <si>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</si>
  <si>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</si>
  <si>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</si>
  <si>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</si>
  <si>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</si>
  <si>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</si>
  <si>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</si>
  <si>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</si>
  <si>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</si>
  <si>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</si>
  <si>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</si>
  <si>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</si>
  <si>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</si>
  <si>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</si>
  <si>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</si>
  <si>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</si>
  <si>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</si>
  <si>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</si>
  <si>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</si>
  <si>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</si>
  <si>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</si>
  <si>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</si>
  <si>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</si>
  <si>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</si>
  <si>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</si>
  <si>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</si>
  <si>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</si>
  <si>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</si>
  <si>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</si>
  <si>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</si>
  <si>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</si>
  <si>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</si>
  <si>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</si>
  <si>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</si>
  <si>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</si>
  <si>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</si>
  <si>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</si>
  <si>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</si>
  <si>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</si>
  <si>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</si>
  <si>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</si>
  <si>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</si>
  <si>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</si>
  <si>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</si>
  <si>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</si>
  <si>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</si>
  <si>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</si>
  <si>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</si>
  <si>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</si>
  <si>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</si>
  <si>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</si>
  <si>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</si>
  <si>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</si>
  <si>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</si>
  <si>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</si>
  <si>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</si>
  <si>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</si>
  <si>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</si>
  <si>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</si>
  <si>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</si>
  <si>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</si>
  <si>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</si>
  <si>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</si>
  <si>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</si>
  <si>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</si>
  <si>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</si>
  <si>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</si>
  <si>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</si>
  <si>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</si>
  <si>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</si>
  <si>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</si>
  <si>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</si>
  <si>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</si>
  <si>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</si>
  <si>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</si>
  <si>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</si>
  <si>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</si>
  <si>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</si>
  <si>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</si>
  <si>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</si>
  <si>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</si>
  <si>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</si>
  <si>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</si>
  <si>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</si>
  <si>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</si>
  <si>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</si>
  <si>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</si>
  <si>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</si>
  <si>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</si>
  <si>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</si>
  <si>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</si>
  <si>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</si>
  <si>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</si>
  <si>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</si>
  <si>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</si>
  <si>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</si>
  <si>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</si>
  <si>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</si>
  <si>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</si>
  <si>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</si>
  <si>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</si>
  <si>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</si>
  <si>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</si>
  <si>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</si>
  <si>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</si>
  <si>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</si>
  <si>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</si>
  <si>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</si>
  <si>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</si>
  <si>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</si>
  <si>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</si>
  <si>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</si>
  <si>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</si>
  <si>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</si>
  <si>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</si>
  <si>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</si>
  <si>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</si>
  <si>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</si>
  <si>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</si>
  <si>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</si>
  <si>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</si>
  <si>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</si>
  <si>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</si>
  <si>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</si>
  <si>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</si>
  <si>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</si>
  <si>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</si>
  <si>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</si>
  <si>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</si>
  <si>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</si>
  <si>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</si>
  <si>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</si>
  <si>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</si>
  <si>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</si>
  <si>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</si>
  <si>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</si>
  <si>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</si>
  <si>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</si>
  <si>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</si>
  <si>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</si>
  <si>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</si>
  <si>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</si>
  <si>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</si>
  <si>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</si>
  <si>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</si>
  <si>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</si>
  <si>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</si>
  <si>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</si>
  <si>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</si>
  <si>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</si>
  <si>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</si>
  <si>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</si>
  <si>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</si>
  <si>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</si>
  <si>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</si>
  <si>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</si>
  <si>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</si>
  <si>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</si>
  <si>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</si>
  <si>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</si>
  <si>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</si>
  <si>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</si>
  <si>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</si>
  <si>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</si>
  <si>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</si>
  <si>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</si>
  <si>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</si>
  <si>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</si>
  <si>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</si>
  <si>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</si>
  <si>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</si>
  <si>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</si>
  <si>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</si>
  <si>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</si>
  <si>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</si>
  <si>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</si>
  <si>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</si>
  <si>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</si>
  <si>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</si>
  <si>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</si>
  <si>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</si>
  <si>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</si>
  <si>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</si>
  <si>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</si>
  <si>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</si>
  <si>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</si>
  <si>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</si>
  <si>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</si>
  <si>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</si>
  <si>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</si>
  <si>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</si>
  <si>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</si>
  <si>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</si>
  <si>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</si>
  <si>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</si>
  <si>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</si>
  <si>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</si>
  <si>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</si>
  <si>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</si>
  <si>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</si>
  <si>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</si>
  <si>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</si>
  <si>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</si>
  <si>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</si>
  <si>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</si>
  <si>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</si>
  <si>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</si>
  <si>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</si>
  <si>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</si>
  <si>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</si>
  <si>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</si>
  <si>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</si>
  <si>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</si>
  <si>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</si>
  <si>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</si>
  <si>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</si>
  <si>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</si>
  <si>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</si>
  <si>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</si>
  <si>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</si>
  <si>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</si>
  <si>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</si>
  <si>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</si>
  <si>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</si>
  <si>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</si>
  <si>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</si>
  <si>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</si>
  <si>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</si>
  <si>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</si>
  <si>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</si>
  <si>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</si>
  <si>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</si>
  <si>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</si>
  <si>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</si>
  <si>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</si>
  <si>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</si>
  <si>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</si>
  <si>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</si>
  <si>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</si>
  <si>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</si>
  <si>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</si>
  <si>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</si>
  <si>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</si>
  <si>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</si>
  <si>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</si>
  <si>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</si>
  <si>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</si>
  <si>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</si>
  <si>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</si>
  <si>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</si>
  <si>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</si>
  <si>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</si>
  <si>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</si>
  <si>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</si>
  <si>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</si>
  <si>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</si>
  <si>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</si>
  <si>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</si>
  <si>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</si>
  <si>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</si>
  <si>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</si>
  <si>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</si>
  <si>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</si>
  <si>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</si>
  <si>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</si>
  <si>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</si>
  <si>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</si>
  <si>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</si>
  <si>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</si>
  <si>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</si>
  <si>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</si>
  <si>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</si>
  <si>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</si>
  <si>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</si>
  <si>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</si>
  <si>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</si>
  <si>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</si>
  <si>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</si>
  <si>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</si>
  <si>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</si>
  <si>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</si>
  <si>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</si>
  <si>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</si>
  <si>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</si>
  <si>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</si>
  <si>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</si>
  <si>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</si>
  <si>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</si>
  <si>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</si>
  <si>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</si>
  <si>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</si>
  <si>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</si>
  <si>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</si>
  <si>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</si>
  <si>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</si>
  <si>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</si>
  <si>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</si>
  <si>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</si>
  <si>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</si>
  <si>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</si>
  <si>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</si>
  <si>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</si>
  <si>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</si>
  <si>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</si>
  <si>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</si>
  <si>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</si>
  <si>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</si>
  <si>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</si>
  <si>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</si>
  <si>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</si>
  <si>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</si>
  <si>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</si>
  <si>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</si>
  <si>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</si>
  <si>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</si>
  <si>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</si>
  <si>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</si>
  <si>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</si>
  <si>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</si>
  <si>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</si>
  <si>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</si>
  <si>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</si>
  <si>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</si>
  <si>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</si>
  <si>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</si>
  <si>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</si>
  <si>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</si>
  <si>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</si>
  <si>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</si>
  <si>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</si>
  <si>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</si>
  <si>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</si>
  <si>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</si>
  <si>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</si>
  <si>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</si>
  <si>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</si>
  <si>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</si>
  <si>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</si>
  <si>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</si>
  <si>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</si>
  <si>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</si>
  <si>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</si>
  <si>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</si>
  <si>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</si>
  <si>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</si>
  <si>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</si>
  <si>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</si>
  <si>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</si>
  <si>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</si>
  <si>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</si>
  <si>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</si>
  <si>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</si>
  <si>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</si>
  <si>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</si>
  <si>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</si>
  <si>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</si>
  <si>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</si>
  <si>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</si>
  <si>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</si>
  <si>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</si>
  <si>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</si>
  <si>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</si>
  <si>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</si>
  <si>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</si>
  <si>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</si>
  <si>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</si>
  <si>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</si>
  <si>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</si>
  <si>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</si>
  <si>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</si>
  <si>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</si>
  <si>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</si>
  <si>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</si>
  <si>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</si>
  <si>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</si>
  <si>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</si>
  <si>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</si>
  <si>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</si>
  <si>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</si>
  <si>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</si>
  <si>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</si>
  <si>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</si>
  <si>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</si>
  <si>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</si>
  <si>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</si>
  <si>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</si>
  <si>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</si>
  <si>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</si>
  <si>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</si>
  <si>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</si>
  <si>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</si>
  <si>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</si>
  <si>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</si>
  <si>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</si>
  <si>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</si>
  <si>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</si>
  <si>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</si>
  <si>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</si>
  <si>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</si>
  <si>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</si>
  <si>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</si>
  <si>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</si>
  <si>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</si>
  <si>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</si>
  <si>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</si>
  <si>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</si>
  <si>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</si>
  <si>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</si>
  <si>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</si>
  <si>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</si>
  <si>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</si>
  <si>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</si>
  <si>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</si>
  <si>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</si>
  <si>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</si>
  <si>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</si>
  <si>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</si>
  <si>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</si>
  <si>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</si>
  <si>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</si>
  <si>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</si>
  <si>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</si>
  <si>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</si>
  <si>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</si>
  <si>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</si>
  <si>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</si>
  <si>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</si>
  <si>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</si>
  <si>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</si>
  <si>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</si>
  <si>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</si>
  <si>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</si>
  <si>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</si>
  <si>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</si>
  <si>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</si>
  <si>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</si>
  <si>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</si>
  <si>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</si>
  <si>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</si>
  <si>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</si>
  <si>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</si>
  <si>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</si>
  <si>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</si>
  <si>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</si>
  <si>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</si>
  <si>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</si>
  <si>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</si>
  <si>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</si>
  <si>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</si>
  <si>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</si>
  <si>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</si>
  <si>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</si>
  <si>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</si>
  <si>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</si>
  <si>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</si>
  <si>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</si>
  <si>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</si>
  <si>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</si>
  <si>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</si>
  <si>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</si>
  <si>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</si>
  <si>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</si>
  <si>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</si>
  <si>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</si>
  <si>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</si>
  <si>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</si>
  <si>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</si>
  <si>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</si>
  <si>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</si>
  <si>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</si>
  <si>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</si>
  <si>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</si>
  <si>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</si>
  <si>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</si>
  <si>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</si>
  <si>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</si>
  <si>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</si>
  <si>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</si>
  <si>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</si>
  <si>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</si>
  <si>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</si>
  <si>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</si>
  <si>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</si>
  <si>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</si>
  <si>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</si>
  <si>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</si>
  <si>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</si>
  <si>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</si>
  <si>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</si>
  <si>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</si>
  <si>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</si>
  <si>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</si>
  <si>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</si>
  <si>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</si>
  <si>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</si>
  <si>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</si>
  <si>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</si>
  <si>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</si>
  <si>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</si>
  <si>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</si>
  <si>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</si>
  <si>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</si>
  <si>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</si>
  <si>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</si>
  <si>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</si>
  <si>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</si>
  <si>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</si>
  <si>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</si>
  <si>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</si>
  <si>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</si>
  <si>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</si>
  <si>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</si>
  <si>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</si>
  <si>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</si>
  <si>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</si>
  <si>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</si>
  <si>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</si>
  <si>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</si>
  <si>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</si>
  <si>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</si>
  <si>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</si>
  <si>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</si>
  <si>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</si>
  <si>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</si>
  <si>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</si>
  <si>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</si>
  <si>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</si>
  <si>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</si>
  <si>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</si>
  <si>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</si>
  <si>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</si>
  <si>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</si>
  <si>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</si>
  <si>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</si>
  <si>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</si>
  <si>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</si>
  <si>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</si>
  <si>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</si>
  <si>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</si>
  <si>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</si>
  <si>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</si>
  <si>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</si>
  <si>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</si>
  <si>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</si>
  <si>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</si>
  <si>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</si>
  <si>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</si>
  <si>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</si>
  <si>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</si>
  <si>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</si>
  <si>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</si>
  <si>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</si>
  <si>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</si>
  <si>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</si>
  <si>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</si>
  <si>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</si>
  <si>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</si>
  <si>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</si>
  <si>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</si>
  <si>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</si>
  <si>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</si>
  <si>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</si>
  <si>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</si>
  <si>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</si>
  <si>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</si>
  <si>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</si>
  <si>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</si>
  <si>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</si>
  <si>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</si>
  <si>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</si>
  <si>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</si>
  <si>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</si>
  <si>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</si>
  <si>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</si>
  <si>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</si>
  <si>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</si>
  <si>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</si>
  <si>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</si>
  <si>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</si>
  <si>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</si>
  <si>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</si>
  <si>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</si>
  <si>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</si>
  <si>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</si>
  <si>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</si>
  <si>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</si>
  <si>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</si>
  <si>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</si>
  <si>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</si>
  <si>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</si>
  <si>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</si>
  <si>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</si>
  <si>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</si>
  <si>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</si>
  <si>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</si>
  <si>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</si>
  <si>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</si>
  <si>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</si>
  <si>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</si>
  <si>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</si>
  <si>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</si>
  <si>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</si>
  <si>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</si>
  <si>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</si>
  <si>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</si>
  <si>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</si>
  <si>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</si>
  <si>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</si>
  <si>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</si>
  <si>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</si>
  <si>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</si>
  <si>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</si>
  <si>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</si>
  <si>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</si>
  <si>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</si>
  <si>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</si>
  <si>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</si>
  <si>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</si>
  <si>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</si>
  <si>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</si>
  <si>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</si>
  <si>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</si>
  <si>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</si>
  <si>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</si>
  <si>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</si>
  <si>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</si>
  <si>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</si>
  <si>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</si>
  <si>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</si>
  <si>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</si>
  <si>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</si>
  <si>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</si>
  <si>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</si>
  <si>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</si>
  <si>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</si>
  <si>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</si>
  <si>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</si>
  <si>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</si>
  <si>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</si>
  <si>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</si>
  <si>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</si>
  <si>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</si>
  <si>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</si>
  <si>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</si>
  <si>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</si>
  <si>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</si>
  <si>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</si>
  <si>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</si>
  <si>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</si>
  <si>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</si>
  <si>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</si>
  <si>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</si>
  <si>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</si>
  <si>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</si>
  <si>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</si>
  <si>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</si>
  <si>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</si>
  <si>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</si>
  <si>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</si>
  <si>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</si>
  <si>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</si>
  <si>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</si>
  <si>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</si>
  <si>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</si>
  <si>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</si>
  <si>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</si>
  <si>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</si>
  <si>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</si>
  <si>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</si>
  <si>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</si>
  <si>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</si>
  <si>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</si>
  <si>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</si>
  <si>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</si>
  <si>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</si>
  <si>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</si>
  <si>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</si>
  <si>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</si>
  <si>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</si>
  <si>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</si>
  <si>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</si>
  <si>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</si>
  <si>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</si>
  <si>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</si>
  <si>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</si>
  <si>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</si>
  <si>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</si>
  <si>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</si>
  <si>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</si>
  <si>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</si>
  <si>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</si>
  <si>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</si>
  <si>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</si>
  <si>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</si>
  <si>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</si>
  <si>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</si>
  <si>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</si>
  <si>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</si>
  <si>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</si>
  <si>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</si>
  <si>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</si>
  <si>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</si>
  <si>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</si>
  <si>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</si>
  <si>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</si>
  <si>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</si>
  <si>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</si>
  <si>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</si>
  <si>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</si>
  <si>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</si>
  <si>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</si>
  <si>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</si>
  <si>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</si>
  <si>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</si>
  <si>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</si>
  <si>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</si>
  <si>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</si>
  <si>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</si>
  <si>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</si>
  <si>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</si>
  <si>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</si>
  <si>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</si>
  <si>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</si>
  <si>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</si>
  <si>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</si>
  <si>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</si>
  <si>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</si>
  <si>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</si>
  <si>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</si>
  <si>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</si>
  <si>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</si>
  <si>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</si>
  <si>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</si>
  <si>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</si>
  <si>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</si>
  <si>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</si>
  <si>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</si>
  <si>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</si>
  <si>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</si>
  <si>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</si>
  <si>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</si>
  <si>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</si>
  <si>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</si>
  <si>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</si>
  <si>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</si>
  <si>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</si>
  <si>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</si>
  <si>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</si>
  <si>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</si>
  <si>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</si>
  <si>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</si>
  <si>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</si>
  <si>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</si>
  <si>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</si>
  <si>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</si>
  <si>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</si>
  <si>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</si>
  <si>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</si>
  <si>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</si>
  <si>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</si>
  <si>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</si>
  <si>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</si>
  <si>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</si>
  <si>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</si>
  <si>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</si>
  <si>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</si>
  <si>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</si>
  <si>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</si>
  <si>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</si>
  <si>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</si>
  <si>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</si>
  <si>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</si>
  <si>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</si>
  <si>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</si>
  <si>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</si>
  <si>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</si>
  <si>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</si>
  <si>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</si>
  <si>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</si>
  <si>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</si>
  <si>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</si>
  <si>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</si>
  <si>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</si>
  <si>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</si>
  <si>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</si>
  <si>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</si>
  <si>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</si>
  <si>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</si>
  <si>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</si>
  <si>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</si>
  <si>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</si>
  <si>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</si>
  <si>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</si>
  <si>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</si>
  <si>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</si>
  <si>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</si>
  <si>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</si>
  <si>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</si>
  <si>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</si>
  <si>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</si>
  <si>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</si>
  <si>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</si>
  <si>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</si>
  <si>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</si>
  <si>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</si>
  <si>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</si>
  <si>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</si>
  <si>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</si>
  <si>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</si>
  <si>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</si>
  <si>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</si>
  <si>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</si>
  <si>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</si>
  <si>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</si>
  <si>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</si>
  <si>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</si>
  <si>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</si>
  <si>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</si>
  <si>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</si>
  <si>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</si>
  <si>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</si>
  <si>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</si>
  <si>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</si>
  <si>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</si>
  <si>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</si>
  <si>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</si>
  <si>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</si>
  <si>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</si>
  <si>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</si>
  <si>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</si>
  <si>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</si>
  <si>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</si>
  <si>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</si>
  <si>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</si>
  <si>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</si>
  <si>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</si>
  <si>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</si>
  <si>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</si>
  <si>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</si>
  <si>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</si>
  <si>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</si>
  <si>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</si>
  <si>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</si>
  <si>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</si>
  <si>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</si>
  <si>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</si>
  <si>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</si>
  <si>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</si>
  <si>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</si>
  <si>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</si>
  <si>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</si>
  <si>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</si>
  <si>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</si>
  <si>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</si>
  <si>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</si>
  <si>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</si>
  <si>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</si>
  <si>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</si>
  <si>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</si>
  <si>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</si>
  <si>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</si>
  <si>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</si>
  <si>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</si>
  <si>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</si>
  <si>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</si>
  <si>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</si>
  <si>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</si>
  <si>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</si>
  <si>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</si>
  <si>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</si>
  <si>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</si>
  <si>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</si>
  <si>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</si>
  <si>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</si>
  <si>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</si>
  <si>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</si>
  <si>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</si>
  <si>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</si>
  <si>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</si>
  <si>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</si>
  <si>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</si>
  <si>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</si>
  <si>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</si>
  <si>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</si>
  <si>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</si>
  <si>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</si>
  <si>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</si>
  <si>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</si>
  <si>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</si>
  <si>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</si>
  <si>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</si>
  <si>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</si>
  <si>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</si>
  <si>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</si>
  <si>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</si>
  <si>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</si>
  <si>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</si>
  <si>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</si>
  <si>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</si>
  <si>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</si>
  <si>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</si>
  <si>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</si>
  <si>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</si>
  <si>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</si>
  <si>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</si>
  <si>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</si>
  <si>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</si>
  <si>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</si>
  <si>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</si>
  <si>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</si>
  <si>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</si>
  <si>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</si>
  <si>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</si>
  <si>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</si>
  <si>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</si>
  <si>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</si>
  <si>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</si>
  <si>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</si>
  <si>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</si>
  <si>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</si>
  <si>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</si>
  <si>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</si>
  <si>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</si>
  <si>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</si>
  <si>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</si>
  <si>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</si>
  <si>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</si>
  <si>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</si>
  <si>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</si>
  <si>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</si>
  <si>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</si>
  <si>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</si>
  <si>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</si>
  <si>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</si>
  <si>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</si>
  <si>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</si>
  <si>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</si>
  <si>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</si>
  <si>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</si>
  <si>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</si>
  <si>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</si>
  <si>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</si>
  <si>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</si>
  <si>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</si>
  <si>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</si>
  <si>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</si>
  <si>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</si>
  <si>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</si>
  <si>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</si>
  <si>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</si>
  <si>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</si>
  <si>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</si>
  <si>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</si>
  <si>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</si>
  <si>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</si>
  <si>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</si>
  <si>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</si>
  <si>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</si>
  <si>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</si>
  <si>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</si>
  <si>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</si>
  <si>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</si>
  <si>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</si>
  <si>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</si>
  <si>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</si>
  <si>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</si>
  <si>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</si>
  <si>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</si>
  <si>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</si>
  <si>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</si>
  <si>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</si>
  <si>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</si>
  <si>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</si>
  <si>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</si>
  <si>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</si>
  <si>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</si>
  <si>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</si>
  <si>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</si>
  <si>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</si>
  <si>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</si>
  <si>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</si>
  <si>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</si>
  <si>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</si>
  <si>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</si>
  <si>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</si>
  <si>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</si>
  <si>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</si>
  <si>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</si>
  <si>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</si>
  <si>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</si>
  <si>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</si>
  <si>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</si>
  <si>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</si>
  <si>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</si>
  <si>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</si>
  <si>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</si>
  <si>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</si>
  <si>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</si>
  <si>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</si>
  <si>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</si>
  <si>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</si>
  <si>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</si>
  <si>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</si>
  <si>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</si>
  <si>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</si>
  <si>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</si>
  <si>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</si>
  <si>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</si>
  <si>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</si>
  <si>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</si>
  <si>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</si>
  <si>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</si>
  <si>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</si>
  <si>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</si>
  <si>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</si>
  <si>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</si>
  <si>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</si>
  <si>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</si>
  <si>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</si>
  <si>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</si>
  <si>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</si>
  <si>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</si>
  <si>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</si>
  <si>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</si>
  <si>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</si>
  <si>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</si>
  <si>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</si>
  <si>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</si>
  <si>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</si>
  <si>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</si>
  <si>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</si>
  <si>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</si>
  <si>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</si>
  <si>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</si>
  <si>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</si>
  <si>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</si>
  <si>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</si>
  <si>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</si>
  <si>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</si>
  <si>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</si>
  <si>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</si>
  <si>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</si>
  <si>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</si>
  <si>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</si>
  <si>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</si>
  <si>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</si>
  <si>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</si>
  <si>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</si>
  <si>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</si>
  <si>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</si>
  <si>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</si>
  <si>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</si>
  <si>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</si>
  <si>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</si>
  <si>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</si>
  <si>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</si>
  <si>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</si>
  <si>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</si>
  <si>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</si>
  <si>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</si>
  <si>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</si>
  <si>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</si>
  <si>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</si>
  <si>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</si>
  <si>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</si>
  <si>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</si>
  <si>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</si>
  <si>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</si>
  <si>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</si>
  <si>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</si>
  <si>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</si>
  <si>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</si>
  <si>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</si>
  <si>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</si>
  <si>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</si>
  <si>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</si>
  <si>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</si>
  <si>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</si>
  <si>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</si>
  <si>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</si>
  <si>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</si>
  <si>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</si>
  <si>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</si>
  <si>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</si>
  <si>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</si>
  <si>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</si>
  <si>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</si>
  <si>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</si>
  <si>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</si>
  <si>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</si>
  <si>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</si>
  <si>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</si>
  <si>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</si>
  <si>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</si>
  <si>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</si>
  <si>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</si>
  <si>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</si>
  <si>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</si>
  <si>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</si>
  <si>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</si>
  <si>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</si>
  <si>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</si>
  <si>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</si>
  <si>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</si>
  <si>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</si>
  <si>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</si>
  <si>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</si>
  <si>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</si>
  <si>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</si>
  <si>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</si>
  <si>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</si>
  <si>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</si>
  <si>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</si>
  <si>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</si>
  <si>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</si>
  <si>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</si>
  <si>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</si>
  <si>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</si>
  <si>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</si>
  <si>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</si>
  <si>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</si>
  <si>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</si>
  <si>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</si>
  <si>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</si>
  <si>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</si>
  <si>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</si>
  <si>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</si>
  <si>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</si>
  <si>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</si>
  <si>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</si>
  <si>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</si>
  <si>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</si>
  <si>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</si>
  <si>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</si>
  <si>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</si>
  <si>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</si>
  <si>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</si>
  <si>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</si>
  <si>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</si>
  <si>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</si>
  <si>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</si>
  <si>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</si>
  <si>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</si>
  <si>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</si>
  <si>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</si>
  <si>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</si>
  <si>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</si>
  <si>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</si>
  <si>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</si>
  <si>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</si>
  <si>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</si>
  <si>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</si>
  <si>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</si>
  <si>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</si>
  <si>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</si>
  <si>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</si>
  <si>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</si>
  <si>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</si>
  <si>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</si>
  <si>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</si>
  <si>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</si>
  <si>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</si>
  <si>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</si>
  <si>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</si>
  <si>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</si>
  <si>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</si>
  <si>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</si>
  <si>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</si>
  <si>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</si>
  <si>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</si>
  <si>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</si>
  <si>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</si>
  <si>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</si>
  <si>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</si>
  <si>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</si>
  <si>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</si>
  <si>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</si>
  <si>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</si>
  <si>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</si>
  <si>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</si>
  <si>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</si>
  <si>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</si>
  <si>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</si>
  <si>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</si>
  <si>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</si>
  <si>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</si>
  <si>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</si>
  <si>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</si>
  <si>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</si>
  <si>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</si>
  <si>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</si>
  <si>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</si>
  <si>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</si>
  <si>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</si>
  <si>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</si>
  <si>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</si>
  <si>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</si>
  <si>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</si>
  <si>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</si>
  <si>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</si>
  <si>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</si>
  <si>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</si>
  <si>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</si>
  <si>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</si>
  <si>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</si>
  <si>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</si>
  <si>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</si>
  <si>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</si>
  <si>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</si>
  <si>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</si>
  <si>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</si>
  <si>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</si>
  <si>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</si>
  <si>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</si>
  <si>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</si>
  <si>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</si>
  <si>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</si>
  <si>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</si>
  <si>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</si>
  <si>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</si>
  <si>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</si>
  <si>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</si>
  <si>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</si>
  <si>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</si>
  <si>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</si>
  <si>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</si>
  <si>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</si>
  <si>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</si>
  <si>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</si>
  <si>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</si>
  <si>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</si>
  <si>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</si>
  <si>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</si>
  <si>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</si>
  <si>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</si>
  <si>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</si>
  <si>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</si>
  <si>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</si>
  <si>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</si>
  <si>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</si>
  <si>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</si>
  <si>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</si>
  <si>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</si>
  <si>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</si>
  <si>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</si>
  <si>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</si>
  <si>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</si>
  <si>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</si>
  <si>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</si>
  <si>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</si>
  <si>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</si>
  <si>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</si>
  <si>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</si>
  <si>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</si>
  <si>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</si>
  <si>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</si>
  <si>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</si>
  <si>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</si>
  <si>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</si>
  <si>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</si>
  <si>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</si>
  <si>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</si>
  <si>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</si>
  <si>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</si>
  <si>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</si>
  <si>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</si>
  <si>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</si>
  <si>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</si>
  <si>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</si>
  <si>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</si>
  <si>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</si>
  <si>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</si>
  <si>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</si>
  <si>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</si>
  <si>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</si>
  <si>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</si>
  <si>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</si>
  <si>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</si>
  <si>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</si>
  <si>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</si>
  <si>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</si>
  <si>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</si>
  <si>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</si>
  <si>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</si>
  <si>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</si>
  <si>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</si>
  <si>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</si>
  <si>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</si>
  <si>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</si>
  <si>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</si>
  <si>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</si>
  <si>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</si>
  <si>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</si>
  <si>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</si>
  <si>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</si>
  <si>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</si>
  <si>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</si>
  <si>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</si>
  <si>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</si>
  <si>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</si>
  <si>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</si>
  <si>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</si>
  <si>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</si>
  <si>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</si>
  <si>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</si>
  <si>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</si>
  <si>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</si>
  <si>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</si>
  <si>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</si>
  <si>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</si>
  <si>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</si>
  <si>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</si>
  <si>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</si>
  <si>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</si>
  <si>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</si>
  <si>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</si>
  <si>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</si>
  <si>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</si>
  <si>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</si>
  <si>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</si>
  <si>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</si>
  <si>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</si>
  <si>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</si>
  <si>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</si>
  <si>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</si>
  <si>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</si>
  <si>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</si>
  <si>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</si>
  <si>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</si>
  <si>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</si>
  <si>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</si>
  <si>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</si>
  <si>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</si>
  <si>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</si>
  <si>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</si>
  <si>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</si>
  <si>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</si>
  <si>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</si>
  <si>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</si>
  <si>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</si>
  <si>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</si>
  <si>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</si>
  <si>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</si>
  <si>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</si>
  <si>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</si>
  <si>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</si>
  <si>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</si>
  <si>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</si>
  <si>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</si>
  <si>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</si>
  <si>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</si>
  <si>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</si>
  <si>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</si>
  <si>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</si>
  <si>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</si>
  <si>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</si>
  <si>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</si>
  <si>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</si>
  <si>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</si>
  <si>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</si>
  <si>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</si>
  <si>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</si>
  <si>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</si>
  <si>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</si>
  <si>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</si>
  <si>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</si>
  <si>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</si>
  <si>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</si>
  <si>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</si>
  <si>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</si>
  <si>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</si>
  <si>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</si>
  <si>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</si>
  <si>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</si>
  <si>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</si>
  <si>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</si>
  <si>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</si>
  <si>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</si>
  <si>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</si>
  <si>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</si>
  <si>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</si>
  <si>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</si>
  <si>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</si>
  <si>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</si>
  <si>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</si>
  <si>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</si>
  <si>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</si>
  <si>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</si>
  <si>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</si>
  <si>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</si>
  <si>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</si>
  <si>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</si>
  <si>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</si>
  <si>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</si>
  <si>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</si>
  <si>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</si>
  <si>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</si>
  <si>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</si>
  <si>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</si>
  <si>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</si>
  <si>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</si>
  <si>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</si>
  <si>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</si>
  <si>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</si>
  <si>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</si>
  <si>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</si>
  <si>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</si>
  <si>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</si>
  <si>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</si>
  <si>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</si>
  <si>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</si>
  <si>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</si>
  <si>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</si>
  <si>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</si>
  <si>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</si>
  <si>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</si>
  <si>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</si>
  <si>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</si>
  <si>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</si>
  <si>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</si>
  <si>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</si>
  <si>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</si>
  <si>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</si>
  <si>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</si>
  <si>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</si>
  <si>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</si>
  <si>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</si>
  <si>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</si>
  <si>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</si>
  <si>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</si>
  <si>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</si>
  <si>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</si>
  <si>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</si>
  <si>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</si>
  <si>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</si>
  <si>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</si>
  <si>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</si>
  <si>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</si>
  <si>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</si>
  <si>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</si>
  <si>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</si>
  <si>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</si>
  <si>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</si>
  <si>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</si>
  <si>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</si>
  <si>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</si>
  <si>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</si>
  <si>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</si>
  <si>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</si>
  <si>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</si>
  <si>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</si>
  <si>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</si>
  <si>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</si>
  <si>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</si>
  <si>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</si>
  <si>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</si>
  <si>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</si>
  <si>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</si>
  <si>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</si>
  <si>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</si>
  <si>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</si>
  <si>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</si>
  <si>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</si>
  <si>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</si>
  <si>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</si>
  <si>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</si>
  <si>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</si>
  <si>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</si>
  <si>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</si>
  <si>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</si>
  <si>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</si>
  <si>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</si>
  <si>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</si>
  <si>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</si>
  <si>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</si>
  <si>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</si>
  <si>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</si>
  <si>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</si>
  <si>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</si>
  <si>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</si>
  <si>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</si>
  <si>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</si>
  <si>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</si>
  <si>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</si>
  <si>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</si>
  <si>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</si>
  <si>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</si>
  <si>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</si>
  <si>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</si>
  <si>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</si>
  <si>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</si>
  <si>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</si>
  <si>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</si>
  <si>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</si>
  <si>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</si>
  <si>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</si>
  <si>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</si>
  <si>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</si>
  <si>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</si>
  <si>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</si>
  <si>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</si>
  <si>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</si>
  <si>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</si>
  <si>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</si>
  <si>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</si>
  <si>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</si>
  <si>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</si>
  <si>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</si>
  <si>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</si>
  <si>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</si>
  <si>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</si>
  <si>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</si>
  <si>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</si>
  <si>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</si>
  <si>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</si>
  <si>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</si>
  <si>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</si>
  <si>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</si>
  <si>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</si>
  <si>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</si>
  <si>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</si>
  <si>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</si>
  <si>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</si>
  <si>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</si>
  <si>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</si>
  <si>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</si>
  <si>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</si>
  <si>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</si>
  <si>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</si>
  <si>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</si>
  <si>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</si>
  <si>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</si>
  <si>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</si>
  <si>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</si>
  <si>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</si>
  <si>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</si>
  <si>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</si>
  <si>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</si>
  <si>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</si>
  <si>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</si>
  <si>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</si>
  <si>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</si>
  <si>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</si>
  <si>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</si>
  <si>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</si>
  <si>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</si>
  <si>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</si>
  <si>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</si>
  <si>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</si>
  <si>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</si>
  <si>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</si>
  <si>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</si>
  <si>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</si>
  <si>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</si>
  <si>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</si>
  <si>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</si>
  <si>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</si>
  <si>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</si>
  <si>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</si>
  <si>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</si>
  <si>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</si>
  <si>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</si>
  <si>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</si>
  <si>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</si>
  <si>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</si>
  <si>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</si>
  <si>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</si>
  <si>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</si>
  <si>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</si>
  <si>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</si>
  <si>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</si>
  <si>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</si>
  <si>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</si>
  <si>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</si>
  <si>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</si>
  <si>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</si>
  <si>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</si>
  <si>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</si>
  <si>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</si>
  <si>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</si>
  <si>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</si>
  <si>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</si>
  <si>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</si>
  <si>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</si>
  <si>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</si>
  <si>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</si>
  <si>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</si>
  <si>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</si>
  <si>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</si>
  <si>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</si>
  <si>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</si>
  <si>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</si>
  <si>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</si>
  <si>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</si>
  <si>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</si>
  <si>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</si>
  <si>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</si>
  <si>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</si>
  <si>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</si>
  <si>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</si>
  <si>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</si>
  <si>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</si>
  <si>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</si>
  <si>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</si>
  <si>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</si>
  <si>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</si>
  <si>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</si>
  <si>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</si>
  <si>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</si>
  <si>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</si>
  <si>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</si>
  <si>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</si>
  <si>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</si>
  <si>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</si>
  <si>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</si>
  <si>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</si>
  <si>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</si>
  <si>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</si>
  <si>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</si>
  <si>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</si>
  <si>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</si>
  <si>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</si>
  <si>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</si>
  <si>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</si>
  <si>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</si>
  <si>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</si>
  <si>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</si>
  <si>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</si>
  <si>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</si>
  <si>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</si>
  <si>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</si>
  <si>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</si>
  <si>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</si>
  <si>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</si>
  <si>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</si>
  <si>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</si>
  <si>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</si>
  <si>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</si>
  <si>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</si>
  <si>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</si>
  <si>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</si>
  <si>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</si>
  <si>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</si>
  <si>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</si>
  <si>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</si>
  <si>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</si>
  <si>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</si>
  <si>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</si>
  <si>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</si>
  <si>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</si>
  <si>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</si>
  <si>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</si>
  <si>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</si>
  <si>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</si>
  <si>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</si>
  <si>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</si>
  <si>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</si>
  <si>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</si>
  <si>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</si>
  <si>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</si>
  <si>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</si>
  <si>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</si>
  <si>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</si>
  <si>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</si>
  <si>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</si>
  <si>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</si>
  <si>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</si>
  <si>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</si>
  <si>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</si>
  <si>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</si>
  <si>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</si>
  <si>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</si>
  <si>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</si>
  <si>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</si>
  <si>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</si>
  <si>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</si>
  <si>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</si>
  <si>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</si>
  <si>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</si>
  <si>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</si>
  <si>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</si>
  <si>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</si>
  <si>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</si>
  <si>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</si>
  <si>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</si>
  <si>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</si>
  <si>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</si>
  <si>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</si>
  <si>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</si>
  <si>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</si>
  <si>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</si>
  <si>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</si>
  <si>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</si>
  <si>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</si>
  <si>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</si>
  <si>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</si>
  <si>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</si>
  <si>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</si>
  <si>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</si>
  <si>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</si>
  <si>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</si>
  <si>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</si>
  <si>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</si>
  <si>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</si>
  <si>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</si>
  <si>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</si>
  <si>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</si>
  <si>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</si>
  <si>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</si>
  <si>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</si>
  <si>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</si>
  <si>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</si>
  <si>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</si>
  <si>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</si>
  <si>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</si>
  <si>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</si>
  <si>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</si>
  <si>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</si>
  <si>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</si>
  <si>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</si>
  <si>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</si>
  <si>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</si>
  <si>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</si>
  <si>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</si>
  <si>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</si>
  <si>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</si>
  <si>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</si>
  <si>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</si>
  <si>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</si>
  <si>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</si>
  <si>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</si>
  <si>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</si>
  <si>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</si>
  <si>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</si>
  <si>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</si>
  <si>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</si>
  <si>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</si>
  <si>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</si>
  <si>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</si>
  <si>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</si>
  <si>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</si>
  <si>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</si>
  <si>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</si>
  <si>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</si>
  <si>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</si>
  <si>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</si>
  <si>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</si>
  <si>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</si>
  <si>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</si>
  <si>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</si>
  <si>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</si>
  <si>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</si>
  <si>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</si>
  <si>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</si>
  <si>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</si>
  <si>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</si>
  <si>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</si>
  <si>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</si>
  <si>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</si>
  <si>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</si>
  <si>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</si>
  <si>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</si>
  <si>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</si>
  <si>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</si>
  <si>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</si>
  <si>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</si>
  <si>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</si>
  <si>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</si>
  <si>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</si>
  <si>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</si>
  <si>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</si>
  <si>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</si>
  <si>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</si>
  <si>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</si>
  <si>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</si>
  <si>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</si>
  <si>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</si>
  <si>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</si>
  <si>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</si>
  <si>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</si>
  <si>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</si>
  <si>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</si>
  <si>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</si>
  <si>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</si>
  <si>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</si>
  <si>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</si>
  <si>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</si>
  <si>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</si>
  <si>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</si>
  <si>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</si>
  <si>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</si>
  <si>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</si>
  <si>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</si>
  <si>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</si>
  <si>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</si>
  <si>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</si>
  <si>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</si>
  <si>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</si>
  <si>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</si>
  <si>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</si>
  <si>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</si>
  <si>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</si>
  <si>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</si>
  <si>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</si>
  <si>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</si>
  <si>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</si>
  <si>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</si>
  <si>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</si>
  <si>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</si>
  <si>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</si>
  <si>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</si>
  <si>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</si>
  <si>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</si>
  <si>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</si>
  <si>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</si>
  <si>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</si>
  <si>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</si>
  <si>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</si>
  <si>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</si>
  <si>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</si>
  <si>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</si>
  <si>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</si>
  <si>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</si>
  <si>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</si>
  <si>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</si>
  <si>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</si>
  <si>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</si>
  <si>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</si>
  <si>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</si>
  <si>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</si>
  <si>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</si>
  <si>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</si>
  <si>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</si>
  <si>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</si>
  <si>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</si>
  <si>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</si>
  <si>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</si>
  <si>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</si>
  <si>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</si>
  <si>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</si>
  <si>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</si>
  <si>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</si>
  <si>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</si>
  <si>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</si>
  <si>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</si>
  <si>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</si>
  <si>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</si>
  <si>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</si>
  <si>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</si>
  <si>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</si>
  <si>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</si>
  <si>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</si>
  <si>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</si>
  <si>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</si>
  <si>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</si>
  <si>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</si>
  <si>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</si>
  <si>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</si>
  <si>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</si>
  <si>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</si>
  <si>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</si>
  <si>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</si>
  <si>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</si>
  <si>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</si>
  <si>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</si>
  <si>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</si>
  <si>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</si>
  <si>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</si>
  <si>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</si>
  <si>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</si>
  <si>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</si>
  <si>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</si>
  <si>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</si>
  <si>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</si>
  <si>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</si>
  <si>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</si>
  <si>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</si>
  <si>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</si>
  <si>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</si>
  <si>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</si>
  <si>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</si>
  <si>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</si>
  <si>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</si>
  <si>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</si>
  <si>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</si>
  <si>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</si>
  <si>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</si>
  <si>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</si>
  <si>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</si>
  <si>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</si>
  <si>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</si>
  <si>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</si>
  <si>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</si>
  <si>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</si>
  <si>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</si>
  <si>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</si>
  <si>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</si>
  <si>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</si>
  <si>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</si>
  <si>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</si>
  <si>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</si>
  <si>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</si>
  <si>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</si>
  <si>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</si>
  <si>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</si>
  <si>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</si>
  <si>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</si>
  <si>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</si>
  <si>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</si>
  <si>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</si>
  <si>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</si>
  <si>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</si>
  <si>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</si>
  <si>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</si>
  <si>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</si>
  <si>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</si>
  <si>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</si>
  <si>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</si>
  <si>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</si>
  <si>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</si>
  <si>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</si>
  <si>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</si>
  <si>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</si>
  <si>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</si>
  <si>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</si>
  <si>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</si>
  <si>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</si>
  <si>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</si>
  <si>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</si>
  <si>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</si>
  <si>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</si>
  <si>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</si>
  <si>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</si>
  <si>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</si>
  <si>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</si>
  <si>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</si>
  <si>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</si>
  <si>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</si>
  <si>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</si>
  <si>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</si>
  <si>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</si>
  <si>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</si>
  <si>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</si>
  <si>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</si>
  <si>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</si>
  <si>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</si>
  <si>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</si>
  <si>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</si>
  <si>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</si>
  <si>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</si>
  <si>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</si>
  <si>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</si>
  <si>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</si>
  <si>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</si>
  <si>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</si>
  <si>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</si>
  <si>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</si>
  <si>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</si>
  <si>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</si>
  <si>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</si>
  <si>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</si>
  <si>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</si>
  <si>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</si>
  <si>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</si>
  <si>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</si>
  <si>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</si>
  <si>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</si>
  <si>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</si>
  <si>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</si>
  <si>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</si>
  <si>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</si>
  <si>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</si>
  <si>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</si>
  <si>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</si>
  <si>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</si>
  <si>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</si>
  <si>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</si>
  <si>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</si>
  <si>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</si>
  <si>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</si>
  <si>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</si>
  <si>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</si>
  <si>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</si>
  <si>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</si>
  <si>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</si>
  <si>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</si>
  <si>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</si>
  <si>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</si>
  <si>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</si>
  <si>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</si>
  <si>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</si>
  <si>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</si>
  <si>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</si>
  <si>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</si>
  <si>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</si>
  <si>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</si>
  <si>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</si>
  <si>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</si>
  <si>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</si>
  <si>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</si>
  <si>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</si>
  <si>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</si>
  <si>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</si>
  <si>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</si>
  <si>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</si>
  <si>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</si>
  <si>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</si>
  <si>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</si>
  <si>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</si>
  <si>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</si>
  <si>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</si>
  <si>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</si>
  <si>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</si>
  <si>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</si>
  <si>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</si>
  <si>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</si>
  <si>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</si>
  <si>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</si>
  <si>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</si>
  <si>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</si>
  <si>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</si>
  <si>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</si>
  <si>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</si>
  <si>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</si>
  <si>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</si>
  <si>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</si>
  <si>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</si>
  <si>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</si>
  <si>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</si>
  <si>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</si>
  <si>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</si>
  <si>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</si>
  <si>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</si>
  <si>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</si>
  <si>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</si>
  <si>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</si>
  <si>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</si>
  <si>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</si>
  <si>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</si>
  <si>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</si>
  <si>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</si>
  <si>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</si>
  <si>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</si>
  <si>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</si>
  <si>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</si>
  <si>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</si>
  <si>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</si>
  <si>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</si>
  <si>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</si>
  <si>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</si>
  <si>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</si>
  <si>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</si>
  <si>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</si>
  <si>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</si>
  <si>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</si>
  <si>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</si>
  <si>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</si>
  <si>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</si>
  <si>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</si>
  <si>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</si>
  <si>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</si>
  <si>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</si>
  <si>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</si>
  <si>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</si>
  <si>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</si>
  <si>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</si>
  <si>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</si>
  <si>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</si>
  <si>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</si>
  <si>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</si>
  <si>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</si>
  <si>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</si>
  <si>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</si>
  <si>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</si>
  <si>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</si>
  <si>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</si>
  <si>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</si>
  <si>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</si>
  <si>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</si>
  <si>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</si>
  <si>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</si>
  <si>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</si>
  <si>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</si>
  <si>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</si>
  <si>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</si>
  <si>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</si>
  <si>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</si>
  <si>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</si>
  <si>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</si>
  <si>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</si>
  <si>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</si>
  <si>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</si>
  <si>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</si>
  <si>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</si>
  <si>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</si>
  <si>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</si>
  <si>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</si>
  <si>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</si>
  <si>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</si>
  <si>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</si>
  <si>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</si>
  <si>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</si>
  <si>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</si>
  <si>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</si>
  <si>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</si>
  <si>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</si>
  <si>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</si>
  <si>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</si>
  <si>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</si>
  <si>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</si>
  <si>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</si>
  <si>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</si>
  <si>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</si>
  <si>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</si>
  <si>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</si>
  <si>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</si>
  <si>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</si>
  <si>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</si>
  <si>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</si>
  <si>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</si>
  <si>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</si>
  <si>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</si>
  <si>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</si>
  <si>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</si>
  <si>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</si>
  <si>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</si>
  <si>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</si>
  <si>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</si>
  <si>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</si>
  <si>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</si>
  <si>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</si>
  <si>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</si>
  <si>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</si>
  <si>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</si>
  <si>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</si>
  <si>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</si>
  <si>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</si>
  <si>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</si>
  <si>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</si>
  <si>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</si>
  <si>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</si>
  <si>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</si>
  <si>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</si>
  <si>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</si>
  <si>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</si>
  <si>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</si>
  <si>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</si>
  <si>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</si>
  <si>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</si>
  <si>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</si>
  <si>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</si>
  <si>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</si>
  <si>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</si>
  <si>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</si>
  <si>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</si>
  <si>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</si>
  <si>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</si>
  <si>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</si>
  <si>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</si>
  <si>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</si>
  <si>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</si>
  <si>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</si>
  <si>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</si>
  <si>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</si>
  <si>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</si>
  <si>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</si>
  <si>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</si>
  <si>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</si>
  <si>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</si>
  <si>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</si>
  <si>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</si>
  <si>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</si>
  <si>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</si>
  <si>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</si>
  <si>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</si>
  <si>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</si>
  <si>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</si>
  <si>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</si>
  <si>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</si>
  <si>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</si>
  <si>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</si>
  <si>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</si>
  <si>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</si>
  <si>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</si>
  <si>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</si>
  <si>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</si>
  <si>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</si>
  <si>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</si>
  <si>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</si>
  <si>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</si>
  <si>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</si>
  <si>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</si>
  <si>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</si>
  <si>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</si>
  <si>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</si>
  <si>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</si>
  <si>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</si>
  <si>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</si>
  <si>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</si>
  <si>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</si>
  <si>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</si>
  <si>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</si>
  <si>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</si>
  <si>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</si>
  <si>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</si>
  <si>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</si>
  <si>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</si>
  <si>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</si>
  <si>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</si>
  <si>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</si>
  <si>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</si>
  <si>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</si>
  <si>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</si>
  <si>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</si>
  <si>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</si>
  <si>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</si>
  <si>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</si>
  <si>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</si>
  <si>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</si>
  <si>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</si>
  <si>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</si>
  <si>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</si>
  <si>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</si>
  <si>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</si>
  <si>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</si>
  <si>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</si>
  <si>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</si>
  <si>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</si>
  <si>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</si>
  <si>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</si>
  <si>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</si>
  <si>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</si>
  <si>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</si>
  <si>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</si>
  <si>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</si>
  <si>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</si>
  <si>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</si>
  <si>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</si>
  <si>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</si>
  <si>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</si>
  <si>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</si>
  <si>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</si>
  <si>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</si>
  <si>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</si>
  <si>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</si>
  <si>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</si>
  <si>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</si>
  <si>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</si>
  <si>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</si>
  <si>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</si>
  <si>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</si>
  <si>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</si>
  <si>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</si>
  <si>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</si>
  <si>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</si>
  <si>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</si>
  <si>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</si>
  <si>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</si>
  <si>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</si>
  <si>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</si>
  <si>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</si>
  <si>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</si>
  <si>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</si>
  <si>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</si>
  <si>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</si>
  <si>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</si>
  <si>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</si>
  <si>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</si>
  <si>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</si>
  <si>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</si>
  <si>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</si>
  <si>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</si>
  <si>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</si>
  <si>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</si>
  <si>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</si>
  <si>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</si>
  <si>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</si>
  <si>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</si>
  <si>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</si>
  <si>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</si>
  <si>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</si>
  <si>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</si>
  <si>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</si>
  <si>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</si>
  <si>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</si>
  <si>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</si>
  <si>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</si>
  <si>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</si>
  <si>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</si>
  <si>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</si>
  <si>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</si>
  <si>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</si>
  <si>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</si>
  <si>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</si>
  <si>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</si>
  <si>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</si>
  <si>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</si>
  <si>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</si>
  <si>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</si>
  <si>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</si>
  <si>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</si>
  <si>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</si>
  <si>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</si>
  <si>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</si>
  <si>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</si>
  <si>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</si>
  <si>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</si>
  <si>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</si>
  <si>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</si>
  <si>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</si>
  <si>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</si>
  <si>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</si>
  <si>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</si>
  <si>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</si>
  <si>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</si>
  <si>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</si>
  <si>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</si>
  <si>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</si>
  <si>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</si>
  <si>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</si>
  <si>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</si>
  <si>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</si>
  <si>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</si>
  <si>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</si>
  <si>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</si>
  <si>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</si>
  <si>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</si>
  <si>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</si>
  <si>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</si>
  <si>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</si>
  <si>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</si>
  <si>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</si>
  <si>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</si>
  <si>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</si>
  <si>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</si>
  <si>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</si>
  <si>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</si>
  <si>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</si>
  <si>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</si>
  <si>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</si>
  <si>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</si>
  <si>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</si>
  <si>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</si>
  <si>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</si>
  <si>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</si>
  <si>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</si>
  <si>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</si>
  <si>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</si>
  <si>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</si>
  <si>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</si>
  <si>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</si>
  <si>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</si>
  <si>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</si>
  <si>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</si>
  <si>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</si>
  <si>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</si>
  <si>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</si>
  <si>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</si>
  <si>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</si>
  <si>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</si>
  <si>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</si>
  <si>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</si>
  <si>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</si>
  <si>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</si>
  <si>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</si>
  <si>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</si>
  <si>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</si>
  <si>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</si>
  <si>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</si>
  <si>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</si>
  <si>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</si>
  <si>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</si>
  <si>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</si>
  <si>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</si>
  <si>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</si>
  <si>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</si>
  <si>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</si>
  <si>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</si>
  <si>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</si>
  <si>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</si>
  <si>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</si>
  <si>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</si>
  <si>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</si>
  <si>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</si>
  <si>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</si>
  <si>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</si>
  <si>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</si>
  <si>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</si>
  <si>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</si>
  <si>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</si>
  <si>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</si>
  <si>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</si>
  <si>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</si>
  <si>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</si>
  <si>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</si>
  <si>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</si>
  <si>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</si>
  <si>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</si>
  <si>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</si>
  <si>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</si>
  <si>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</si>
  <si>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</si>
  <si>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</si>
  <si>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</si>
  <si>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</si>
  <si>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</si>
  <si>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</si>
  <si>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</si>
  <si>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</si>
  <si>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</si>
  <si>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</si>
  <si>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</si>
  <si>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</si>
  <si>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</si>
  <si>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</si>
  <si>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</si>
  <si>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</si>
  <si>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</si>
  <si>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</si>
  <si>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</si>
  <si>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</si>
  <si>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</si>
  <si>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</si>
  <si>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</si>
  <si>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</si>
  <si>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</si>
  <si>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</si>
  <si>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</si>
  <si>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</si>
  <si>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</si>
  <si>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</si>
  <si>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</si>
  <si>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</si>
  <si>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</si>
  <si>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</si>
  <si>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</si>
  <si>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</si>
  <si>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</si>
  <si>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</si>
  <si>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</si>
  <si>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</si>
  <si>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</si>
  <si>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</si>
  <si>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</si>
  <si>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</si>
  <si>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</si>
  <si>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</si>
  <si>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</si>
  <si>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</si>
  <si>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</si>
  <si>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</si>
  <si>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</si>
  <si>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</si>
  <si>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</si>
  <si>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</si>
  <si>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</si>
  <si>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</si>
  <si>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</si>
  <si>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</si>
  <si>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</si>
  <si>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</si>
  <si>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</si>
  <si>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</si>
  <si>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</si>
  <si>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</si>
  <si>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</si>
  <si>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</si>
  <si>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</si>
  <si>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</si>
  <si>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</si>
  <si>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</si>
  <si>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</si>
  <si>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</si>
  <si>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</si>
  <si>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</si>
  <si>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</si>
  <si>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</si>
  <si>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</si>
  <si>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</si>
  <si>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</si>
  <si>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</si>
  <si>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</si>
  <si>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</si>
  <si>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</si>
  <si>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</si>
  <si>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</si>
  <si>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</si>
  <si>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</si>
  <si>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</si>
  <si>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</si>
  <si>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</si>
  <si>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</si>
  <si>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</si>
  <si>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</si>
  <si>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</si>
  <si>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</si>
  <si>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</si>
  <si>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</si>
  <si>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</si>
  <si>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</si>
  <si>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</si>
  <si>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</si>
  <si>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</si>
  <si>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</si>
  <si>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</si>
  <si>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</si>
  <si>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</si>
  <si>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</si>
  <si>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</si>
  <si>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</si>
  <si>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</si>
  <si>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</si>
  <si>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</si>
  <si>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</si>
  <si>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</si>
  <si>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</si>
  <si>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</si>
  <si>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</si>
  <si>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</si>
  <si>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</si>
  <si>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</si>
  <si>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</si>
  <si>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</si>
  <si>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</si>
  <si>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</si>
  <si>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</si>
  <si>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</si>
  <si>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</si>
  <si>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</si>
  <si>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</si>
  <si>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</si>
  <si>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</si>
  <si>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</si>
  <si>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</si>
  <si>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</si>
  <si>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</si>
  <si>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</si>
  <si>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</si>
  <si>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</si>
  <si>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</si>
  <si>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</si>
  <si>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</si>
  <si>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</si>
  <si>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</si>
  <si>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</si>
  <si>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</si>
  <si>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</si>
  <si>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</si>
  <si>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</si>
  <si>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</si>
  <si>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</si>
  <si>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</si>
  <si>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</si>
  <si>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</si>
  <si>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</si>
  <si>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</si>
  <si>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</si>
  <si>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</si>
  <si>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</si>
  <si>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</si>
  <si>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</si>
  <si>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</si>
  <si>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</si>
  <si>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</si>
  <si>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</si>
  <si>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</si>
  <si>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</si>
  <si>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</si>
  <si>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</si>
  <si>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</si>
  <si>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</si>
  <si>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</si>
  <si>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</si>
  <si>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</si>
  <si>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</si>
  <si>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</si>
  <si>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</si>
  <si>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</si>
  <si>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</si>
  <si>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</si>
  <si>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</si>
  <si>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</si>
  <si>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</si>
  <si>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</si>
  <si>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</si>
  <si>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</si>
  <si>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</si>
  <si>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</si>
  <si>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</si>
  <si>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</si>
  <si>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</si>
  <si>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</si>
  <si>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</si>
  <si>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</si>
  <si>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</si>
  <si>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</si>
  <si>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</si>
  <si>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</si>
  <si>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</si>
  <si>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</si>
  <si>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</si>
  <si>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</si>
  <si>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</si>
  <si>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</si>
  <si>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</si>
  <si>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</si>
  <si>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</si>
  <si>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</si>
  <si>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</si>
  <si>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</si>
  <si>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</si>
  <si>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</si>
  <si>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</si>
  <si>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</si>
  <si>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</si>
  <si>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</si>
  <si>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</si>
  <si>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</si>
  <si>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</si>
  <si>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</si>
  <si>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</si>
  <si>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</si>
  <si>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</si>
  <si>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</si>
  <si>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</si>
  <si>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</si>
  <si>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</si>
  <si>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</si>
  <si>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</si>
  <si>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</si>
  <si>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</si>
  <si>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</si>
  <si>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</si>
  <si>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</si>
  <si>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</si>
  <si>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</si>
  <si>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</si>
  <si>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</si>
  <si>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</si>
  <si>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</si>
  <si>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</si>
  <si>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</si>
  <si>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</si>
  <si>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</si>
  <si>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</si>
  <si>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</si>
  <si>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</si>
  <si>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</si>
  <si>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</si>
  <si>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</si>
  <si>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</si>
  <si>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</si>
  <si>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</si>
  <si>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</si>
  <si>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</si>
  <si>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</si>
  <si>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</si>
  <si>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</si>
  <si>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</si>
  <si>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</si>
  <si>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</si>
  <si>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</si>
  <si>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</si>
  <si>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</si>
  <si>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</si>
  <si>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</si>
  <si>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</si>
  <si>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</si>
  <si>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</si>
  <si>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</si>
  <si>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</si>
  <si>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</si>
  <si>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</si>
  <si>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</si>
  <si>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</si>
  <si>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</si>
  <si>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</si>
  <si>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</si>
  <si>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</si>
  <si>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</si>
  <si>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</si>
  <si>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</si>
  <si>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</si>
  <si>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</si>
  <si>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</si>
  <si>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</si>
  <si>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</si>
  <si>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</si>
  <si>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</si>
  <si>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</si>
  <si>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</si>
  <si>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</si>
  <si>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</si>
  <si>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</si>
  <si>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</si>
  <si>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</si>
  <si>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</si>
  <si>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</si>
  <si>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</si>
  <si>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</si>
  <si>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</si>
  <si>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</si>
  <si>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</si>
  <si>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</si>
  <si>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</si>
  <si>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</si>
  <si>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</si>
  <si>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</si>
  <si>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</si>
  <si>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</si>
  <si>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</si>
  <si>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</si>
  <si>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</si>
  <si>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</si>
  <si>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</si>
  <si>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</si>
  <si>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</si>
  <si>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</si>
  <si>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</si>
  <si>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</si>
  <si>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</si>
  <si>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</si>
  <si>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</si>
  <si>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</si>
  <si>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</si>
  <si>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</si>
  <si>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</si>
  <si>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</si>
  <si>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</si>
  <si>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</si>
  <si>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</si>
  <si>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</si>
  <si>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</si>
  <si>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</si>
  <si>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</si>
  <si>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</si>
  <si>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</si>
  <si>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</si>
  <si>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</si>
  <si>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</si>
  <si>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</si>
  <si>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</si>
  <si>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</si>
  <si>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</si>
  <si>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</si>
  <si>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</si>
  <si>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</si>
  <si>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</si>
  <si>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</si>
  <si>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</si>
  <si>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</si>
  <si>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</si>
  <si>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</si>
  <si>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</si>
  <si>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</si>
  <si>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</si>
  <si>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</si>
  <si>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</si>
  <si>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</si>
  <si>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</si>
  <si>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</si>
  <si>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</si>
  <si>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</si>
  <si>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</si>
  <si>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</si>
  <si>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</si>
  <si>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</si>
  <si>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</si>
  <si>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</si>
  <si>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</si>
  <si>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</si>
  <si>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</si>
  <si>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</si>
  <si>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</si>
  <si>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</si>
  <si>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</si>
  <si>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</si>
  <si>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</si>
  <si>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</si>
  <si>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</si>
  <si>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</si>
  <si>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</si>
  <si>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</si>
  <si>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</si>
  <si>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</si>
  <si>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</si>
  <si>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</si>
  <si>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</si>
  <si>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</si>
  <si>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</si>
  <si>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</si>
  <si>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</si>
  <si>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</si>
  <si>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</si>
  <si>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</si>
  <si>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</si>
  <si>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</si>
  <si>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</si>
  <si>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</si>
  <si>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</si>
  <si>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</si>
  <si>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</si>
  <si>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</si>
  <si>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</si>
  <si>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</si>
  <si>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</si>
  <si>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</si>
  <si>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</si>
  <si>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</si>
  <si>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</si>
  <si>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</si>
  <si>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</si>
  <si>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</si>
  <si>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</si>
  <si>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</si>
  <si>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</si>
  <si>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</si>
  <si>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</si>
  <si>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</si>
  <si>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</si>
  <si>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</si>
  <si>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</si>
  <si>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</si>
  <si>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</si>
  <si>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</si>
  <si>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</si>
  <si>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</si>
  <si>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</si>
  <si>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</si>
  <si>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</si>
  <si>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</si>
  <si>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</si>
  <si>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</si>
  <si>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</si>
  <si>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</si>
  <si>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</si>
  <si>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</si>
  <si>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</si>
  <si>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</si>
  <si>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</si>
  <si>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</si>
  <si>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</si>
  <si>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</si>
  <si>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</si>
  <si>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</si>
  <si>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</si>
  <si>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</si>
  <si>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</si>
  <si>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</si>
  <si>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</si>
  <si>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</si>
  <si>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</si>
  <si>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</si>
  <si>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</si>
  <si>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</si>
  <si>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</si>
  <si>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</si>
  <si>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</si>
  <si>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</si>
  <si>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</si>
  <si>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</si>
  <si>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</si>
  <si>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</si>
  <si>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</si>
  <si>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</si>
  <si>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</si>
  <si>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</si>
  <si>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</si>
  <si>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</si>
  <si>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</si>
  <si>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</si>
  <si>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</si>
  <si>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</si>
  <si>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</si>
  <si>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</si>
  <si>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</si>
  <si>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</si>
  <si>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</si>
  <si>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</si>
  <si>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</si>
  <si>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</si>
  <si>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</si>
  <si>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</si>
  <si>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</si>
  <si>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</si>
  <si>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</si>
  <si>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</si>
  <si>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</si>
  <si>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</si>
  <si>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</si>
  <si>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</si>
  <si>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</si>
  <si>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</si>
  <si>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</si>
  <si>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</si>
  <si>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</si>
  <si>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</si>
  <si>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</si>
  <si>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</si>
  <si>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</si>
  <si>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</si>
  <si>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</si>
  <si>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</si>
  <si>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</si>
  <si>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</si>
  <si>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</si>
  <si>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</si>
  <si>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</si>
  <si>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</si>
  <si>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</si>
  <si>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</si>
  <si>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</si>
  <si>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</si>
  <si>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</si>
  <si>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</si>
  <si>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</si>
  <si>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</si>
  <si>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</si>
  <si>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</si>
  <si>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</si>
  <si>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</si>
  <si>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</si>
  <si>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</si>
  <si>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</si>
  <si>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</si>
  <si>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</si>
  <si>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</si>
  <si>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</si>
  <si>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</si>
  <si>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</si>
  <si>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</si>
  <si>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</si>
  <si>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</si>
  <si>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</si>
  <si>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</si>
  <si>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</si>
  <si>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</si>
  <si>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</si>
  <si>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</si>
  <si>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</si>
  <si>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</si>
  <si>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</si>
  <si>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</si>
  <si>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</si>
  <si>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</si>
  <si>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</si>
  <si>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</si>
  <si>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</si>
  <si>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</si>
  <si>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</si>
  <si>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</si>
  <si>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</si>
  <si>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</si>
  <si>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</si>
  <si>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</si>
  <si>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</si>
  <si>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</si>
  <si>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</si>
  <si>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</si>
  <si>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</si>
  <si>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</si>
  <si>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</si>
  <si>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</si>
  <si>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</si>
  <si>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</si>
  <si>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</si>
  <si>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</si>
  <si>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</si>
  <si>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</si>
  <si>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</si>
  <si>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</si>
  <si>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</si>
  <si>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</si>
  <si>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</si>
  <si>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</si>
  <si>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</si>
  <si>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</si>
  <si>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</si>
  <si>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</si>
  <si>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</si>
  <si>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</si>
  <si>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</si>
  <si>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</si>
  <si>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</si>
  <si>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</si>
  <si>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</si>
  <si>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</si>
  <si>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</si>
  <si>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</si>
  <si>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</si>
  <si>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</si>
  <si>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</si>
  <si>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</si>
  <si>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</si>
  <si>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</si>
  <si>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</si>
  <si>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</si>
  <si>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</si>
  <si>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</si>
  <si>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</si>
  <si>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</si>
  <si>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</si>
  <si>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</si>
  <si>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</si>
  <si>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</si>
  <si>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</si>
  <si>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</si>
  <si>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</si>
  <si>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</si>
  <si>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</si>
  <si>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</si>
  <si>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</si>
  <si>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</si>
  <si>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</si>
  <si>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</si>
  <si>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</si>
  <si>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</si>
  <si>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</si>
  <si>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</si>
  <si>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</si>
  <si>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</si>
  <si>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</si>
  <si>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</si>
  <si>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</si>
  <si>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</si>
  <si>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</si>
  <si>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</si>
  <si>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</si>
  <si>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</si>
  <si>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</si>
  <si>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</si>
  <si>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</si>
  <si>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</si>
  <si>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</si>
  <si>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</si>
  <si>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</si>
  <si>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</si>
  <si>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</si>
  <si>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</si>
  <si>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</si>
  <si>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</si>
  <si>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</si>
  <si>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</si>
  <si>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</si>
  <si>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</si>
  <si>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</si>
  <si>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</si>
  <si>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</si>
  <si>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</si>
  <si>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</si>
  <si>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</si>
  <si>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</si>
  <si>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</si>
  <si>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</si>
  <si>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</si>
  <si>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</si>
  <si>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</si>
  <si>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</si>
  <si>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</si>
  <si>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</si>
  <si>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</si>
  <si>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</si>
  <si>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</si>
  <si>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</si>
  <si>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</si>
  <si>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</si>
  <si>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</si>
  <si>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</si>
  <si>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</si>
  <si>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</si>
  <si>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</si>
  <si>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</si>
  <si>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</si>
  <si>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</si>
  <si>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</si>
  <si>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</si>
  <si>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</si>
  <si>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</si>
  <si>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</si>
  <si>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</si>
  <si>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</si>
  <si>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</si>
  <si>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</si>
  <si>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</si>
  <si>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</si>
  <si>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</si>
  <si>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</si>
  <si>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</si>
  <si>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</si>
  <si>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</si>
  <si>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</si>
  <si>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</si>
  <si>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</si>
  <si>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</si>
  <si>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</si>
  <si>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</si>
  <si>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</si>
  <si>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</si>
  <si>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</si>
  <si>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</si>
  <si>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</si>
  <si>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</si>
  <si>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</si>
  <si>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</si>
  <si>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</si>
  <si>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</si>
  <si>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</si>
  <si>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</si>
  <si>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</si>
  <si>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</si>
  <si>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</si>
  <si>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</si>
  <si>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</si>
  <si>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</si>
  <si>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</si>
  <si>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</si>
  <si>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</si>
  <si>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</si>
  <si>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</si>
  <si>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</si>
  <si>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</si>
  <si>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</si>
  <si>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</si>
  <si>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</si>
  <si>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</si>
  <si>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</si>
  <si>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</si>
  <si>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</si>
  <si>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</si>
  <si>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</si>
  <si>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</si>
  <si>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</si>
  <si>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</si>
  <si>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</si>
  <si>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</si>
  <si>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</si>
  <si>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</si>
  <si>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</si>
  <si>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</si>
  <si>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</si>
  <si>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</si>
  <si>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</si>
  <si>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</si>
  <si>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</si>
  <si>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</si>
  <si>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</si>
  <si>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</si>
  <si>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</si>
  <si>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</si>
  <si>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</si>
  <si>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</si>
  <si>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</si>
  <si>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</si>
  <si>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</si>
  <si>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</si>
  <si>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</si>
  <si>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</si>
  <si>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</si>
  <si>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</si>
  <si>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</si>
  <si>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</si>
  <si>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</si>
  <si>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</si>
  <si>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</si>
  <si>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</si>
  <si>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</si>
  <si>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</si>
  <si>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</si>
  <si>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</si>
  <si>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</si>
  <si>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</si>
  <si>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</si>
  <si>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</si>
  <si>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</si>
  <si>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</si>
  <si>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</si>
  <si>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</si>
  <si>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</si>
  <si>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</si>
  <si>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</si>
  <si>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</si>
  <si>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</si>
  <si>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</si>
  <si>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</si>
  <si>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</si>
  <si>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</si>
  <si>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</si>
  <si>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</si>
  <si>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</si>
  <si>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</si>
  <si>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</si>
  <si>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</si>
  <si>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</si>
  <si>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</si>
  <si>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</si>
  <si>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</si>
  <si>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</si>
  <si>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</si>
  <si>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</si>
  <si>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</si>
  <si>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</si>
  <si>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</si>
  <si>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</si>
  <si>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</si>
  <si>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</si>
  <si>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</si>
  <si>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</si>
  <si>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</si>
  <si>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</si>
  <si>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</si>
  <si>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</si>
  <si>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</si>
  <si>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</si>
  <si>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</si>
  <si>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</si>
  <si>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</si>
  <si>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</si>
  <si>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</si>
  <si>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</si>
  <si>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</si>
  <si>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</si>
  <si>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</si>
  <si>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</si>
  <si>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</si>
  <si>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</si>
  <si>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</si>
  <si>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</si>
  <si>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</si>
  <si>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</si>
  <si>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</si>
  <si>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</si>
  <si>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</si>
  <si>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</si>
  <si>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</si>
  <si>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</si>
  <si>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</si>
  <si>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</si>
  <si>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</si>
  <si>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</si>
  <si>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</si>
  <si>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</si>
  <si>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</si>
  <si>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</si>
  <si>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</si>
  <si>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</si>
  <si>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</si>
  <si>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</si>
  <si>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</si>
  <si>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</si>
  <si>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</si>
  <si>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</si>
  <si>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</si>
  <si>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</si>
  <si>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</si>
  <si>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</si>
  <si>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</si>
  <si>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</si>
  <si>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</si>
  <si>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</si>
  <si>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</si>
  <si>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</si>
  <si>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</si>
  <si>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</si>
  <si>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</si>
  <si>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</si>
  <si>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</si>
  <si>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</si>
  <si>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</si>
  <si>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</si>
  <si>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</si>
  <si>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</si>
  <si>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</si>
  <si>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</si>
  <si>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</si>
  <si>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</si>
  <si>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</si>
  <si>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</si>
  <si>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</si>
  <si>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</si>
  <si>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</si>
  <si>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</si>
  <si>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</si>
  <si>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</si>
  <si>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</si>
  <si>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</si>
  <si>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</si>
  <si>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</si>
  <si>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</si>
  <si>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</si>
  <si>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</si>
  <si>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</si>
  <si>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</si>
  <si>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</si>
  <si>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</si>
  <si>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</si>
  <si>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</si>
  <si>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</si>
  <si>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</si>
  <si>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</si>
  <si>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</si>
  <si>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</si>
  <si>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</si>
  <si>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</si>
  <si>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</si>
  <si>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</si>
  <si>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</si>
  <si>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</si>
  <si>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</si>
  <si>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</si>
  <si>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</si>
  <si>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</si>
  <si>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</si>
  <si>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</si>
  <si>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</si>
  <si>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</si>
  <si>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</si>
  <si>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</si>
  <si>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</si>
  <si>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</si>
  <si>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</si>
  <si>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</si>
  <si>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</si>
  <si>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</si>
  <si>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</si>
  <si>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</si>
  <si>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</si>
  <si>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</si>
  <si>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</si>
  <si>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</si>
  <si>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</si>
  <si>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</si>
  <si>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</si>
  <si>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</si>
  <si>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</si>
  <si>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</si>
  <si>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</si>
  <si>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</si>
  <si>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</si>
  <si>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</si>
  <si>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</si>
  <si>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</si>
  <si>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</si>
  <si>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</si>
  <si>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</si>
  <si>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</si>
  <si>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</si>
  <si>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</si>
  <si>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</si>
  <si>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</si>
  <si>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</si>
  <si>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</si>
  <si>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</si>
  <si>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</si>
  <si>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</si>
  <si>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</si>
  <si>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</si>
  <si>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</si>
  <si>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</si>
  <si>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</si>
  <si>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</si>
  <si>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</si>
  <si>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</si>
  <si>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</si>
  <si>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</si>
  <si>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</si>
  <si>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</si>
  <si>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</si>
  <si>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</si>
  <si>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</si>
  <si>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</si>
  <si>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</si>
  <si>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</si>
  <si>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</si>
  <si>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</si>
  <si>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</si>
  <si>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</si>
  <si>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</si>
  <si>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</si>
  <si>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</si>
  <si>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</si>
  <si>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</si>
  <si>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</si>
  <si>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</si>
  <si>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</si>
  <si>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</si>
  <si>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</si>
  <si>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</si>
  <si>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</si>
  <si>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</si>
  <si>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</si>
  <si>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</si>
  <si>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</si>
  <si>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</si>
  <si>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</si>
  <si>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</si>
  <si>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</si>
  <si>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</si>
  <si>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</si>
  <si>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</si>
  <si>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</si>
  <si>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</si>
  <si>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</si>
  <si>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</si>
  <si>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</si>
  <si>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</si>
  <si>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</si>
  <si>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</si>
  <si>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</si>
  <si>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</si>
  <si>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</si>
  <si>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</si>
  <si>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</si>
  <si>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</si>
  <si>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</si>
  <si>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</si>
  <si>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</si>
  <si>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</si>
  <si>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</si>
  <si>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</si>
  <si>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</si>
  <si>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</si>
  <si>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</si>
  <si>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</si>
  <si>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</si>
  <si>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</si>
  <si>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</si>
  <si>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</si>
  <si>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</si>
  <si>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</si>
  <si>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</si>
  <si>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</si>
  <si>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</si>
  <si>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</si>
  <si>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</si>
  <si>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</si>
  <si>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</si>
  <si>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</si>
  <si>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</si>
  <si>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</si>
  <si>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</si>
  <si>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</si>
  <si>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</si>
  <si>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</si>
  <si>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</si>
  <si>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</si>
  <si>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</si>
  <si>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</si>
  <si>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</si>
  <si>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</si>
  <si>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</si>
  <si>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</si>
  <si>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</si>
  <si>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</si>
  <si>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</si>
  <si>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</si>
  <si>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</si>
  <si>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</si>
  <si>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</si>
  <si>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</si>
  <si>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</si>
  <si>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</si>
  <si>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</si>
  <si>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</si>
  <si>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</si>
  <si>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</si>
  <si>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</si>
  <si>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</si>
  <si>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</si>
  <si>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</si>
  <si>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</si>
  <si>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</si>
  <si>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</si>
  <si>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</si>
  <si>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</si>
  <si>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</si>
  <si>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</si>
  <si>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</si>
  <si>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</si>
  <si>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</si>
  <si>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</si>
  <si>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</si>
  <si>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</si>
  <si>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</si>
  <si>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</si>
  <si>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</si>
  <si>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</si>
  <si>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</si>
  <si>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</si>
  <si>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</si>
  <si>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</si>
  <si>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</si>
  <si>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</si>
  <si>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</si>
  <si>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</si>
  <si>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</si>
  <si>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</si>
  <si>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</si>
  <si>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</si>
  <si>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</si>
  <si>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</si>
  <si>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</si>
  <si>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</si>
  <si>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</si>
  <si>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</si>
  <si>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</si>
  <si>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</si>
  <si>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</si>
  <si>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</si>
  <si>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</si>
  <si>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</si>
  <si>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</si>
  <si>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</si>
  <si>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</si>
  <si>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</si>
  <si>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</si>
  <si>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</si>
  <si>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</si>
  <si>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</si>
  <si>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</si>
  <si>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</si>
  <si>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</si>
  <si>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</si>
  <si>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</si>
  <si>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</si>
  <si>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</si>
  <si>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</si>
  <si>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</si>
  <si>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</si>
  <si>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</si>
  <si>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</si>
  <si>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</si>
  <si>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</si>
  <si>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</si>
  <si>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</si>
  <si>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</si>
  <si>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</si>
  <si>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</si>
  <si>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</si>
  <si>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</si>
  <si>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</si>
  <si>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</si>
  <si>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</si>
  <si>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</si>
  <si>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</si>
  <si>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</si>
  <si>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</si>
  <si>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</si>
  <si>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</si>
  <si>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</si>
  <si>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</si>
  <si>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</si>
  <si>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</si>
  <si>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</si>
  <si>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</si>
  <si>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</si>
  <si>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</si>
  <si>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</si>
  <si>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</si>
  <si>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</si>
  <si>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</si>
  <si>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</si>
  <si>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</si>
  <si>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</si>
  <si>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</si>
  <si>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</si>
  <si>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</si>
  <si>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</si>
  <si>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</si>
  <si>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</si>
  <si>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</si>
  <si>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</si>
  <si>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</si>
  <si>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</si>
  <si>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</si>
  <si>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</si>
  <si>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</si>
  <si>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</si>
  <si>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</si>
  <si>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</si>
  <si>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</si>
  <si>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</si>
  <si>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</si>
  <si>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</si>
  <si>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</si>
  <si>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</si>
  <si>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</si>
  <si>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</si>
  <si>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</si>
  <si>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</si>
  <si>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</si>
  <si>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</si>
  <si>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</si>
  <si>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</si>
  <si>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</si>
  <si>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</si>
  <si>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</si>
  <si>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</si>
  <si>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</si>
  <si>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</si>
  <si>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</si>
  <si>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</si>
  <si>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</si>
  <si>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</si>
  <si>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</si>
  <si>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</si>
  <si>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</si>
  <si>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</si>
  <si>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</si>
  <si>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</si>
  <si>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</si>
  <si>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</si>
  <si>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</si>
  <si>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</si>
  <si>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</si>
  <si>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</si>
  <si>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</si>
  <si>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</si>
  <si>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</si>
  <si>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</si>
  <si>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</si>
  <si>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</si>
  <si>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</si>
  <si>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</si>
  <si>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</si>
  <si>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</si>
  <si>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</si>
  <si>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</si>
  <si>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</si>
  <si>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</si>
  <si>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</si>
  <si>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</si>
  <si>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</si>
  <si>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</si>
  <si>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</si>
  <si>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</si>
  <si>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</si>
  <si>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</si>
  <si>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</si>
  <si>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</si>
  <si>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</si>
  <si>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</si>
  <si>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</si>
  <si>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</si>
  <si>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</si>
  <si>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</si>
  <si>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</si>
  <si>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</si>
  <si>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</si>
  <si>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</si>
  <si>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</si>
  <si>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</si>
  <si>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</si>
  <si>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</si>
  <si>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</si>
  <si>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</si>
  <si>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</si>
  <si>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</si>
  <si>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</si>
  <si>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</si>
  <si>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</si>
  <si>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</si>
  <si>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</si>
  <si>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</si>
  <si>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</si>
  <si>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</si>
  <si>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</si>
  <si>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</si>
  <si>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</si>
  <si>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</si>
  <si>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</si>
  <si>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</si>
  <si>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</si>
  <si>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</si>
  <si>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</si>
  <si>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</si>
  <si>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</si>
  <si>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</si>
  <si>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</si>
  <si>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</si>
  <si>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</si>
  <si>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</si>
  <si>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</si>
  <si>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</si>
  <si>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</si>
  <si>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</si>
  <si>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</si>
  <si>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</si>
  <si>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</si>
  <si>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</si>
  <si>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</si>
  <si>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</si>
  <si>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</si>
  <si>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</si>
  <si>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</si>
  <si>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</si>
  <si>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</si>
  <si>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</si>
  <si>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</si>
  <si>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</si>
  <si>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</si>
  <si>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</si>
  <si>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</si>
  <si>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</si>
  <si>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</si>
  <si>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</si>
  <si>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</si>
  <si>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</si>
  <si>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</si>
  <si>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</si>
  <si>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</si>
  <si>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</si>
  <si>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</si>
  <si>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</si>
  <si>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</si>
  <si>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</si>
  <si>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</si>
  <si>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</si>
  <si>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</si>
  <si>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</si>
  <si>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</si>
  <si>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</si>
  <si>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</si>
  <si>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</si>
  <si>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</si>
  <si>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</si>
  <si>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</si>
  <si>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</si>
  <si>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</si>
  <si>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</si>
  <si>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</si>
  <si>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</si>
  <si>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</si>
  <si>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</si>
  <si>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</si>
  <si>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</si>
  <si>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</si>
  <si>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</si>
  <si>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</si>
  <si>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</si>
  <si>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</si>
  <si>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</si>
  <si>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</si>
  <si>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</si>
  <si>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</si>
  <si>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</si>
  <si>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</si>
  <si>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</si>
  <si>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</si>
  <si>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</si>
  <si>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</si>
  <si>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</si>
  <si>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</si>
  <si>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</si>
  <si>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</si>
  <si>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</si>
  <si>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</si>
  <si>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</si>
  <si>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</si>
  <si>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</si>
  <si>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</si>
  <si>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</si>
  <si>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</si>
  <si>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</si>
  <si>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</si>
  <si>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</si>
  <si>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</si>
  <si>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</si>
  <si>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</si>
  <si>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</si>
  <si>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</si>
  <si>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</si>
  <si>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</si>
  <si>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</si>
  <si>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</si>
  <si>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</si>
  <si>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</si>
  <si>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</si>
  <si>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</si>
  <si>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</si>
  <si>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</si>
  <si>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</si>
  <si>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</si>
  <si>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</si>
  <si>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</si>
  <si>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</si>
  <si>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</si>
  <si>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</si>
  <si>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</si>
  <si>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</si>
  <si>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</si>
  <si>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</si>
  <si>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</si>
  <si>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</si>
  <si>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</si>
  <si>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</si>
  <si>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</si>
  <si>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</si>
  <si>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</si>
  <si>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</si>
  <si>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</si>
  <si>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</si>
  <si>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</si>
  <si>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</si>
  <si>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</si>
  <si>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</si>
  <si>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</si>
  <si>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</si>
  <si>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</si>
  <si>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</si>
  <si>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</si>
  <si>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</si>
  <si>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</si>
  <si>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</si>
  <si>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</si>
  <si>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</si>
  <si>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</si>
  <si>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</si>
  <si>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</si>
  <si>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</si>
  <si>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</si>
  <si>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</si>
  <si>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</si>
  <si>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</si>
  <si>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</si>
  <si>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</si>
  <si>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</si>
  <si>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</si>
  <si>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</si>
  <si>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</si>
  <si>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</si>
  <si>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</si>
  <si>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</si>
  <si>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</si>
  <si>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</si>
  <si>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</si>
  <si>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</si>
  <si>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</si>
  <si>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</si>
  <si>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</si>
  <si>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</si>
  <si>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</si>
  <si>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</si>
  <si>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</si>
  <si>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</si>
  <si>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</si>
  <si>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</si>
  <si>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</si>
  <si>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</si>
  <si>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</si>
  <si>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</si>
  <si>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</si>
  <si>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</si>
  <si>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</si>
  <si>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</si>
  <si>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</si>
  <si>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</si>
  <si>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</si>
  <si>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</si>
  <si>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</si>
  <si>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</si>
  <si>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</si>
  <si>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</si>
  <si>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</si>
  <si>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</si>
  <si>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</si>
  <si>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</si>
  <si>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</si>
  <si>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</si>
  <si>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</si>
  <si>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</si>
  <si>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</si>
  <si>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</si>
  <si>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</si>
  <si>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</si>
  <si>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</si>
  <si>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</si>
  <si>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</si>
  <si>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</si>
  <si>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</si>
  <si>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</si>
  <si>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</si>
  <si>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</si>
  <si>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</si>
  <si>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</si>
  <si>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</si>
  <si>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</si>
  <si>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</si>
  <si>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</si>
  <si>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</si>
  <si>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</si>
  <si>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</si>
  <si>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</si>
  <si>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</si>
  <si>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</si>
  <si>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</si>
  <si>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</si>
  <si>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</si>
  <si>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</si>
  <si>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</si>
  <si>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</si>
  <si>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</si>
  <si>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</si>
  <si>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</si>
  <si>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</si>
  <si>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</si>
  <si>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</si>
  <si>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</si>
  <si>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</si>
  <si>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</si>
  <si>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</si>
  <si>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</si>
  <si>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</si>
  <si>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</si>
  <si>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</si>
  <si>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</si>
  <si>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</si>
  <si>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</si>
  <si>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</si>
  <si>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</si>
  <si>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</si>
  <si>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</si>
  <si>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</si>
  <si>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</si>
  <si>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</si>
  <si>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</si>
  <si>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</si>
  <si>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</si>
  <si>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</si>
  <si>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</si>
  <si>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</si>
  <si>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</si>
  <si>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</si>
  <si>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</si>
  <si>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</si>
  <si>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</si>
  <si>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</si>
  <si>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</si>
  <si>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</si>
  <si>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</si>
  <si>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</si>
  <si>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</si>
  <si>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</si>
  <si>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</si>
  <si>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</si>
  <si>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</si>
  <si>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</si>
  <si>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</si>
  <si>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</si>
  <si>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</si>
  <si>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</si>
  <si>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</si>
  <si>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</si>
  <si>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</si>
  <si>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</si>
  <si>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</si>
  <si>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</si>
  <si>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</si>
  <si>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</si>
  <si>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</si>
  <si>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</si>
  <si>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</si>
  <si>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</si>
  <si>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</si>
  <si>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</si>
  <si>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</si>
  <si>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</si>
  <si>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</si>
  <si>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</si>
  <si>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</si>
  <si>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</si>
  <si>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</si>
  <si>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</si>
  <si>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</si>
  <si>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</si>
  <si>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</si>
  <si>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</si>
  <si>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</si>
  <si>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</si>
  <si>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</si>
  <si>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</si>
  <si>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</si>
  <si>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</si>
  <si>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</si>
  <si>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</si>
  <si>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</si>
  <si>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</si>
  <si>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</si>
  <si>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</si>
  <si>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</si>
  <si>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</si>
  <si>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</si>
  <si>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</si>
  <si>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</si>
  <si>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</si>
  <si>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</si>
  <si>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</si>
  <si>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</si>
  <si>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</si>
  <si>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</si>
  <si>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</si>
  <si>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</si>
  <si>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</si>
  <si>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</si>
  <si>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</si>
  <si>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</si>
  <si>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</si>
  <si>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</si>
  <si>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</si>
  <si>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</si>
  <si>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</si>
  <si>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</si>
  <si>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</si>
  <si>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</si>
  <si>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</si>
  <si>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</si>
  <si>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</si>
  <si>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</si>
  <si>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</si>
  <si>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</si>
  <si>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</si>
  <si>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</si>
  <si>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</si>
  <si>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</si>
  <si>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</si>
  <si>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</si>
  <si>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</si>
  <si>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</si>
  <si>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</si>
  <si>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</si>
  <si>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</si>
  <si>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</si>
  <si>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</si>
  <si>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</si>
  <si>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</si>
  <si>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</si>
  <si>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</si>
  <si>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</si>
  <si>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</si>
  <si>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</si>
  <si>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</si>
  <si>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</si>
  <si>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</si>
  <si>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</si>
  <si>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</si>
  <si>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</si>
  <si>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</si>
  <si>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</si>
  <si>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</si>
  <si>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</si>
  <si>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</si>
  <si>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</si>
  <si>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</si>
  <si>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</si>
  <si>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</si>
  <si>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</si>
  <si>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</si>
  <si>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</si>
  <si>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</si>
  <si>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</si>
  <si>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</si>
  <si>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</si>
  <si>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</si>
  <si>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</si>
  <si>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</si>
  <si>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</si>
  <si>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</si>
  <si>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</si>
  <si>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</si>
  <si>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</si>
  <si>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</si>
  <si>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</si>
  <si>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</si>
  <si>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</si>
  <si>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</si>
  <si>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</si>
  <si>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</si>
  <si>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</si>
  <si>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</si>
  <si>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</si>
  <si>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</si>
  <si>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</si>
  <si>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</si>
  <si>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</si>
  <si>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</si>
  <si>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</si>
  <si>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</si>
  <si>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</si>
  <si>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</si>
  <si>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</si>
  <si>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</si>
  <si>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</si>
  <si>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</si>
  <si>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</si>
  <si>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</si>
  <si>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</si>
  <si>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</si>
  <si>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</si>
  <si>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</si>
  <si>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</si>
  <si>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</si>
  <si>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</si>
  <si>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</si>
  <si>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</si>
  <si>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</si>
  <si>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</si>
  <si>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</si>
  <si>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</si>
  <si>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</si>
  <si>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</si>
  <si>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</si>
  <si>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</si>
  <si>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</si>
  <si>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</si>
  <si>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</si>
  <si>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</si>
  <si>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</si>
  <si>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</si>
  <si>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</si>
  <si>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</si>
  <si>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</si>
  <si>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</si>
  <si>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</si>
  <si>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</si>
  <si>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</si>
  <si>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</si>
  <si>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</si>
  <si>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</si>
  <si>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</si>
  <si>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</si>
  <si>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</si>
  <si>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</si>
  <si>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</si>
  <si>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</si>
  <si>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</si>
  <si>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</si>
  <si>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</si>
  <si>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</si>
  <si>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</si>
  <si>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</si>
  <si>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</si>
  <si>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</si>
  <si>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</si>
  <si>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</si>
  <si>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</si>
  <si>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</si>
  <si>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</si>
  <si>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</si>
  <si>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</si>
  <si>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</si>
  <si>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</si>
  <si>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</si>
  <si>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</si>
  <si>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</si>
  <si>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</si>
  <si>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</si>
  <si>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</si>
  <si>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</si>
  <si>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</si>
  <si>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</si>
  <si>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</si>
  <si>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</si>
  <si>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</si>
  <si>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</si>
  <si>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</si>
  <si>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</si>
  <si>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</si>
  <si>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</si>
  <si>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</si>
  <si>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</si>
  <si>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</si>
  <si>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</si>
  <si>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</si>
  <si>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</si>
  <si>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</si>
  <si>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</si>
  <si>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</si>
  <si>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</si>
  <si>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</si>
  <si>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</si>
  <si>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</si>
  <si>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</si>
  <si>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</si>
  <si>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</si>
  <si>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</si>
  <si>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</si>
  <si>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</si>
  <si>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</si>
  <si>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</si>
  <si>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</si>
  <si>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</si>
  <si>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</si>
  <si>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</si>
  <si>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</si>
  <si>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</si>
  <si>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</si>
  <si>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</si>
  <si>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</si>
  <si>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</si>
  <si>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</si>
  <si>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</si>
  <si>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</si>
  <si>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</si>
  <si>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</si>
  <si>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</si>
  <si>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</si>
  <si>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</si>
  <si>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</si>
  <si>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</si>
  <si>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</si>
  <si>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</si>
  <si>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</si>
  <si>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</si>
  <si>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</si>
  <si>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</si>
  <si>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</si>
  <si>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</si>
  <si>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</si>
  <si>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</si>
  <si>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</si>
  <si>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</si>
  <si>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</si>
  <si>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</si>
  <si>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</si>
  <si>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</si>
  <si>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</si>
  <si>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</si>
  <si>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</si>
  <si>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</si>
  <si>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</si>
  <si>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</si>
  <si>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</si>
  <si>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</si>
  <si>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</si>
  <si>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</si>
  <si>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</si>
  <si>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</si>
  <si>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</si>
  <si>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</si>
  <si>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</si>
  <si>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</si>
  <si>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</si>
  <si>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</si>
  <si>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</si>
  <si>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</si>
  <si>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</si>
  <si>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</si>
  <si>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</si>
  <si>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</si>
  <si>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</si>
  <si>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</si>
  <si>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</si>
  <si>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</si>
  <si>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</si>
  <si>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</si>
  <si>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</si>
  <si>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</si>
  <si>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</si>
  <si>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</si>
  <si>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</si>
  <si>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</si>
  <si>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</si>
  <si>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</si>
  <si>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</si>
  <si>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</si>
  <si>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</si>
  <si>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</si>
  <si>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</si>
  <si>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</si>
  <si>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</si>
  <si>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</si>
  <si>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</si>
  <si>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</si>
  <si>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</si>
  <si>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</si>
  <si>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</si>
  <si>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</si>
  <si>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</si>
  <si>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</si>
  <si>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</si>
  <si>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</si>
  <si>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</si>
  <si>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</si>
  <si>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</si>
  <si>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</si>
  <si>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</si>
  <si>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</si>
  <si>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</si>
  <si>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</si>
  <si>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</si>
  <si>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</si>
  <si>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</si>
  <si>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</si>
  <si>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</si>
  <si>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</si>
  <si>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</si>
  <si>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</si>
  <si>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</si>
  <si>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</si>
  <si>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</si>
  <si>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</si>
  <si>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</si>
  <si>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</si>
  <si>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</si>
  <si>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</si>
  <si>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</si>
  <si>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</si>
  <si>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</si>
  <si>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</si>
  <si>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</si>
  <si>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</si>
  <si>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</si>
  <si>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</si>
  <si>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</si>
  <si>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</si>
  <si>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</si>
  <si>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</si>
  <si>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</si>
  <si>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</si>
  <si>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</si>
  <si>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</si>
  <si>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</si>
  <si>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</si>
  <si>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</si>
  <si>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</si>
  <si>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</si>
  <si>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</si>
  <si>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</si>
  <si>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</si>
  <si>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</si>
  <si>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</si>
  <si>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</si>
  <si>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</si>
  <si>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</si>
  <si>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</si>
  <si>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</si>
  <si>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</si>
  <si>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</si>
  <si>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</si>
  <si>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</si>
  <si>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</si>
  <si>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</si>
  <si>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</si>
  <si>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</si>
  <si>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</si>
  <si>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</si>
  <si>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</si>
  <si>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</si>
  <si>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</si>
  <si>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</si>
  <si>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</si>
  <si>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</si>
  <si>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</si>
  <si>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</si>
  <si>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</si>
  <si>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</si>
  <si>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</si>
  <si>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</si>
  <si>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</si>
  <si>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</si>
  <si>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</si>
  <si>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</si>
  <si>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</si>
  <si>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</si>
  <si>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</si>
  <si>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</si>
  <si>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</si>
  <si>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</si>
  <si>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</si>
  <si>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</si>
  <si>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</si>
  <si>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</si>
  <si>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</si>
  <si>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</si>
  <si>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</si>
  <si>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</si>
  <si>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</si>
  <si>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</si>
  <si>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</si>
  <si>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</si>
  <si>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</si>
  <si>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</si>
  <si>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</si>
  <si>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</si>
  <si>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</si>
  <si>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</si>
  <si>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</si>
  <si>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</si>
  <si>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</si>
  <si>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</si>
  <si>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</si>
  <si>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</si>
  <si>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</si>
  <si>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</si>
  <si>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</si>
  <si>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</si>
  <si>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</si>
  <si>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</si>
  <si>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</si>
  <si>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</si>
  <si>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</si>
  <si>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</si>
  <si>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</si>
  <si>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</si>
  <si>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</si>
  <si>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</si>
  <si>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</si>
  <si>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</si>
  <si>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</si>
  <si>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</si>
  <si>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</si>
  <si>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</si>
  <si>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</si>
  <si>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</si>
  <si>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</si>
  <si>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</si>
  <si>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</si>
  <si>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</si>
  <si>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</si>
  <si>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</si>
  <si>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</si>
  <si>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</si>
  <si>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</si>
  <si>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</si>
  <si>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</si>
  <si>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</si>
  <si>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</si>
  <si>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</si>
  <si>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</si>
  <si>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</si>
  <si>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</si>
  <si>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</si>
  <si>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</si>
  <si>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</si>
  <si>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</si>
  <si>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</si>
  <si>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</si>
  <si>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</si>
  <si>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</si>
  <si>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</si>
  <si>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</si>
  <si>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</si>
  <si>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</si>
  <si>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</si>
  <si>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</si>
  <si>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</si>
  <si>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</si>
  <si>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</si>
  <si>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</si>
  <si>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</si>
  <si>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</si>
  <si>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</si>
  <si>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</si>
  <si>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</si>
  <si>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</si>
  <si>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</si>
  <si>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</si>
  <si>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</si>
  <si>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</si>
  <si>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</si>
  <si>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</si>
  <si>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</si>
  <si>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</si>
  <si>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</si>
  <si>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</si>
  <si>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</si>
  <si>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</si>
  <si>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</si>
  <si>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</si>
  <si>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</si>
  <si>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</si>
  <si>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</si>
  <si>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</si>
  <si>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</si>
  <si>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</si>
  <si>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</si>
  <si>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</si>
  <si>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</si>
  <si>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</si>
  <si>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</si>
  <si>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</si>
  <si>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</si>
  <si>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</si>
  <si>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</si>
  <si>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</si>
  <si>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</si>
  <si>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</si>
  <si>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</si>
  <si>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</si>
  <si>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</si>
  <si>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</si>
  <si>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</si>
  <si>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</si>
  <si>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</si>
  <si>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</si>
  <si>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</si>
  <si>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</si>
  <si>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</si>
  <si>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</si>
  <si>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</si>
  <si>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</si>
  <si>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</si>
  <si>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</si>
  <si>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</si>
  <si>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</si>
  <si>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</si>
  <si>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</si>
  <si>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</si>
  <si>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</si>
  <si>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</si>
  <si>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</si>
  <si>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</si>
  <si>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</si>
  <si>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</si>
  <si>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</si>
  <si>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</si>
  <si>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</si>
  <si>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</si>
  <si>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</si>
  <si>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</si>
  <si>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</si>
  <si>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</si>
  <si>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</si>
  <si>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</si>
  <si>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</si>
  <si>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</si>
  <si>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</si>
  <si>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</si>
  <si>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</si>
  <si>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</si>
  <si>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</si>
  <si>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</si>
  <si>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</si>
  <si>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</si>
  <si>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</si>
  <si>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</si>
  <si>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</si>
  <si>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</si>
  <si>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</si>
  <si>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</si>
  <si>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</si>
  <si>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</si>
  <si>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</si>
  <si>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</si>
  <si>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</si>
  <si>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</si>
  <si>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</si>
  <si>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</si>
  <si>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</si>
  <si>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</si>
  <si>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</si>
  <si>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</si>
  <si>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</si>
  <si>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</si>
  <si>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</si>
  <si>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</si>
  <si>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</si>
  <si>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</si>
  <si>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</si>
  <si>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</si>
  <si>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</si>
  <si>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</si>
  <si>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</si>
  <si>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</si>
  <si>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</si>
  <si>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</si>
  <si>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</si>
  <si>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</si>
  <si>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</si>
  <si>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</si>
  <si>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</si>
  <si>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</si>
  <si>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</si>
  <si>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</si>
  <si>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</si>
  <si>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</si>
  <si>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</si>
  <si>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</si>
  <si>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</si>
  <si>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</si>
  <si>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</si>
  <si>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</si>
  <si>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</si>
  <si>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</si>
  <si>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</si>
  <si>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</si>
  <si>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</si>
  <si>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</si>
  <si>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</si>
  <si>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</si>
  <si>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</si>
  <si>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</si>
  <si>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</si>
  <si>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</si>
  <si>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</si>
  <si>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</si>
  <si>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</si>
  <si>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</si>
  <si>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</si>
  <si>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</si>
  <si>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</si>
  <si>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</si>
  <si>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</si>
  <si>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</si>
  <si>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</si>
  <si>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</si>
  <si>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</si>
  <si>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</si>
  <si>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</si>
  <si>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</si>
  <si>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</si>
  <si>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</si>
  <si>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</si>
  <si>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</si>
  <si>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</si>
  <si>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</si>
  <si>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</si>
  <si>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</si>
  <si>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</si>
  <si>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</si>
  <si>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</si>
  <si>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</si>
  <si>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</si>
  <si>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</si>
  <si>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</si>
  <si>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</si>
  <si>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</si>
  <si>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</si>
  <si>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</si>
  <si>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</si>
  <si>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</si>
  <si>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</si>
  <si>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</si>
  <si>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</si>
  <si>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</si>
  <si>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</si>
  <si>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</si>
  <si>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</si>
  <si>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</si>
  <si>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</si>
  <si>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</si>
  <si>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</si>
  <si>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</si>
  <si>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</si>
  <si>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</si>
  <si>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</si>
  <si>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</si>
  <si>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</si>
  <si>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</si>
  <si>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</si>
  <si>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</si>
  <si>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</si>
  <si>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</si>
  <si>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</si>
  <si>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</si>
  <si>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</si>
  <si>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</si>
  <si>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</si>
  <si>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</si>
  <si>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</si>
  <si>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</si>
  <si>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</si>
  <si>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</si>
  <si>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</si>
  <si>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</si>
  <si>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</si>
  <si>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</si>
  <si>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</si>
  <si>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</si>
  <si>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</si>
  <si>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</si>
  <si>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</si>
  <si>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</si>
  <si>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</si>
  <si>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</si>
  <si>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</si>
  <si>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</si>
  <si>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</si>
  <si>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</si>
  <si>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</si>
  <si>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</si>
  <si>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</si>
  <si>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</si>
  <si>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</si>
  <si>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</si>
  <si>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</si>
  <si>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</si>
  <si>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</si>
  <si>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</si>
  <si>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</si>
  <si>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</si>
  <si>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</si>
  <si>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</si>
  <si>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</si>
  <si>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</si>
  <si>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</si>
  <si>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</si>
  <si>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</si>
  <si>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</si>
  <si>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</si>
  <si>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</si>
  <si>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</si>
  <si>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</si>
  <si>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</si>
  <si>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</si>
  <si>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</si>
  <si>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</si>
  <si>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</si>
  <si>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</si>
  <si>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</si>
  <si>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</si>
  <si>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</si>
  <si>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</si>
  <si>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</si>
  <si>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</si>
  <si>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</si>
  <si>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</si>
  <si>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</si>
  <si>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</si>
  <si>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</si>
  <si>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</si>
  <si>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</si>
  <si>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</si>
  <si>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</si>
  <si>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</si>
  <si>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</si>
  <si>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</si>
  <si>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</si>
  <si>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</si>
  <si>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</si>
  <si>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</si>
  <si>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</si>
  <si>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</si>
  <si>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</si>
  <si>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</si>
  <si>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</si>
  <si>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</si>
  <si>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</si>
  <si>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</si>
  <si>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</si>
  <si>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</si>
  <si>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</si>
  <si>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</si>
  <si>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</si>
  <si>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</si>
  <si>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</si>
  <si>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</si>
  <si>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</si>
  <si>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</si>
  <si>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</si>
  <si>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</si>
  <si>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</si>
  <si>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</si>
  <si>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</si>
  <si>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</si>
  <si>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</si>
  <si>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</si>
  <si>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</si>
  <si>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</si>
  <si>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</si>
  <si>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</si>
  <si>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</si>
  <si>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</si>
  <si>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</si>
  <si>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</si>
  <si>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</si>
  <si>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</si>
  <si>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</si>
  <si>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</si>
  <si>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</si>
  <si>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</si>
  <si>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</si>
  <si>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</si>
  <si>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</si>
  <si>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</si>
  <si>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</si>
  <si>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</si>
  <si>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</si>
  <si>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</si>
  <si>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</si>
  <si>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</si>
  <si>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</si>
  <si>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</si>
  <si>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</si>
  <si>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</si>
  <si>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</si>
  <si>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</si>
  <si>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</si>
  <si>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</si>
  <si>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</si>
  <si>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</si>
  <si>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</si>
  <si>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</si>
  <si>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</si>
  <si>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</si>
  <si>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</si>
  <si>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</si>
  <si>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</si>
  <si>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</si>
  <si>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</si>
  <si>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</si>
  <si>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</si>
  <si>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</si>
  <si>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</si>
  <si>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</si>
  <si>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</si>
  <si>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</si>
  <si>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</si>
  <si>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</si>
  <si>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</si>
  <si>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</si>
  <si>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</si>
  <si>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</si>
  <si>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</si>
  <si>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</si>
  <si>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</si>
  <si>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</si>
  <si>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</si>
  <si>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</si>
  <si>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</si>
  <si>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</si>
  <si>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</si>
  <si>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</si>
  <si>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</si>
  <si>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</si>
  <si>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</si>
  <si>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</si>
  <si>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</si>
  <si>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</si>
  <si>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</si>
  <si>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</si>
  <si>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</si>
  <si>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</si>
  <si>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</si>
  <si>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</si>
  <si>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</si>
  <si>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</si>
  <si>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</si>
  <si>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</si>
  <si>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</si>
  <si>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</si>
  <si>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</si>
  <si>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</si>
  <si>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</si>
  <si>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</si>
  <si>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</si>
  <si>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</si>
  <si>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</si>
  <si>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</si>
  <si>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</si>
  <si>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</si>
  <si>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</si>
  <si>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</si>
  <si>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</si>
  <si>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</si>
  <si>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</si>
  <si>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</si>
  <si>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</si>
  <si>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</si>
  <si>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</si>
  <si>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</si>
  <si>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</si>
  <si>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</si>
  <si>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</si>
  <si>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</si>
  <si>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</si>
  <si>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</si>
  <si>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</si>
  <si>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</si>
  <si>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</si>
  <si>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</si>
  <si>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</si>
  <si>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</si>
  <si>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</si>
  <si>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</si>
  <si>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</si>
  <si>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</si>
  <si>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</si>
  <si>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</si>
  <si>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</si>
  <si>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</si>
  <si>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</si>
  <si>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</si>
  <si>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</si>
  <si>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</si>
  <si>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</si>
  <si>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</si>
  <si>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</si>
  <si>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</si>
  <si>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</si>
  <si>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</si>
  <si>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</si>
  <si>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</si>
  <si>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</si>
  <si>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</si>
  <si>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</si>
  <si>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</si>
  <si>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</si>
  <si>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</si>
  <si>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</si>
  <si>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</si>
  <si>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</si>
  <si>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</si>
  <si>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</si>
  <si>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</si>
  <si>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</si>
  <si>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</si>
  <si>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</si>
  <si>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</si>
  <si>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</si>
  <si>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</si>
  <si>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</si>
  <si>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</si>
  <si>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</si>
  <si>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</si>
  <si>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</si>
  <si>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</si>
  <si>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</si>
  <si>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</si>
  <si>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</si>
  <si>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</si>
  <si>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</si>
  <si>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</si>
  <si>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</si>
  <si>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</si>
  <si>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</si>
  <si>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</si>
  <si>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</si>
  <si>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</si>
  <si>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</si>
  <si>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</si>
  <si>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</si>
  <si>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</si>
  <si>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</si>
  <si>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</si>
  <si>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</si>
  <si>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</si>
  <si>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</si>
  <si>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</si>
  <si>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</si>
  <si>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</si>
  <si>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</si>
  <si>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</si>
  <si>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</si>
  <si>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</si>
  <si>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</si>
  <si>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</si>
  <si>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</si>
  <si>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</si>
  <si>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</si>
  <si>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</si>
  <si>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</si>
  <si>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</si>
  <si>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</si>
  <si>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</si>
  <si>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</si>
  <si>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</si>
  <si>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</si>
  <si>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</si>
  <si>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</si>
  <si>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</si>
  <si>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</si>
  <si>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</si>
  <si>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</si>
  <si>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</si>
  <si>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</si>
  <si>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</si>
  <si>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</si>
  <si>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</si>
  <si>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</si>
  <si>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</si>
  <si>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</si>
  <si>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</si>
  <si>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</si>
  <si>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</si>
  <si>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</si>
  <si>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</si>
  <si>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</si>
  <si>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</si>
  <si>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</si>
  <si>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</si>
  <si>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</si>
  <si>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</si>
  <si>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</si>
  <si>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</si>
  <si>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</si>
  <si>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</si>
  <si>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</si>
  <si>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</si>
  <si>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</si>
  <si>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</si>
  <si>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</si>
  <si>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</si>
  <si>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</si>
  <si>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</si>
  <si>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</si>
  <si>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</si>
  <si>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</si>
  <si>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</si>
  <si>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</si>
  <si>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</si>
  <si>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</si>
  <si>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</si>
  <si>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</si>
  <si>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</si>
  <si>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</si>
  <si>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</si>
  <si>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</si>
  <si>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</si>
  <si>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</si>
  <si>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</si>
  <si>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</si>
  <si>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</si>
  <si>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</si>
  <si>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</si>
  <si>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</si>
  <si>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</si>
  <si>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</si>
  <si>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</si>
  <si>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</si>
  <si>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</si>
  <si>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</si>
  <si>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</si>
  <si>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</si>
  <si>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</si>
  <si>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</si>
  <si>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</si>
  <si>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</si>
  <si>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</si>
  <si>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</si>
  <si>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</si>
  <si>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</si>
  <si>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</si>
  <si>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</si>
  <si>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</si>
  <si>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</si>
  <si>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</si>
  <si>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</si>
  <si>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</si>
  <si>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</si>
  <si>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</si>
  <si>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</si>
  <si>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</si>
  <si>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</si>
  <si>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</si>
  <si>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</si>
  <si>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</si>
  <si>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</si>
  <si>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</si>
  <si>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</si>
  <si>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</si>
  <si>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</si>
  <si>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</si>
  <si>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</si>
  <si>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</si>
  <si>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</si>
  <si>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</si>
  <si>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</si>
  <si>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</si>
  <si>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</si>
  <si>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</si>
  <si>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</si>
  <si>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</si>
  <si>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</si>
  <si>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</si>
  <si>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</si>
  <si>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</si>
  <si>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</si>
  <si>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</si>
  <si>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</si>
  <si>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</si>
  <si>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</si>
  <si>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</si>
  <si>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</si>
  <si>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</si>
  <si>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</si>
  <si>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</si>
  <si>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</si>
  <si>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</si>
  <si>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</si>
  <si>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</si>
  <si>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</si>
  <si>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</si>
  <si>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</si>
  <si>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</si>
  <si>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</si>
  <si>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</si>
  <si>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</si>
  <si>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</si>
  <si>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</si>
  <si>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</si>
  <si>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</si>
  <si>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</si>
  <si>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</si>
  <si>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</si>
  <si>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</si>
  <si>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</si>
  <si>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</si>
  <si>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</si>
  <si>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</si>
  <si>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</si>
  <si>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</si>
  <si>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</si>
  <si>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</si>
  <si>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</si>
  <si>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</si>
  <si>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</si>
  <si>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</si>
  <si>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</si>
  <si>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</si>
  <si>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</si>
  <si>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</si>
  <si>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</si>
  <si>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</si>
  <si>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</si>
  <si>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</si>
  <si>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</si>
  <si>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</si>
  <si>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</si>
  <si>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</si>
  <si>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</si>
  <si>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</si>
  <si>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</si>
  <si>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</si>
  <si>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</si>
  <si>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</si>
  <si>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</si>
  <si>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</si>
  <si>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</si>
  <si>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</si>
  <si>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</si>
  <si>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</si>
  <si>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</si>
  <si>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</si>
  <si>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</si>
  <si>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</si>
  <si>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</si>
  <si>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</si>
  <si>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</si>
  <si>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</si>
  <si>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</si>
  <si>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</si>
  <si>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</si>
  <si>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</si>
  <si>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</si>
  <si>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</si>
  <si>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</si>
  <si>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</si>
  <si>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</si>
  <si>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</si>
  <si>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</si>
  <si>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</si>
  <si>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</si>
  <si>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</si>
  <si>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</si>
  <si>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</si>
  <si>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</si>
  <si>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</si>
  <si>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</si>
  <si>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</si>
  <si>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</si>
  <si>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</si>
  <si>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</si>
  <si>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</si>
  <si>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</si>
  <si>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</si>
  <si>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</si>
  <si>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</si>
  <si>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</si>
  <si>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</si>
  <si>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</si>
  <si>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</si>
  <si>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</si>
  <si>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</si>
  <si>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</si>
  <si>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</si>
  <si>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</si>
  <si>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</si>
  <si>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</si>
  <si>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</si>
  <si>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</si>
  <si>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</si>
  <si>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</si>
  <si>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</si>
  <si>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</si>
  <si>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</si>
  <si>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</si>
  <si>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</si>
  <si>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</si>
  <si>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</si>
  <si>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</si>
  <si>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</si>
  <si>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</si>
  <si>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</si>
  <si>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</si>
  <si>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</si>
  <si>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</si>
  <si>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</si>
  <si>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</si>
  <si>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</si>
  <si>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</si>
  <si>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</si>
  <si>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</si>
  <si>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</si>
  <si>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</si>
  <si>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</si>
  <si>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</si>
  <si>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</si>
  <si>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</si>
  <si>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</si>
  <si>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</si>
  <si>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</si>
  <si>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</si>
  <si>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</si>
  <si>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</si>
  <si>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</si>
  <si>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</si>
  <si>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</si>
  <si>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</si>
  <si>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</si>
  <si>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</si>
  <si>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</si>
  <si>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</si>
  <si>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</si>
  <si>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</si>
  <si>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</si>
  <si>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</si>
  <si>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</si>
  <si>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</si>
  <si>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</si>
  <si>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</si>
  <si>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</si>
  <si>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</si>
  <si>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</si>
  <si>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</si>
  <si>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</si>
  <si>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</si>
  <si>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</si>
  <si>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</si>
  <si>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</si>
  <si>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</si>
  <si>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</si>
  <si>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</si>
  <si>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</si>
  <si>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</si>
  <si>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</si>
  <si>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</si>
  <si>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</si>
  <si>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</si>
  <si>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</si>
  <si>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</si>
  <si>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</si>
  <si>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</si>
  <si>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</si>
  <si>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</si>
  <si>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</si>
  <si>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</si>
  <si>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</si>
  <si>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</si>
  <si>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</si>
  <si>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</si>
  <si>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</si>
  <si>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</si>
  <si>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</si>
  <si>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</si>
  <si>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</si>
  <si>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</si>
  <si>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</si>
  <si>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</si>
  <si>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</si>
  <si>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</si>
  <si>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</si>
  <si>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</si>
  <si>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</si>
  <si>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</si>
  <si>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</si>
  <si>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</si>
  <si>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</si>
  <si>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</si>
  <si>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</si>
  <si>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</si>
  <si>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</si>
  <si>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</si>
  <si>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</si>
  <si>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</si>
  <si>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</si>
  <si>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</si>
  <si>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</si>
  <si>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</si>
  <si>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</si>
  <si>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</si>
  <si>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</si>
  <si>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</si>
  <si>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</si>
  <si>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</si>
  <si>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</si>
  <si>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</si>
  <si>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</si>
  <si>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</si>
  <si>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</si>
  <si>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</si>
  <si>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</si>
  <si>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</si>
  <si>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</si>
  <si>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</si>
  <si>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</si>
  <si>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</si>
  <si>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</si>
  <si>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</si>
  <si>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</si>
  <si>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</si>
  <si>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</si>
  <si>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</si>
  <si>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</si>
  <si>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</si>
  <si>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</si>
  <si>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</si>
  <si>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</si>
  <si>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</si>
  <si>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</si>
  <si>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</si>
  <si>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</si>
  <si>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</si>
  <si>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</si>
  <si>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</si>
  <si>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</si>
  <si>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</si>
  <si>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</si>
  <si>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</si>
  <si>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</si>
  <si>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</si>
  <si>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</si>
  <si>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</si>
  <si>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</si>
  <si>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</si>
  <si>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</si>
  <si>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</si>
  <si>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</si>
  <si>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</si>
  <si>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</si>
  <si>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</si>
  <si>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</si>
  <si>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</si>
  <si>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</si>
  <si>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</si>
  <si>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</si>
  <si>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</si>
  <si>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</si>
  <si>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</si>
  <si>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</si>
  <si>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</si>
  <si>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</si>
  <si>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</si>
  <si>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</si>
  <si>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</si>
  <si>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</si>
  <si>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</si>
  <si>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</si>
  <si>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</si>
  <si>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</si>
  <si>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</si>
  <si>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</si>
  <si>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</si>
  <si>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</si>
  <si>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</si>
  <si>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</si>
  <si>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</si>
  <si>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</si>
  <si>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</si>
  <si>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</si>
  <si>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</si>
  <si>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</si>
  <si>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</si>
  <si>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</si>
  <si>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</si>
  <si>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</si>
  <si>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</si>
  <si>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</si>
  <si>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</si>
  <si>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</si>
  <si>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</si>
  <si>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</si>
  <si>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</si>
  <si>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</si>
  <si>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</si>
  <si>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</si>
  <si>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</si>
  <si>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</si>
  <si>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</si>
  <si>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</si>
  <si>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</si>
  <si>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</si>
  <si>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</si>
  <si>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</si>
  <si>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</si>
  <si>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</si>
  <si>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</si>
  <si>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</si>
  <si>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</si>
  <si>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</si>
  <si>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</si>
  <si>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</si>
  <si>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</si>
  <si>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</si>
  <si>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</si>
  <si>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</si>
  <si>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</si>
  <si>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</si>
  <si>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</si>
  <si>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</si>
  <si>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</si>
  <si>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</si>
  <si>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</si>
  <si>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</si>
  <si>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</si>
  <si>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</si>
  <si>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</si>
  <si>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</si>
  <si>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</si>
  <si>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</si>
  <si>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</si>
  <si>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</si>
  <si>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</si>
  <si>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</si>
  <si>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</si>
  <si>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</si>
  <si>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</si>
  <si>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</si>
  <si>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</si>
  <si>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</si>
  <si>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</si>
  <si>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</si>
  <si>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</si>
  <si>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</si>
  <si>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</si>
  <si>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</si>
  <si>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</si>
  <si>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</si>
  <si>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</si>
  <si>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</si>
  <si>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</si>
  <si>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</si>
  <si>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</si>
  <si>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</si>
  <si>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</si>
  <si>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</si>
  <si>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</si>
  <si>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</si>
  <si>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</si>
  <si>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</si>
  <si>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</si>
  <si>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</si>
  <si>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</si>
  <si>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</si>
  <si>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</si>
  <si>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</si>
  <si>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</si>
  <si>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</si>
  <si>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</si>
  <si>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</si>
  <si>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</si>
  <si>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</si>
  <si>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</si>
  <si>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</si>
  <si>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</si>
  <si>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</si>
  <si>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</si>
  <si>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</si>
  <si>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</si>
  <si>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</si>
  <si>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</si>
  <si>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</si>
  <si>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</si>
  <si>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</si>
  <si>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</si>
  <si>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</si>
  <si>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</si>
  <si>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</si>
  <si>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</si>
  <si>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</si>
  <si>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</si>
  <si>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</si>
  <si>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</si>
  <si>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</si>
  <si>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</si>
  <si>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</si>
  <si>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</si>
  <si>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</si>
  <si>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</si>
  <si>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</si>
  <si>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</si>
  <si>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</si>
  <si>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</si>
  <si>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</si>
  <si>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</si>
  <si>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</si>
  <si>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</si>
  <si>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</si>
  <si>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</si>
  <si>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</si>
  <si>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</si>
  <si>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</si>
  <si>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</si>
  <si>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</si>
  <si>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</si>
  <si>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</si>
  <si>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</si>
  <si>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</si>
  <si>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</si>
  <si>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</si>
  <si>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</si>
  <si>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</si>
  <si>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</si>
  <si>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</si>
  <si>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</si>
  <si>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</si>
  <si>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</si>
  <si>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</si>
  <si>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</si>
  <si>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</si>
  <si>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</si>
  <si>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</si>
  <si>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</si>
  <si>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</si>
  <si>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</si>
  <si>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</si>
  <si>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</si>
  <si>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</si>
  <si>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</si>
  <si>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</si>
  <si>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</si>
  <si>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</si>
  <si>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</si>
  <si>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</si>
  <si>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</si>
  <si>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</si>
  <si>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</si>
  <si>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</si>
  <si>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</si>
  <si>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</si>
  <si>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</si>
  <si>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</si>
  <si>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</si>
  <si>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</si>
  <si>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</si>
  <si>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</si>
  <si>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</si>
  <si>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</si>
  <si>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</si>
  <si>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</si>
  <si>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</si>
  <si>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</si>
  <si>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</si>
  <si>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</si>
  <si>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</si>
  <si>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</si>
  <si>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</si>
  <si>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</si>
  <si>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</si>
  <si>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</si>
  <si>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</si>
  <si>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</si>
  <si>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</si>
  <si>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</si>
  <si>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</si>
  <si>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</si>
  <si>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</si>
  <si>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</si>
  <si>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</si>
  <si>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</si>
  <si>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</si>
  <si>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</si>
  <si>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</si>
  <si>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</si>
  <si>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</si>
  <si>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</si>
  <si>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</si>
  <si>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</si>
  <si>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</si>
  <si>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</si>
  <si>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</si>
  <si>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</si>
  <si>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</si>
  <si>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</si>
  <si>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</si>
  <si>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</si>
  <si>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</si>
  <si>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</si>
  <si>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</si>
  <si>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</si>
  <si>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</si>
  <si>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</si>
  <si>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</si>
  <si>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</si>
  <si>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</si>
  <si>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</si>
  <si>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</si>
  <si>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</si>
  <si>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</si>
  <si>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</si>
  <si>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</si>
  <si>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</si>
  <si>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</si>
  <si>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</si>
  <si>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</si>
  <si>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</si>
  <si>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</si>
  <si>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</si>
  <si>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</si>
  <si>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</si>
  <si>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</si>
  <si>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</si>
  <si>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</si>
  <si>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</si>
  <si>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</si>
  <si>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</si>
  <si>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</si>
  <si>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</si>
  <si>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</si>
  <si>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</si>
  <si>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</si>
  <si>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</si>
  <si>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</si>
  <si>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</si>
  <si>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</si>
  <si>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</si>
  <si>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</si>
  <si>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</si>
  <si>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</si>
  <si>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</si>
  <si>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</si>
  <si>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</si>
  <si>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</si>
  <si>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</si>
  <si>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</si>
  <si>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</si>
  <si>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</si>
  <si>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</si>
  <si>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</si>
  <si>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</si>
  <si>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</si>
  <si>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</si>
  <si>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</si>
  <si>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</si>
  <si>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</si>
  <si>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</si>
  <si>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</si>
  <si>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</si>
  <si>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</si>
  <si>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</si>
  <si>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</si>
  <si>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</si>
  <si>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</si>
  <si>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</si>
  <si>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</si>
  <si>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</si>
  <si>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</si>
  <si>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</si>
  <si>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</si>
  <si>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</si>
  <si>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</si>
  <si>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</si>
  <si>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</si>
  <si>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</si>
  <si>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</si>
  <si>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</si>
  <si>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</si>
  <si>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</si>
  <si>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</si>
  <si>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</si>
  <si>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</si>
  <si>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</si>
  <si>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</si>
  <si>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</si>
  <si>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</si>
  <si>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</si>
  <si>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</si>
  <si>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</si>
  <si>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</si>
  <si>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</si>
  <si>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</si>
  <si>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</si>
  <si>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</si>
  <si>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</si>
  <si>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</si>
  <si>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</si>
  <si>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</si>
  <si>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</si>
  <si>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</si>
  <si>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</si>
  <si>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</si>
  <si>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</si>
  <si>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</si>
  <si>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</si>
  <si>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</si>
  <si>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</si>
  <si>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</si>
  <si>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</si>
  <si>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</si>
  <si>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</si>
  <si>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</si>
  <si>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</si>
  <si>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</si>
  <si>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</si>
  <si>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</si>
  <si>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</si>
  <si>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</si>
  <si>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</si>
  <si>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</si>
  <si>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</si>
  <si>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</si>
  <si>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</si>
  <si>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</si>
  <si>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</si>
  <si>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</si>
  <si>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</si>
  <si>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</si>
  <si>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</si>
  <si>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</si>
  <si>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</si>
  <si>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</si>
  <si>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</si>
  <si>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</si>
  <si>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</si>
  <si>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</si>
  <si>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</si>
  <si>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</si>
  <si>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</si>
  <si>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</si>
  <si>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</si>
  <si>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</si>
  <si>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</si>
  <si>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</si>
  <si>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</si>
  <si>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</si>
  <si>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</si>
  <si>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</si>
  <si>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</si>
  <si>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</si>
  <si>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</si>
  <si>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</si>
  <si>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</si>
  <si>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</si>
  <si>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</si>
  <si>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</si>
  <si>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</si>
  <si>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</si>
  <si>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</si>
  <si>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</si>
  <si>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</si>
  <si>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</si>
  <si>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</si>
  <si>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</si>
  <si>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</si>
  <si>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</si>
  <si>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</si>
  <si>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</si>
  <si>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</si>
  <si>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</si>
  <si>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</si>
  <si>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</si>
  <si>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</si>
  <si>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</si>
  <si>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</si>
  <si>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</si>
  <si>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</si>
  <si>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</si>
  <si>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</si>
  <si>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</si>
  <si>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</si>
  <si>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</si>
  <si>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</si>
  <si>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</si>
  <si>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</si>
  <si>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</si>
  <si>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</si>
  <si>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</si>
  <si>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</si>
  <si>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</si>
  <si>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</si>
  <si>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</si>
  <si>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</si>
  <si>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</si>
  <si>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</si>
  <si>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</si>
  <si>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</si>
  <si>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</si>
  <si>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</si>
  <si>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</si>
  <si>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</si>
  <si>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</si>
  <si>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</si>
  <si>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</si>
  <si>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</si>
  <si>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</si>
  <si>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</si>
  <si>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</si>
  <si>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</si>
  <si>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</si>
  <si>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</si>
  <si>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</si>
  <si>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</si>
  <si>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</si>
  <si>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</si>
  <si>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</si>
  <si>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</si>
  <si>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</si>
  <si>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</si>
  <si>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</si>
  <si>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</si>
  <si>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</si>
  <si>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</si>
  <si>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</si>
  <si>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</si>
  <si>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</si>
  <si>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</si>
  <si>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</si>
  <si>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</si>
  <si>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</si>
  <si>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</si>
  <si>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</si>
  <si>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</si>
  <si>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</si>
  <si>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</si>
  <si>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</si>
  <si>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</si>
  <si>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</si>
  <si>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</si>
  <si>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</si>
  <si>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</si>
  <si>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</si>
  <si>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</si>
  <si>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</si>
  <si>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</si>
  <si>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</si>
  <si>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</si>
  <si>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</si>
  <si>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</si>
  <si>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</si>
  <si>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</si>
  <si>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</si>
  <si>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</si>
  <si>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</si>
  <si>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</si>
  <si>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</si>
  <si>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</si>
  <si>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</si>
  <si>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</si>
  <si>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</si>
  <si>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</si>
  <si>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</si>
  <si>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</si>
  <si>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</si>
  <si>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</si>
  <si>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</si>
  <si>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</si>
  <si>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</si>
  <si>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</si>
  <si>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</si>
  <si>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</si>
  <si>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</si>
  <si>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</si>
  <si>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</si>
  <si>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</si>
  <si>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</si>
  <si>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</si>
  <si>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</si>
  <si>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</si>
  <si>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</si>
  <si>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</si>
  <si>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</si>
  <si>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</si>
  <si>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</si>
  <si>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</si>
  <si>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</si>
  <si>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</si>
  <si>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</si>
  <si>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</si>
  <si>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</si>
  <si>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</si>
  <si>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</si>
  <si>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</si>
  <si>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</si>
  <si>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</si>
  <si>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</si>
  <si>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</si>
  <si>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</si>
  <si>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</si>
  <si>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</si>
  <si>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</si>
  <si>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</si>
  <si>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</si>
  <si>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</si>
  <si>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</si>
  <si>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</si>
  <si>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</si>
  <si>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</si>
  <si>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</si>
  <si>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</si>
  <si>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</si>
  <si>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</si>
  <si>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</si>
  <si>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</si>
  <si>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</si>
  <si>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</si>
  <si>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</si>
  <si>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</si>
  <si>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</si>
  <si>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</si>
  <si>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</si>
  <si>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</si>
  <si>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</si>
  <si>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</si>
  <si>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</si>
  <si>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</si>
  <si>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</si>
  <si>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</si>
  <si>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</si>
  <si>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</si>
  <si>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</si>
  <si>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</si>
  <si>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</si>
  <si>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</si>
  <si>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</si>
  <si>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</si>
  <si>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</si>
  <si>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</si>
  <si>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</si>
  <si>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</si>
  <si>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</si>
  <si>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</si>
  <si>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</si>
  <si>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</si>
  <si>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</si>
  <si>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</si>
  <si>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</si>
  <si>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</si>
  <si>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</si>
  <si>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</si>
  <si>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</si>
  <si>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</si>
  <si>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</si>
  <si>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</si>
  <si>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</si>
  <si>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</si>
  <si>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</si>
  <si>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</si>
  <si>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</si>
  <si>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</si>
  <si>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</si>
  <si>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</si>
  <si>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</si>
  <si>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</si>
  <si>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</si>
  <si>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</si>
  <si>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</si>
  <si>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</si>
  <si>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</si>
  <si>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</si>
  <si>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</si>
  <si>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</si>
  <si>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</si>
  <si>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</si>
  <si>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</si>
  <si>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</si>
  <si>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</si>
  <si>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</si>
  <si>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</si>
  <si>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</si>
  <si>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</si>
  <si>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</si>
  <si>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</si>
  <si>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</si>
  <si>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</si>
  <si>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</si>
  <si>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</si>
  <si>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</si>
  <si>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</si>
  <si>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</si>
  <si>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</si>
  <si>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</si>
  <si>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</si>
  <si>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</si>
  <si>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</si>
  <si>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</si>
  <si>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</si>
  <si>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</si>
  <si>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</si>
  <si>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</si>
  <si>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</si>
  <si>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</si>
  <si>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</si>
  <si>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</si>
  <si>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</si>
  <si>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</si>
  <si>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</si>
  <si>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</si>
  <si>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</si>
  <si>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</si>
  <si>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</si>
  <si>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</si>
  <si>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</si>
  <si>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</si>
  <si>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</si>
  <si>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</si>
  <si>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</si>
  <si>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</si>
  <si>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</si>
  <si>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</si>
  <si>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</si>
  <si>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</si>
  <si>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</si>
  <si>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</si>
  <si>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</si>
  <si>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</si>
  <si>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</si>
  <si>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</si>
  <si>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</si>
  <si>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</si>
  <si>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</si>
  <si>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</si>
  <si>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</si>
  <si>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</si>
  <si>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</si>
  <si>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</si>
  <si>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</si>
  <si>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</si>
  <si>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</si>
  <si>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</si>
  <si>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</si>
  <si>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</si>
  <si>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</si>
  <si>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</si>
  <si>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</si>
  <si>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</si>
  <si>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</si>
  <si>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</si>
  <si>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</si>
  <si>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</si>
  <si>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</si>
  <si>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</si>
  <si>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</si>
  <si>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</si>
  <si>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</si>
  <si>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</si>
  <si>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</si>
  <si>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</si>
  <si>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</si>
  <si>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</si>
  <si>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</si>
  <si>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</si>
  <si>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</si>
  <si>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</si>
  <si>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</si>
  <si>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</si>
  <si>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</si>
  <si>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</si>
  <si>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</si>
  <si>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</si>
  <si>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</si>
  <si>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</si>
  <si>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</si>
  <si>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</si>
  <si>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</si>
  <si>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</si>
  <si>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</si>
  <si>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</si>
  <si>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</si>
  <si>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</si>
  <si>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</si>
  <si>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</si>
  <si>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</si>
  <si>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</si>
  <si>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</si>
  <si>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</si>
  <si>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</si>
  <si>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</si>
  <si>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</si>
  <si>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</si>
  <si>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</si>
  <si>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</si>
  <si>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</si>
  <si>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</si>
  <si>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</si>
  <si>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</si>
  <si>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</si>
  <si>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</si>
  <si>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</si>
  <si>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</si>
  <si>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</si>
  <si>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</si>
  <si>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</si>
  <si>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</si>
  <si>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</si>
  <si>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</si>
  <si>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</si>
  <si>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</si>
  <si>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</si>
  <si>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</si>
  <si>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</si>
  <si>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</si>
  <si>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</si>
  <si>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</si>
  <si>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</si>
  <si>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</si>
  <si>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</si>
  <si>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</si>
  <si>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</si>
  <si>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</si>
  <si>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</si>
  <si>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</si>
  <si>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</si>
  <si>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</si>
  <si>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</si>
  <si>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</si>
  <si>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</si>
  <si>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</si>
  <si>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</si>
  <si>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</si>
  <si>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</si>
  <si>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</si>
  <si>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</si>
  <si>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</si>
  <si>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</si>
  <si>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</si>
  <si>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</si>
  <si>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</si>
  <si>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</si>
  <si>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</si>
  <si>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</si>
  <si>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</si>
  <si>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</si>
  <si>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</si>
  <si>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</si>
  <si>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</si>
  <si>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</si>
  <si>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</si>
  <si>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</si>
  <si>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</si>
  <si>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</si>
  <si>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</si>
  <si>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</si>
  <si>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</si>
  <si>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</si>
  <si>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</si>
  <si>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</si>
  <si>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</si>
  <si>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</si>
  <si>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</si>
  <si>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</si>
  <si>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</si>
  <si>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</si>
  <si>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</si>
  <si>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</si>
  <si>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</si>
  <si>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</si>
  <si>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</si>
  <si>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</si>
  <si>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</si>
  <si>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</si>
  <si>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</si>
  <si>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</si>
  <si>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</si>
  <si>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</si>
  <si>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</si>
  <si>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</si>
  <si>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</si>
  <si>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</si>
  <si>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</si>
  <si>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</si>
  <si>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</si>
  <si>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</si>
  <si>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</si>
  <si>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</si>
  <si>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</si>
  <si>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</si>
  <si>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</si>
  <si>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</si>
  <si>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</si>
  <si>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</si>
  <si>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</si>
  <si>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</si>
  <si>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</si>
  <si>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</si>
  <si>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</si>
  <si>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</si>
  <si>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</si>
  <si>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</si>
  <si>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</si>
  <si>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</si>
  <si>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</si>
  <si>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</si>
  <si>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</si>
  <si>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</si>
  <si>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</si>
  <si>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</si>
  <si>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</si>
  <si>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</si>
  <si>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</si>
  <si>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</si>
  <si>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</si>
  <si>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</si>
  <si>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</si>
  <si>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</si>
  <si>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</si>
  <si>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</si>
  <si>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</si>
  <si>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</si>
  <si>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</si>
  <si>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</si>
  <si>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</si>
  <si>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</si>
  <si>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</si>
  <si>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</si>
  <si>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</si>
  <si>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</si>
  <si>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</si>
  <si>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</si>
  <si>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</si>
  <si>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</si>
  <si>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</si>
  <si>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</si>
  <si>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</si>
  <si>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</si>
  <si>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</si>
  <si>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</si>
  <si>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</si>
  <si>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</si>
  <si>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</si>
  <si>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</si>
  <si>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</si>
  <si>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</si>
  <si>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</si>
  <si>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</si>
  <si>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</si>
  <si>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</si>
  <si>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</si>
  <si>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</si>
  <si>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</si>
  <si>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</si>
  <si>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</si>
  <si>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</si>
  <si>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</si>
  <si>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</si>
  <si>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</si>
  <si>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</si>
  <si>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</si>
  <si>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</si>
  <si>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</si>
  <si>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</si>
  <si>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</si>
  <si>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</si>
  <si>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</si>
  <si>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</si>
  <si>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</si>
  <si>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</si>
  <si>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</si>
  <si>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</si>
  <si>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</si>
  <si>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</si>
  <si>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</si>
  <si>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</si>
  <si>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</si>
  <si>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</si>
  <si>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</si>
  <si>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</si>
  <si>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</si>
  <si>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</si>
  <si>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</si>
  <si>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</si>
  <si>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</si>
  <si>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</si>
  <si>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</si>
  <si>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</si>
  <si>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</si>
  <si>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</si>
  <si>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</si>
  <si>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</si>
  <si>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</si>
  <si>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</si>
  <si>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</si>
  <si>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</si>
  <si>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</si>
  <si>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</si>
  <si>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</si>
  <si>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</si>
  <si>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</si>
  <si>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</si>
  <si>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</si>
  <si>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</si>
  <si>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</si>
  <si>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</si>
  <si>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</si>
  <si>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</si>
  <si>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</si>
  <si>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</si>
  <si>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</si>
  <si>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</si>
  <si>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</si>
  <si>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</si>
  <si>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</si>
  <si>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</si>
  <si>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</si>
  <si>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</si>
  <si>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</si>
  <si>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</si>
  <si>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</si>
  <si>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</si>
  <si>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</si>
  <si>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</si>
  <si>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</si>
  <si>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</si>
  <si>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</si>
  <si>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</si>
  <si>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</si>
  <si>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</si>
  <si>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</si>
  <si>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</si>
  <si>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</si>
  <si>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</si>
  <si>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</si>
  <si>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</si>
  <si>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</si>
  <si>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</si>
  <si>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</si>
  <si>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</si>
  <si>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</si>
  <si>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</si>
  <si>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</si>
  <si>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</si>
  <si>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</si>
  <si>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</si>
  <si>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</si>
  <si>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</si>
  <si>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</si>
  <si>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</si>
  <si>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</si>
  <si>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</si>
  <si>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</si>
  <si>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</si>
  <si>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</si>
  <si>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</si>
  <si>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</si>
  <si>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</si>
  <si>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</si>
  <si>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</si>
  <si>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</si>
  <si>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</si>
  <si>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</si>
  <si>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</si>
  <si>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</si>
  <si>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</si>
  <si>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</si>
  <si>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</si>
  <si>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</si>
  <si>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</si>
  <si>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</si>
  <si>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</si>
  <si>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</si>
  <si>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</si>
  <si>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</si>
  <si>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</si>
  <si>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</si>
  <si>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</si>
  <si>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</si>
  <si>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</si>
  <si>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</si>
  <si>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</si>
  <si>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</si>
  <si>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</si>
  <si>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</si>
  <si>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</si>
  <si>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</si>
  <si>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</si>
  <si>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</si>
  <si>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</si>
  <si>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</si>
  <si>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</si>
  <si>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</si>
  <si>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</si>
  <si>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</si>
  <si>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</si>
  <si>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</si>
  <si>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</si>
  <si>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</si>
  <si>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</si>
  <si>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</si>
  <si>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</si>
  <si>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</si>
  <si>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</si>
  <si>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</si>
  <si>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</si>
  <si>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</si>
  <si>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</si>
  <si>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</si>
  <si>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</si>
  <si>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</si>
  <si>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</si>
  <si>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</si>
  <si>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</si>
  <si>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</si>
  <si>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</si>
  <si>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</si>
  <si>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</si>
  <si>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</si>
  <si>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</si>
  <si>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</si>
  <si>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</si>
  <si>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</si>
  <si>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</si>
  <si>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</si>
  <si>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</si>
  <si>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</si>
  <si>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</si>
  <si>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</si>
  <si>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</si>
  <si>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</si>
  <si>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</si>
  <si>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</si>
  <si>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</si>
  <si>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</si>
  <si>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</si>
  <si>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</si>
  <si>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</si>
  <si>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</si>
  <si>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</si>
  <si>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</si>
  <si>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</si>
  <si>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</si>
  <si>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</si>
  <si>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</si>
  <si>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</si>
  <si>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</si>
  <si>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</si>
  <si>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</si>
  <si>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</si>
  <si>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</si>
  <si>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</si>
  <si>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</si>
  <si>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</si>
  <si>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</si>
  <si>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</si>
  <si>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</si>
  <si>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</si>
  <si>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</si>
  <si>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</si>
  <si>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</si>
  <si>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</si>
  <si>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</si>
  <si>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</si>
  <si>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</si>
  <si>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</si>
  <si>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</si>
  <si>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</si>
  <si>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</si>
  <si>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</si>
  <si>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</si>
  <si>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</si>
  <si>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</si>
  <si>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</si>
  <si>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</si>
  <si>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</si>
  <si>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</si>
  <si>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</si>
  <si>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</si>
  <si>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</si>
  <si>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</si>
  <si>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</si>
  <si>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</si>
  <si>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</si>
  <si>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</si>
  <si>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</si>
  <si>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</si>
  <si>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</si>
  <si>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</si>
  <si>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</si>
  <si>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</si>
  <si>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</si>
  <si>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</si>
  <si>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</si>
  <si>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</si>
  <si>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</si>
  <si>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</si>
  <si>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</si>
  <si>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</si>
  <si>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</si>
  <si>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</si>
  <si>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</si>
  <si>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</si>
  <si>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</si>
  <si>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</si>
  <si>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</si>
  <si>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</si>
  <si>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</si>
  <si>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</si>
  <si>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</si>
  <si>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</si>
  <si>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</si>
  <si>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</si>
  <si>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</si>
  <si>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</si>
  <si>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</si>
  <si>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</si>
  <si>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</si>
  <si>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</si>
  <si>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</si>
  <si>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</si>
  <si>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</si>
  <si>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</si>
  <si>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</si>
  <si>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</si>
  <si>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</si>
  <si>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</si>
  <si>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</si>
  <si>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</si>
  <si>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</si>
  <si>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</si>
  <si>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</si>
  <si>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</si>
  <si>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</si>
  <si>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</si>
  <si>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</si>
  <si>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</si>
  <si>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</si>
  <si>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</si>
  <si>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</si>
  <si>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</si>
  <si>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</si>
  <si>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</si>
  <si>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</si>
  <si>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</si>
  <si>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</si>
  <si>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</si>
  <si>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</si>
  <si>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</si>
  <si>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</si>
  <si>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</si>
  <si>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</si>
  <si>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</si>
  <si>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</si>
  <si>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</si>
  <si>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</si>
  <si>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</si>
  <si>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</si>
  <si>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</si>
  <si>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</si>
  <si>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</si>
  <si>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</si>
  <si>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</si>
  <si>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</si>
  <si>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</si>
  <si>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</si>
  <si>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</si>
  <si>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</si>
  <si>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</si>
  <si>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</si>
  <si>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</si>
  <si>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</si>
  <si>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</si>
  <si>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</si>
  <si>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</si>
  <si>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</si>
  <si>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</si>
  <si>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</si>
  <si>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</si>
  <si>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</si>
  <si>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</si>
  <si>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</si>
  <si>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</si>
  <si>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</si>
  <si>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</si>
  <si>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</si>
  <si>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</si>
  <si>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</si>
  <si>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</si>
  <si>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</si>
  <si>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</si>
  <si>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</si>
  <si>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</si>
  <si>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</si>
  <si>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</si>
  <si>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</si>
  <si>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</si>
  <si>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</si>
  <si>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</si>
  <si>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</si>
  <si>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</si>
  <si>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</si>
  <si>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</si>
  <si>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</si>
  <si>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</si>
  <si>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</si>
  <si>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</si>
  <si>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</si>
  <si>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</si>
  <si>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</si>
  <si>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</si>
  <si>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</si>
  <si>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</si>
  <si>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</si>
  <si>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</si>
  <si>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</si>
  <si>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</si>
  <si>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</si>
  <si>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</si>
  <si>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</si>
  <si>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</si>
  <si>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</si>
  <si>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</si>
  <si>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</si>
  <si>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</si>
  <si>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</si>
  <si>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</si>
  <si>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</si>
  <si>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</si>
  <si>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</si>
  <si>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</si>
  <si>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</si>
  <si>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</si>
  <si>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</si>
  <si>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</si>
  <si>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</si>
  <si>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</si>
  <si>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</si>
  <si>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</si>
  <si>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</si>
  <si>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</si>
  <si>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</si>
  <si>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</si>
  <si>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</si>
  <si>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</si>
  <si>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</si>
  <si>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</si>
  <si>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</si>
  <si>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</si>
  <si>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</si>
  <si>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</si>
  <si>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</si>
  <si>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</si>
  <si>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</si>
  <si>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</si>
  <si>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</si>
  <si>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</si>
  <si>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</si>
  <si>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</si>
  <si>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</si>
  <si>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</si>
  <si>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</si>
  <si>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</si>
  <si>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</si>
  <si>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</si>
  <si>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</si>
  <si>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</si>
  <si>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</si>
  <si>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</si>
  <si>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</si>
  <si>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</si>
  <si>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</si>
  <si>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</si>
  <si>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</si>
  <si>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</si>
  <si>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</si>
  <si>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</si>
  <si>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</si>
  <si>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</si>
  <si>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</si>
  <si>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</si>
  <si>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</si>
  <si>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</si>
  <si>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</si>
  <si>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</si>
  <si>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</si>
  <si>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</si>
  <si>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</si>
  <si>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</si>
  <si>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</si>
  <si>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</si>
  <si>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</si>
  <si>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</si>
  <si>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</si>
  <si>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</si>
  <si>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</si>
  <si>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</si>
  <si>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</si>
  <si>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</si>
  <si>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</si>
  <si>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</si>
  <si>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</si>
  <si>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</si>
  <si>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</si>
  <si>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</si>
  <si>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</si>
  <si>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</si>
  <si>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</si>
  <si>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</si>
  <si>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</si>
  <si>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</si>
  <si>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</si>
  <si>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</si>
  <si>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</si>
  <si>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</si>
  <si>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</si>
  <si>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</si>
  <si>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</si>
  <si>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</si>
  <si>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</si>
  <si>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</si>
  <si>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</si>
  <si>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</si>
  <si>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</si>
  <si>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</si>
  <si>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</si>
  <si>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</si>
  <si>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</si>
  <si>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</si>
  <si>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</si>
  <si>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</si>
  <si>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</si>
  <si>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</si>
  <si>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</si>
  <si>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</si>
  <si>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</si>
  <si>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</si>
  <si>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</si>
  <si>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</si>
  <si>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</si>
  <si>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</si>
  <si>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</si>
  <si>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</si>
  <si>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</si>
  <si>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</si>
  <si>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</si>
  <si>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</si>
  <si>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</si>
  <si>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</si>
  <si>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</si>
  <si>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</si>
  <si>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</si>
  <si>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</si>
  <si>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</si>
  <si>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</si>
  <si>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</si>
  <si>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</si>
  <si>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</si>
  <si>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</si>
  <si>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</si>
  <si>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</si>
  <si>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</si>
  <si>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</si>
  <si>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</si>
  <si>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</si>
  <si>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</si>
  <si>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</si>
  <si>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</si>
  <si>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</si>
  <si>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</si>
  <si>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</si>
  <si>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</si>
  <si>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</si>
  <si>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</si>
  <si>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</si>
  <si>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</si>
  <si>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</si>
  <si>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</si>
  <si>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</si>
  <si>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</si>
  <si>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</si>
  <si>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</si>
  <si>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</si>
  <si>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</si>
  <si>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</si>
  <si>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</si>
  <si>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</si>
  <si>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</si>
  <si>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</si>
  <si>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</si>
  <si>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</si>
  <si>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</si>
  <si>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</si>
  <si>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</si>
  <si>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</si>
  <si>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</si>
  <si>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</si>
  <si>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</si>
  <si>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</si>
  <si>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</si>
  <si>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</si>
  <si>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</si>
  <si>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</si>
  <si>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</si>
  <si>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</si>
  <si>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</si>
  <si>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</si>
  <si>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</si>
  <si>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</si>
  <si>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</si>
  <si>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</si>
  <si>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</si>
  <si>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</si>
  <si>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</si>
  <si>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</si>
  <si>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</si>
  <si>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</si>
  <si>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</si>
  <si>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</si>
  <si>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</si>
  <si>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</si>
  <si>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</si>
  <si>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</si>
  <si>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</si>
  <si>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</si>
  <si>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</si>
  <si>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</si>
  <si>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</si>
  <si>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</si>
  <si>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</si>
  <si>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</si>
  <si>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</si>
  <si>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</si>
  <si>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</si>
  <si>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</si>
  <si>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</si>
  <si>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</si>
  <si>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</si>
  <si>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</si>
  <si>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</si>
  <si>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</si>
  <si>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</si>
  <si>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</si>
  <si>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</si>
  <si>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</si>
  <si>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</si>
  <si>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</si>
  <si>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</si>
  <si>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</si>
  <si>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</si>
  <si>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</si>
  <si>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</si>
  <si>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</si>
  <si>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</si>
  <si>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</si>
  <si>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</si>
  <si>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</si>
  <si>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</si>
  <si>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</si>
  <si>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</si>
  <si>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</si>
  <si>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</si>
  <si>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</si>
  <si>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</si>
  <si>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</si>
  <si>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</si>
  <si>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</si>
  <si>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</si>
  <si>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</si>
  <si>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</si>
  <si>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</si>
  <si>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</si>
  <si>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</si>
  <si>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</si>
  <si>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</si>
  <si>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</si>
  <si>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</si>
  <si>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</si>
  <si>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</si>
  <si>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</si>
  <si>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</si>
  <si>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</si>
  <si>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</si>
  <si>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</si>
  <si>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</si>
  <si>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</si>
  <si>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</si>
  <si>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</si>
  <si>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</si>
  <si>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</si>
  <si>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</si>
  <si>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</si>
  <si>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</si>
  <si>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</si>
  <si>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</si>
  <si>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</si>
  <si>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</si>
  <si>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</si>
  <si>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</si>
  <si>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</si>
  <si>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</si>
  <si>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</si>
  <si>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</si>
  <si>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</si>
  <si>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</si>
  <si>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</si>
  <si>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</si>
  <si>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</si>
  <si>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</si>
  <si>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</si>
  <si>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</si>
  <si>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</si>
  <si>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</si>
  <si>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</si>
  <si>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</si>
  <si>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</si>
  <si>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</si>
  <si>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</si>
  <si>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</si>
  <si>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</si>
  <si>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</si>
  <si>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</si>
  <si>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</si>
  <si>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</si>
  <si>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</si>
  <si>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</si>
  <si>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</si>
  <si>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</si>
  <si>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</si>
  <si>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</si>
  <si>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</si>
  <si>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</si>
  <si>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</si>
  <si>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</si>
  <si>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</si>
  <si>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</si>
  <si>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</si>
  <si>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</si>
  <si>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</si>
  <si>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</si>
  <si>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</si>
  <si>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</si>
  <si>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</si>
  <si>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</si>
  <si>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</si>
  <si>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</si>
  <si>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</si>
  <si>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</si>
  <si>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</si>
  <si>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</si>
  <si>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</si>
  <si>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</si>
  <si>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</si>
  <si>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</si>
  <si>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</si>
  <si>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</si>
  <si>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</si>
  <si>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</si>
  <si>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</si>
  <si>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</si>
  <si>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</si>
  <si>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</si>
  <si>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</si>
  <si>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</si>
  <si>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</si>
  <si>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</si>
  <si>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</si>
  <si>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</si>
  <si>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</si>
  <si>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</si>
  <si>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</si>
  <si>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</si>
  <si>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</si>
  <si>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</si>
  <si>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</si>
  <si>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</si>
  <si>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</si>
  <si>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</si>
  <si>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</si>
  <si>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</si>
  <si>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</si>
  <si>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</si>
  <si>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</si>
  <si>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</si>
  <si>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</si>
  <si>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</si>
  <si>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</si>
  <si>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</si>
  <si>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</si>
  <si>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</si>
  <si>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</si>
  <si>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</si>
  <si>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</si>
  <si>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</si>
  <si>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</si>
  <si>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</si>
  <si>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</si>
  <si>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</si>
  <si>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</si>
  <si>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</si>
  <si>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</si>
  <si>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</si>
  <si>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</si>
  <si>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</si>
  <si>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</si>
  <si>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</si>
  <si>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</si>
  <si>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</si>
  <si>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</si>
  <si>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</si>
  <si>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</si>
  <si>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</si>
  <si>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</si>
  <si>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</si>
  <si>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</si>
  <si>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</si>
  <si>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</si>
  <si>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</si>
  <si>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</si>
  <si>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</si>
  <si>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</si>
  <si>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</si>
  <si>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</si>
  <si>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</si>
  <si>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</si>
  <si>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</si>
  <si>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</si>
  <si>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</si>
  <si>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</si>
  <si>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</si>
  <si>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</si>
  <si>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</si>
  <si>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</si>
  <si>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</si>
  <si>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</si>
  <si>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</si>
  <si>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</si>
  <si>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</si>
  <si>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</si>
  <si>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</si>
  <si>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</si>
  <si>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</si>
  <si>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</si>
  <si>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</si>
  <si>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</si>
  <si>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</si>
  <si>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</si>
  <si>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</si>
  <si>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</si>
  <si>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</si>
  <si>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</si>
  <si>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</si>
  <si>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</si>
  <si>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</si>
  <si>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</si>
  <si>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</si>
  <si>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</si>
  <si>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</si>
  <si>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</si>
  <si>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</si>
  <si>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</si>
  <si>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</si>
  <si>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</si>
  <si>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</si>
  <si>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</si>
  <si>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</si>
  <si>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</si>
  <si>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</si>
  <si>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</si>
  <si>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</si>
  <si>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</si>
  <si>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</si>
  <si>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</si>
  <si>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</si>
  <si>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</si>
  <si>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</si>
  <si>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</si>
  <si>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</si>
  <si>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</si>
  <si>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</si>
  <si>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</si>
  <si>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</si>
  <si>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</si>
  <si>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</si>
  <si>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</si>
  <si>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</si>
  <si>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</si>
  <si>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</si>
  <si>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</si>
  <si>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</si>
  <si>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</si>
  <si>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</si>
  <si>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</si>
  <si>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</si>
  <si>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</si>
  <si>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</si>
  <si>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</si>
  <si>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</si>
  <si>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</si>
  <si>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</si>
  <si>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</si>
  <si>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</si>
  <si>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</si>
  <si>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</si>
  <si>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</si>
  <si>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</si>
  <si>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</si>
  <si>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</si>
  <si>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</si>
  <si>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</si>
  <si>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</si>
  <si>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</si>
  <si>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</si>
  <si>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</si>
  <si>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</si>
  <si>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</si>
  <si>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</si>
  <si>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</si>
  <si>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</si>
  <si>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</si>
  <si>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</si>
  <si>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</si>
  <si>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</si>
  <si>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</si>
  <si>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</si>
  <si>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</si>
  <si>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</si>
  <si>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</si>
  <si>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</si>
  <si>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</si>
  <si>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</si>
  <si>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</si>
  <si>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</si>
  <si>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</si>
  <si>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</si>
  <si>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</si>
  <si>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</si>
  <si>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</si>
  <si>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</si>
  <si>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</si>
  <si>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</si>
  <si>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</si>
  <si>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</si>
  <si>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</si>
  <si>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</si>
  <si>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</si>
  <si>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</si>
  <si>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</si>
  <si>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</si>
  <si>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</si>
  <si>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</si>
  <si>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</si>
  <si>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</si>
  <si>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</si>
  <si>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</si>
  <si>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</si>
  <si>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</si>
  <si>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</si>
  <si>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</si>
  <si>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</si>
  <si>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</si>
  <si>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</si>
  <si>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</si>
  <si>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</si>
  <si>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</si>
  <si>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</si>
  <si>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</si>
  <si>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</si>
  <si>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</si>
  <si>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</si>
  <si>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</si>
  <si>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</si>
  <si>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</si>
  <si>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</si>
  <si>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</si>
  <si>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</si>
  <si>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</si>
  <si>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</si>
  <si>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</si>
  <si>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</si>
  <si>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</si>
  <si>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</si>
  <si>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</si>
  <si>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</si>
  <si>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</si>
  <si>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</si>
  <si>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</si>
  <si>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</si>
  <si>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</si>
  <si>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</si>
  <si>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</si>
  <si>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</si>
  <si>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</si>
  <si>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</si>
  <si>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</si>
  <si>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</si>
  <si>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</si>
  <si>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</si>
  <si>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</si>
  <si>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</si>
  <si>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</si>
  <si>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</si>
  <si>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</si>
  <si>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</si>
  <si>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</si>
  <si>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</si>
  <si>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</si>
  <si>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</si>
  <si>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</si>
  <si>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</si>
  <si>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</si>
  <si>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</si>
  <si>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</si>
  <si>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</si>
  <si>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</si>
  <si>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</si>
  <si>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</si>
  <si>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</si>
  <si>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</si>
  <si>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</si>
  <si>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</si>
  <si>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</si>
  <si>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</si>
  <si>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</si>
  <si>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</si>
  <si>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</si>
  <si>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</si>
  <si>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</si>
  <si>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</si>
  <si>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</si>
  <si>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</si>
  <si>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</si>
  <si>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</si>
  <si>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</si>
  <si>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</si>
  <si>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</si>
  <si>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</si>
  <si>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</si>
  <si>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</si>
  <si>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</si>
  <si>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</si>
  <si>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</si>
  <si>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</si>
  <si>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</si>
  <si>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</si>
  <si>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</si>
  <si>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</si>
  <si>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</si>
  <si>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</si>
  <si>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</si>
  <si>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</si>
  <si>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</si>
  <si>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</si>
  <si>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</si>
  <si>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</si>
  <si>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</si>
  <si>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</si>
  <si>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</si>
  <si>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</si>
  <si>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</si>
  <si>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</si>
  <si>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</si>
  <si>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</si>
  <si>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</si>
  <si>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</si>
  <si>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</si>
  <si>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</si>
  <si>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</si>
  <si>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</si>
  <si>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</si>
  <si>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</si>
  <si>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</si>
  <si>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</si>
  <si>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</si>
  <si>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</si>
  <si>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</si>
  <si>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</si>
  <si>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</si>
  <si>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</si>
  <si>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</si>
  <si>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</si>
  <si>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</si>
  <si>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</si>
  <si>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</si>
  <si>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</si>
  <si>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</si>
  <si>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</si>
  <si>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</si>
  <si>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</si>
  <si>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</si>
  <si>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</si>
  <si>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</si>
  <si>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</si>
  <si>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</si>
  <si>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</si>
  <si>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</si>
  <si>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</si>
  <si>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</si>
  <si>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</si>
  <si>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</si>
  <si>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</si>
  <si>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</si>
  <si>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</si>
  <si>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</si>
  <si>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</si>
  <si>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</si>
  <si>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</si>
  <si>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</si>
  <si>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</si>
  <si>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</si>
  <si>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</si>
  <si>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</si>
  <si>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</si>
  <si>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</si>
  <si>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</si>
  <si>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</si>
  <si>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</si>
  <si>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</si>
  <si>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</si>
  <si>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</si>
  <si>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</si>
  <si>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</si>
  <si>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</si>
  <si>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</si>
  <si>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</si>
  <si>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</si>
  <si>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</si>
  <si>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</si>
  <si>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</si>
  <si>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</si>
  <si>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</si>
  <si>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</si>
  <si>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</si>
  <si>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</si>
  <si>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</si>
  <si>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</si>
  <si>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</si>
  <si>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</si>
  <si>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</si>
  <si>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</si>
  <si>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</si>
  <si>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</si>
  <si>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</si>
  <si>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</si>
  <si>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</si>
  <si>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</si>
  <si>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</si>
  <si>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</si>
  <si>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</si>
  <si>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</si>
  <si>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</si>
  <si>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</si>
  <si>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</si>
  <si>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</si>
  <si>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</si>
  <si>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</si>
  <si>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</si>
  <si>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</si>
  <si>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</si>
  <si>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</si>
  <si>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</si>
  <si>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</si>
  <si>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</si>
  <si>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</si>
  <si>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</si>
  <si>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</si>
  <si>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</si>
  <si>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</si>
  <si>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</si>
  <si>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</si>
  <si>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</si>
  <si>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</si>
  <si>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</si>
  <si>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</si>
  <si>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</si>
  <si>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</si>
  <si>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</si>
  <si>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</si>
  <si>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</si>
  <si>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</si>
  <si>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</si>
  <si>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</si>
  <si>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</si>
  <si>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</si>
  <si>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</si>
  <si>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</si>
  <si>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</si>
  <si>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</si>
  <si>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</si>
  <si>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</si>
  <si>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</si>
  <si>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</si>
  <si>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</si>
  <si>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</si>
  <si>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</si>
  <si>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</si>
  <si>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</si>
  <si>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</si>
  <si>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</si>
  <si>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</si>
  <si>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</si>
  <si>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</si>
  <si>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</si>
  <si>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</si>
  <si>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</si>
  <si>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</si>
  <si>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</si>
  <si>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</si>
  <si>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</si>
  <si>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</si>
  <si>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</si>
  <si>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</si>
  <si>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</si>
  <si>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</si>
  <si>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</si>
  <si>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</si>
  <si>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</si>
  <si>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</si>
  <si>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</si>
  <si>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</si>
  <si>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</si>
  <si>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</si>
  <si>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</si>
  <si>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</si>
  <si>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</si>
  <si>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</si>
  <si>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</si>
  <si>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</si>
  <si>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</si>
  <si>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</si>
  <si>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</si>
  <si>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</si>
  <si>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</si>
  <si>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</si>
  <si>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</si>
  <si>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</si>
  <si>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</si>
  <si>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</si>
  <si>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</si>
  <si>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</si>
  <si>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</si>
  <si>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</si>
  <si>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</si>
  <si>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</si>
  <si>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</si>
  <si>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</si>
  <si>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</si>
  <si>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</si>
  <si>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</si>
  <si>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</si>
  <si>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</si>
  <si>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</si>
  <si>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</si>
  <si>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</si>
  <si>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</si>
  <si>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</si>
  <si>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</si>
  <si>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</si>
  <si>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</si>
  <si>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</si>
  <si>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</si>
  <si>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</si>
  <si>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</si>
  <si>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</si>
  <si>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</si>
  <si>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</si>
  <si>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</si>
  <si>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</si>
  <si>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</si>
  <si>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</si>
  <si>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</si>
  <si>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</si>
  <si>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</si>
  <si>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</si>
  <si>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</si>
  <si>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</si>
  <si>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</si>
  <si>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</si>
  <si>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</si>
  <si>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</si>
  <si>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</si>
  <si>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</si>
  <si>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</si>
  <si>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</si>
  <si>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</si>
  <si>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</si>
  <si>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</si>
  <si>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</si>
  <si>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</si>
  <si>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</si>
  <si>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</si>
  <si>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</si>
  <si>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</si>
  <si>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</si>
  <si>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</si>
  <si>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</si>
  <si>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</si>
  <si>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</si>
  <si>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</si>
  <si>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</si>
  <si>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</si>
  <si>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</si>
  <si>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</si>
  <si>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</si>
  <si>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</si>
  <si>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</si>
  <si>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</si>
  <si>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</si>
  <si>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</si>
  <si>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</si>
  <si>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</si>
  <si>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</si>
  <si>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</si>
  <si>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</si>
  <si>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</si>
  <si>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</si>
  <si>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</si>
  <si>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</si>
  <si>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</si>
  <si>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</si>
  <si>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</si>
  <si>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</si>
  <si>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</si>
  <si>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</si>
  <si>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</si>
  <si>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</si>
  <si>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</si>
  <si>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</si>
  <si>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</si>
  <si>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</si>
  <si>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</si>
  <si>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</si>
  <si>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</si>
  <si>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</si>
  <si>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</si>
  <si>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</si>
  <si>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</si>
  <si>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</si>
  <si>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</si>
  <si>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</si>
  <si>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</si>
  <si>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</si>
  <si>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</si>
  <si>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</si>
  <si>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</si>
  <si>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</si>
  <si>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</si>
  <si>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</si>
  <si>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</si>
  <si>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</si>
  <si>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</si>
  <si>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</si>
  <si>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</si>
  <si>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</si>
  <si>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</si>
  <si>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</si>
  <si>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</si>
  <si>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</si>
  <si>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</si>
  <si>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</si>
  <si>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</si>
  <si>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</si>
  <si>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</si>
  <si>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</si>
  <si>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</si>
  <si>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</si>
  <si>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</si>
  <si>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</si>
  <si>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</si>
  <si>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</si>
  <si>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</si>
  <si>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</si>
  <si>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</si>
  <si>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</si>
  <si>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</si>
  <si>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</si>
  <si>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</si>
  <si>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</si>
  <si>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</si>
  <si>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</si>
  <si>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</si>
  <si>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</si>
  <si>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</si>
  <si>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</si>
  <si>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</si>
  <si>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</si>
  <si>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</si>
  <si>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</si>
  <si>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</si>
  <si>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</si>
  <si>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</si>
  <si>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</si>
  <si>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</si>
  <si>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</si>
  <si>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</si>
  <si>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</si>
  <si>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</si>
  <si>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</si>
  <si>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</si>
  <si>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</si>
  <si>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</si>
  <si>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</si>
  <si>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</si>
  <si>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</si>
  <si>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</si>
  <si>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</si>
  <si>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</si>
  <si>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</si>
  <si>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</si>
  <si>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</si>
  <si>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</si>
  <si>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</si>
  <si>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</si>
  <si>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</si>
  <si>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</si>
  <si>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</si>
  <si>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</si>
  <si>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</si>
  <si>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</si>
  <si>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</si>
  <si>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</si>
  <si>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</si>
  <si>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</si>
  <si>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</si>
  <si>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</si>
  <si>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</si>
  <si>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</si>
  <si>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</si>
  <si>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</si>
  <si>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</si>
  <si>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</si>
  <si>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</si>
  <si>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</si>
  <si>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</si>
  <si>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</si>
  <si>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</si>
  <si>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</si>
  <si>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</si>
  <si>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</si>
  <si>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</si>
  <si>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</si>
  <si>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</si>
  <si>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</si>
  <si>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</si>
  <si>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</si>
  <si>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</si>
  <si>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</si>
  <si>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</si>
  <si>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</si>
  <si>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</si>
  <si>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</si>
  <si>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</si>
  <si>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</si>
  <si>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</si>
  <si>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</si>
  <si>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</si>
  <si>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</si>
  <si>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</si>
  <si>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</si>
  <si>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</si>
  <si>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</si>
  <si>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</si>
  <si>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</si>
  <si>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</si>
  <si>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</si>
  <si>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</si>
  <si>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</si>
  <si>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</si>
  <si>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</si>
  <si>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</si>
  <si>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</si>
  <si>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</si>
  <si>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</si>
  <si>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</si>
  <si>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</si>
  <si>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</si>
  <si>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</si>
  <si>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</si>
  <si>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</si>
  <si>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</si>
  <si>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</si>
  <si>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</si>
  <si>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</si>
  <si>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</si>
  <si>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</si>
  <si>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</si>
  <si>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</si>
  <si>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</si>
  <si>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</si>
  <si>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</si>
  <si>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</si>
  <si>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</si>
  <si>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</si>
  <si>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</si>
  <si>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</si>
  <si>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</si>
  <si>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</si>
  <si>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</si>
  <si>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</si>
  <si>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</si>
  <si>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</si>
  <si>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</si>
  <si>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</si>
  <si>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</si>
  <si>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</si>
  <si>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</si>
  <si>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</si>
  <si>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</si>
  <si>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</si>
  <si>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</si>
  <si>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</si>
  <si>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</si>
  <si>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</si>
  <si>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</si>
  <si>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</si>
  <si>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</si>
  <si>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</si>
  <si>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</si>
  <si>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</si>
  <si>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</si>
  <si>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</si>
  <si>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</si>
  <si>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</si>
  <si>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</si>
  <si>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</si>
  <si>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</si>
  <si>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</si>
  <si>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</si>
  <si>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</si>
  <si>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</si>
  <si>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</si>
  <si>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</si>
  <si>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</si>
  <si>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</si>
  <si>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</si>
  <si>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</si>
  <si>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</si>
  <si>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</si>
  <si>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</si>
  <si>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</si>
  <si>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</si>
  <si>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</si>
  <si>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</si>
  <si>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</si>
  <si>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</si>
  <si>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</si>
  <si>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</si>
  <si>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</si>
  <si>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</si>
  <si>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</si>
  <si>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</si>
  <si>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</si>
  <si>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</si>
  <si>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</si>
  <si>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</si>
  <si>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</si>
  <si>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</si>
  <si>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</si>
  <si>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</si>
  <si>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</si>
  <si>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</si>
  <si>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</si>
  <si>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</si>
  <si>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</si>
  <si>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</si>
  <si>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</si>
  <si>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</si>
  <si>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</si>
  <si>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</si>
  <si>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</si>
  <si>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</si>
  <si>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</si>
  <si>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</si>
  <si>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</si>
  <si>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</si>
  <si>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</si>
  <si>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</si>
  <si>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</si>
  <si>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</si>
  <si>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</si>
  <si>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</si>
  <si>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</si>
  <si>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</si>
  <si>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</si>
  <si>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</si>
  <si>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</si>
  <si>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</si>
  <si>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</si>
  <si>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</si>
  <si>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</si>
  <si>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</si>
  <si>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</si>
  <si>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</si>
  <si>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</si>
  <si>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</si>
  <si>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</si>
  <si>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</si>
  <si>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</si>
  <si>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</si>
  <si>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</si>
  <si>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</si>
  <si>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</si>
  <si>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</si>
  <si>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</si>
  <si>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</si>
  <si>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</si>
  <si>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</si>
  <si>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</si>
  <si>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</si>
  <si>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</si>
  <si>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</si>
  <si>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</si>
  <si>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</si>
  <si>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</si>
  <si>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</si>
  <si>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</si>
  <si>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</si>
  <si>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</si>
  <si>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</si>
  <si>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</si>
  <si>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</si>
  <si>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</si>
  <si>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</si>
  <si>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</si>
  <si>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</si>
  <si>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</si>
  <si>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</si>
  <si>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</si>
  <si>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</si>
  <si>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</si>
  <si>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</si>
  <si>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</si>
  <si>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</si>
  <si>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</si>
  <si>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</si>
  <si>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</si>
  <si>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</si>
  <si>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</si>
  <si>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</si>
  <si>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</si>
  <si>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</si>
  <si>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</si>
  <si>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</si>
  <si>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</si>
  <si>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</si>
  <si>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</si>
  <si>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</si>
  <si>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</si>
  <si>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</si>
  <si>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</si>
  <si>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</si>
  <si>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</si>
  <si>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</si>
  <si>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</si>
  <si>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</si>
  <si>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</si>
  <si>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</si>
  <si>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</si>
  <si>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</si>
  <si>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</si>
  <si>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</si>
  <si>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</si>
  <si>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</si>
  <si>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</si>
  <si>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</si>
  <si>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</si>
  <si>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</si>
  <si>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</si>
  <si>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</si>
  <si>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</si>
  <si>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</si>
  <si>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</si>
  <si>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</si>
  <si>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</si>
  <si>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</si>
  <si>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</si>
  <si>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</si>
  <si>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</si>
  <si>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</si>
  <si>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</si>
  <si>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</si>
  <si>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</si>
  <si>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</si>
  <si>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</si>
  <si>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</si>
  <si>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</si>
  <si>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</si>
  <si>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</si>
  <si>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</si>
  <si>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</si>
  <si>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</si>
  <si>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</si>
  <si>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</si>
  <si>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</si>
  <si>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</si>
  <si>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</si>
  <si>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</si>
  <si>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</si>
  <si>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</si>
  <si>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</si>
  <si>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</si>
  <si>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</si>
  <si>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</si>
  <si>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</si>
  <si>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</si>
  <si>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</si>
  <si>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</si>
  <si>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</si>
  <si>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</si>
  <si>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</si>
  <si>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</si>
  <si>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</si>
  <si>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</si>
  <si>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</si>
  <si>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</si>
  <si>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</si>
  <si>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</si>
  <si>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</si>
  <si>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</si>
  <si>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</si>
  <si>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</si>
  <si>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</si>
  <si>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</si>
  <si>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</si>
  <si>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</si>
  <si>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</si>
  <si>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</si>
  <si>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</si>
  <si>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</si>
  <si>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</si>
  <si>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</si>
  <si>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</si>
  <si>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</si>
  <si>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</si>
  <si>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</si>
  <si>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</si>
  <si>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</si>
  <si>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</si>
  <si>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</si>
  <si>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</si>
  <si>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</si>
  <si>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</si>
  <si>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</si>
  <si>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</si>
  <si>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</si>
  <si>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</si>
  <si>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</si>
  <si>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</si>
  <si>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</si>
  <si>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</si>
  <si>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</si>
  <si>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</si>
  <si>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</si>
  <si>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</si>
  <si>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</si>
  <si>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</si>
  <si>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</si>
  <si>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</si>
  <si>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</si>
  <si>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</si>
  <si>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</si>
  <si>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</si>
  <si>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</si>
  <si>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</si>
  <si>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</si>
  <si>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</si>
  <si>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</si>
  <si>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</si>
  <si>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</si>
  <si>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</si>
  <si>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</si>
  <si>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</si>
  <si>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</si>
  <si>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</si>
  <si>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</si>
  <si>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</si>
  <si>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</si>
  <si>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</si>
  <si>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</si>
  <si>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</si>
  <si>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</si>
  <si>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</si>
  <si>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</si>
  <si>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</si>
  <si>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</si>
  <si>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</si>
  <si>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</si>
  <si>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</si>
  <si>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</si>
  <si>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</si>
  <si>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</si>
  <si>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</si>
  <si>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</si>
  <si>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</si>
  <si>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</si>
  <si>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</si>
  <si>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</si>
  <si>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</si>
  <si>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</si>
  <si>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</si>
  <si>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</si>
  <si>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</si>
  <si>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</si>
  <si>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</si>
  <si>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</si>
  <si>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</si>
  <si>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</si>
  <si>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</si>
  <si>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</si>
  <si>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</si>
  <si>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</si>
  <si>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</si>
  <si>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</si>
  <si>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</si>
  <si>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</si>
  <si>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</si>
  <si>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</si>
  <si>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</si>
  <si>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</si>
  <si>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</si>
  <si>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</si>
  <si>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</si>
  <si>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</si>
  <si>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</si>
  <si>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</si>
  <si>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</si>
  <si>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</si>
  <si>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</si>
  <si>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</si>
  <si>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</si>
  <si>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</si>
  <si>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</si>
  <si>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</si>
  <si>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</si>
  <si>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</si>
  <si>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</si>
  <si>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</si>
  <si>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</si>
  <si>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</si>
  <si>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</si>
  <si>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</si>
  <si>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</si>
  <si>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</si>
  <si>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</si>
  <si>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</si>
  <si>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</si>
  <si>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</si>
  <si>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</si>
  <si>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</si>
  <si>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</si>
  <si>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</si>
  <si>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</si>
  <si>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</si>
  <si>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</si>
  <si>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</si>
  <si>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</si>
  <si>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</si>
  <si>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</si>
  <si>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</si>
  <si>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</si>
  <si>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</si>
  <si>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</si>
  <si>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</si>
  <si>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</si>
  <si>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</si>
  <si>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</si>
  <si>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</si>
  <si>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</si>
  <si>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</si>
  <si>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</si>
  <si>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</si>
  <si>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</si>
  <si>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</si>
  <si>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</si>
  <si>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</si>
  <si>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</si>
  <si>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</si>
  <si>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</si>
  <si>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</si>
  <si>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</si>
  <si>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</si>
  <si>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</si>
  <si>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</si>
  <si>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</si>
  <si>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</si>
  <si>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</si>
  <si>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</si>
  <si>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</si>
  <si>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</si>
  <si>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</si>
  <si>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</si>
  <si>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</si>
  <si>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</si>
  <si>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</si>
  <si>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</si>
  <si>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</si>
  <si>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</si>
  <si>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</si>
  <si>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</si>
  <si>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</si>
  <si>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</si>
  <si>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</si>
  <si>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</si>
  <si>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</si>
  <si>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</si>
  <si>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</si>
  <si>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</si>
  <si>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</si>
  <si>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</si>
  <si>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</si>
  <si>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</si>
  <si>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</si>
  <si>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</si>
  <si>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</si>
  <si>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</si>
  <si>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</si>
  <si>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</si>
  <si>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</si>
  <si>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</si>
  <si>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</si>
  <si>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</si>
  <si>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</si>
  <si>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</si>
  <si>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</si>
  <si>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</si>
  <si>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</si>
  <si>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</si>
  <si>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</si>
  <si>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</si>
  <si>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</si>
  <si>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</si>
  <si>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</si>
  <si>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</si>
  <si>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</si>
  <si>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</si>
  <si>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</si>
  <si>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</si>
  <si>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</si>
  <si>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</si>
  <si>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</si>
  <si>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</si>
  <si>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</si>
  <si>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</si>
  <si>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</si>
  <si>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</si>
  <si>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</si>
  <si>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</si>
  <si>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</si>
  <si>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</si>
  <si>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</si>
  <si>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</si>
  <si>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</si>
  <si>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</si>
  <si>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</si>
  <si>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</si>
  <si>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</si>
  <si>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</si>
  <si>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</si>
  <si>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</si>
  <si>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</si>
  <si>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</si>
  <si>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</si>
  <si>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</si>
  <si>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</si>
  <si>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</si>
  <si>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</si>
  <si>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</si>
  <si>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</si>
  <si>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</si>
  <si>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</si>
  <si>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</si>
  <si>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</si>
  <si>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</si>
  <si>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</si>
  <si>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</si>
  <si>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</si>
  <si>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</si>
  <si>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</si>
  <si>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</si>
  <si>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</si>
  <si>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</si>
  <si>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</si>
  <si>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</si>
  <si>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</si>
  <si>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</si>
  <si>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</si>
  <si>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</si>
  <si>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</si>
  <si>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</si>
  <si>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</si>
  <si>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</si>
  <si>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</si>
  <si>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</si>
  <si>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</si>
  <si>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</si>
  <si>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</si>
  <si>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</si>
  <si>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</si>
  <si>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</si>
  <si>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</si>
  <si>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</si>
  <si>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</si>
  <si>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</si>
  <si>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</si>
  <si>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</si>
  <si>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</si>
  <si>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</si>
  <si>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</si>
  <si>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</si>
  <si>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</si>
  <si>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</si>
  <si>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</si>
  <si>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</si>
  <si>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</si>
  <si>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</si>
  <si>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</si>
  <si>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</si>
  <si>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</si>
  <si>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</si>
  <si>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</si>
  <si>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</si>
  <si>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</si>
  <si>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</si>
  <si>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</si>
  <si>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</si>
  <si>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</si>
  <si>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</si>
  <si>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</si>
  <si>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</si>
  <si>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</si>
  <si>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</si>
  <si>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</si>
  <si>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</si>
  <si>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</si>
  <si>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</si>
  <si>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</si>
  <si>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</si>
  <si>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</si>
  <si>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</si>
  <si>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</si>
  <si>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</si>
  <si>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</si>
  <si>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</si>
  <si>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</si>
  <si>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</si>
  <si>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</si>
  <si>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</si>
  <si>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</si>
  <si>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</si>
  <si>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</si>
  <si>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</si>
  <si>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</si>
  <si>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</si>
  <si>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</si>
  <si>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</si>
  <si>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</si>
  <si>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</si>
  <si>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</si>
  <si>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</si>
  <si>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</si>
  <si>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</si>
  <si>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</si>
  <si>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</si>
  <si>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</si>
  <si>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</si>
  <si>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</si>
  <si>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</si>
  <si>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</si>
  <si>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</si>
  <si>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</si>
  <si>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</si>
  <si>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</si>
  <si>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</si>
  <si>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</si>
  <si>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</si>
  <si>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</si>
  <si>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</si>
  <si>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</si>
  <si>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</si>
  <si>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</si>
  <si>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</si>
  <si>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</si>
  <si>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</si>
  <si>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</si>
  <si>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</si>
  <si>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</si>
  <si>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</si>
  <si>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</si>
  <si>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</si>
  <si>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</si>
  <si>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</si>
  <si>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</si>
  <si>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</si>
  <si>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</si>
  <si>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</si>
  <si>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</si>
  <si>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</si>
  <si>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</si>
  <si>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</si>
  <si>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</si>
  <si>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</si>
  <si>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</si>
  <si>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</si>
  <si>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</si>
  <si>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</si>
  <si>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</si>
  <si>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</si>
  <si>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</si>
  <si>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</si>
  <si>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</si>
  <si>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</si>
  <si>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</si>
  <si>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</si>
  <si>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</si>
  <si>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</si>
  <si>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</si>
  <si>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</si>
  <si>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</si>
  <si>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</si>
  <si>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</si>
  <si>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</si>
  <si>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</si>
  <si>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</si>
  <si>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</si>
  <si>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</si>
  <si>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</si>
  <si>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</si>
  <si>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</si>
  <si>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</si>
  <si>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</si>
  <si>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</si>
  <si>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</si>
  <si>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</si>
  <si>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</si>
  <si>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</si>
  <si>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</si>
  <si>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</si>
  <si>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</si>
  <si>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</si>
  <si>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</si>
  <si>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</si>
  <si>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</si>
  <si>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</si>
  <si>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</si>
  <si>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</si>
  <si>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</si>
  <si>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</si>
  <si>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</si>
  <si>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</si>
  <si>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</si>
  <si>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</si>
  <si>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</si>
  <si>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</si>
  <si>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</si>
  <si>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</si>
  <si>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</si>
  <si>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</si>
  <si>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</si>
  <si>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</si>
  <si>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</si>
  <si>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</si>
  <si>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</si>
  <si>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</si>
  <si>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</si>
  <si>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</si>
  <si>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</si>
  <si>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</si>
  <si>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</si>
  <si>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</si>
  <si>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</si>
  <si>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</si>
  <si>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</si>
  <si>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</si>
  <si>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</si>
  <si>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</si>
  <si>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</si>
  <si>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</si>
  <si>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</si>
  <si>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</si>
  <si>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</si>
  <si>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</si>
  <si>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</si>
  <si>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</si>
  <si>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</si>
  <si>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</si>
  <si>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</si>
  <si>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</si>
  <si>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</si>
  <si>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</si>
  <si>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</si>
  <si>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</si>
  <si>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</si>
  <si>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</si>
  <si>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</si>
  <si>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</si>
  <si>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</si>
  <si>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</si>
  <si>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</si>
  <si>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</si>
  <si>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</si>
  <si>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</si>
  <si>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</si>
  <si>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</si>
  <si>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</si>
  <si>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</si>
  <si>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</si>
  <si>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</si>
  <si>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</si>
  <si>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</si>
  <si>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</si>
  <si>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</si>
  <si>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</si>
  <si>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</si>
  <si>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</si>
  <si>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</si>
  <si>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</si>
  <si>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</si>
  <si>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</si>
  <si>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</si>
  <si>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</si>
  <si>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</si>
  <si>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</si>
  <si>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</si>
  <si>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</si>
  <si>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</si>
  <si>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</si>
  <si>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</si>
  <si>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</si>
  <si>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</si>
  <si>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</si>
  <si>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</si>
  <si>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</si>
  <si>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</si>
  <si>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</si>
  <si>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</si>
  <si>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</si>
  <si>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</si>
  <si>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</si>
  <si>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</si>
  <si>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</si>
  <si>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</si>
  <si>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</si>
  <si>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</si>
  <si>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</si>
  <si>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</si>
  <si>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</si>
  <si>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</si>
  <si>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</si>
  <si>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</si>
  <si>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</si>
  <si>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</si>
  <si>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</si>
  <si>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</si>
  <si>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</si>
  <si>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</si>
  <si>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</si>
  <si>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</si>
  <si>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</si>
  <si>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</si>
  <si>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</si>
  <si>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</si>
  <si>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</si>
  <si>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</si>
  <si>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</si>
  <si>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</si>
  <si>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</si>
  <si>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</si>
  <si>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</si>
  <si>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</si>
  <si>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</si>
  <si>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</si>
  <si>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</si>
  <si>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</si>
  <si>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</si>
  <si>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</si>
  <si>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</si>
  <si>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</si>
  <si>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</si>
  <si>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</si>
  <si>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</si>
  <si>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</si>
  <si>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</si>
  <si>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</si>
  <si>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</si>
  <si>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</si>
  <si>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</si>
  <si>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</si>
  <si>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</si>
  <si>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</si>
  <si>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</si>
  <si>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</si>
  <si>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</si>
  <si>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</si>
  <si>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</si>
  <si>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</si>
  <si>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</si>
  <si>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</si>
  <si>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</si>
  <si>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</si>
  <si>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</si>
  <si>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</si>
  <si>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</si>
  <si>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</si>
  <si>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</si>
  <si>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</si>
  <si>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</si>
  <si>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</si>
  <si>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</si>
  <si>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</si>
  <si>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</si>
  <si>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</si>
  <si>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</si>
  <si>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</si>
  <si>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</si>
  <si>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</si>
  <si>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</si>
  <si>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</si>
  <si>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</si>
  <si>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</si>
  <si>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</si>
  <si>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</si>
  <si>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</si>
  <si>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</si>
  <si>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</si>
  <si>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</si>
  <si>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</si>
  <si>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</si>
  <si>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</si>
  <si>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</si>
  <si>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</si>
  <si>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</si>
  <si>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</si>
  <si>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</si>
  <si>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</si>
  <si>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</si>
  <si>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</si>
  <si>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</si>
  <si>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</si>
  <si>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</si>
  <si>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</si>
  <si>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</si>
  <si>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</si>
  <si>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</si>
  <si>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</si>
  <si>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</si>
  <si>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</si>
  <si>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</si>
  <si>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</si>
  <si>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</si>
  <si>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</si>
  <si>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</si>
  <si>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</si>
  <si>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</si>
  <si>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</si>
  <si>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</si>
  <si>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</si>
  <si>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</si>
  <si>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</si>
  <si>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</si>
  <si>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</si>
  <si>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</si>
  <si>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</si>
  <si>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</si>
  <si>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</si>
  <si>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</si>
  <si>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</si>
  <si>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</si>
  <si>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</si>
  <si>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</si>
  <si>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</si>
  <si>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</si>
  <si>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</si>
  <si>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</si>
  <si>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</si>
  <si>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</si>
  <si>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</si>
  <si>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</si>
  <si>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</si>
  <si>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</si>
  <si>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</si>
  <si>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</si>
  <si>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</si>
  <si>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</si>
  <si>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</si>
  <si>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</si>
  <si>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</si>
  <si>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</si>
  <si>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</si>
  <si>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</si>
  <si>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</si>
  <si>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</si>
  <si>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</si>
  <si>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</si>
  <si>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</si>
  <si>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</si>
  <si>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</si>
  <si>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</si>
  <si>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</si>
  <si>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</si>
  <si>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</si>
  <si>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</si>
  <si>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</si>
  <si>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</si>
  <si>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</si>
  <si>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</si>
  <si>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</si>
  <si>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</si>
  <si>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</si>
  <si>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</si>
  <si>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</si>
  <si>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</si>
  <si>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</si>
  <si>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</si>
  <si>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</si>
  <si>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</si>
  <si>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</si>
  <si>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</si>
  <si>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</si>
  <si>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</si>
  <si>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</si>
  <si>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</si>
  <si>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</si>
  <si>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</si>
  <si>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</si>
  <si>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</si>
  <si>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</si>
  <si>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</si>
  <si>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</si>
  <si>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</si>
  <si>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</si>
  <si>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</si>
  <si>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</si>
  <si>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</si>
  <si>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</si>
  <si>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</si>
  <si>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</si>
  <si>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</si>
  <si>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</si>
  <si>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</si>
  <si>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</si>
  <si>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</si>
  <si>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</si>
  <si>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</si>
  <si>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</si>
  <si>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</si>
  <si>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</si>
  <si>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</si>
  <si>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</si>
  <si>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</si>
  <si>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</si>
  <si>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</si>
  <si>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</si>
  <si>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</si>
  <si>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</si>
  <si>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</si>
  <si>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</si>
  <si>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</si>
  <si>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</si>
  <si>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</si>
  <si>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</si>
  <si>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</si>
  <si>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</si>
  <si>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</si>
  <si>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</si>
  <si>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</si>
  <si>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</si>
  <si>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</si>
  <si>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</si>
  <si>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</si>
  <si>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</si>
  <si>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</si>
  <si>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</si>
  <si>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</si>
  <si>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</si>
  <si>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</si>
  <si>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</si>
  <si>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</si>
  <si>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</si>
  <si>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</si>
  <si>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</si>
  <si>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</si>
  <si>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</si>
  <si>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</si>
  <si>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</si>
  <si>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</si>
  <si>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</si>
  <si>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</si>
  <si>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</si>
  <si>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</si>
  <si>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</si>
  <si>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</si>
  <si>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</si>
  <si>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</si>
  <si>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</si>
  <si>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</si>
  <si>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</si>
  <si>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</si>
  <si>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</si>
  <si>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</si>
  <si>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</si>
  <si>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</si>
  <si>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</si>
  <si>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</si>
  <si>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</si>
  <si>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</si>
  <si>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</si>
  <si>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</si>
  <si>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</si>
  <si>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</si>
  <si>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</si>
  <si>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</si>
  <si>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</si>
  <si>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</si>
  <si>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</si>
  <si>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</si>
  <si>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</si>
  <si>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</si>
  <si>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</si>
  <si>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</si>
  <si>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</si>
  <si>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</si>
  <si>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</si>
  <si>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</si>
  <si>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</si>
  <si>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</si>
  <si>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</si>
  <si>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</si>
  <si>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</si>
  <si>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</si>
  <si>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</si>
  <si>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</si>
  <si>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</si>
  <si>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</si>
  <si>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</si>
  <si>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</si>
  <si>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</si>
  <si>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</si>
  <si>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</si>
  <si>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</si>
  <si>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</si>
  <si>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</si>
  <si>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</si>
  <si>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</si>
  <si>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</si>
  <si>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</si>
  <si>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</si>
  <si>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</si>
  <si>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</si>
  <si>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</si>
  <si>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</si>
  <si>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</si>
  <si>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</si>
  <si>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</si>
  <si>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</si>
  <si>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</si>
  <si>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</si>
  <si>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</si>
  <si>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</si>
  <si>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</si>
  <si>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</si>
  <si>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</si>
  <si>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</si>
  <si>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</si>
  <si>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</si>
  <si>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</si>
  <si>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</si>
  <si>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</si>
  <si>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</si>
  <si>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</si>
  <si>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</si>
  <si>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</si>
  <si>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</si>
  <si>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</si>
  <si>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</si>
  <si>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</si>
  <si>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</si>
  <si>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</si>
  <si>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</si>
  <si>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</si>
  <si>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</si>
  <si>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</si>
  <si>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</si>
  <si>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</si>
  <si>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</si>
  <si>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</si>
  <si>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</si>
  <si>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</si>
  <si>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</si>
  <si>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</si>
  <si>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</si>
  <si>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</si>
  <si>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</si>
  <si>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</si>
  <si>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</si>
  <si>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</si>
  <si>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</si>
  <si>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</si>
  <si>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</si>
  <si>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</si>
  <si>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</si>
  <si>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</si>
  <si>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</si>
  <si>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</si>
  <si>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</si>
  <si>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</si>
  <si>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</si>
  <si>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</si>
  <si>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</si>
  <si>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</si>
  <si>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</si>
  <si>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</si>
  <si>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</si>
  <si>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</si>
  <si>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</si>
  <si>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</si>
  <si>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</si>
  <si>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</si>
  <si>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</si>
  <si>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</si>
  <si>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</si>
  <si>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</si>
  <si>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</si>
  <si>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</si>
  <si>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</si>
  <si>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</si>
  <si>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</si>
  <si>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</si>
  <si>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</si>
  <si>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</si>
  <si>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</si>
  <si>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</si>
  <si>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</si>
  <si>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</si>
  <si>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</si>
  <si>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</si>
  <si>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</si>
  <si>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</si>
  <si>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</si>
  <si>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</si>
  <si>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</si>
  <si>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</si>
  <si>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</si>
  <si>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</si>
  <si>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</si>
  <si>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</si>
  <si>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</si>
  <si>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</si>
  <si>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</si>
  <si>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</si>
  <si>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</si>
  <si>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</si>
  <si>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</si>
  <si>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</si>
  <si>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</si>
  <si>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</si>
  <si>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</si>
  <si>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</si>
  <si>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</si>
  <si>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</si>
  <si>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</si>
  <si>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</si>
  <si>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</si>
  <si>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</si>
  <si>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</si>
  <si>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</si>
  <si>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</si>
  <si>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</si>
  <si>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</si>
  <si>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</si>
  <si>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</si>
  <si>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</si>
  <si>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</si>
  <si>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</si>
  <si>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</si>
  <si>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</si>
  <si>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</si>
  <si>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</si>
  <si>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</si>
  <si>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</si>
  <si>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</si>
  <si>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</si>
  <si>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</si>
  <si>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</si>
  <si>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</si>
  <si>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</si>
  <si>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</si>
  <si>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</si>
  <si>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</si>
  <si>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</si>
  <si>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</si>
  <si>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</si>
  <si>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</si>
  <si>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</si>
  <si>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</si>
  <si>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</si>
  <si>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</si>
  <si>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</si>
  <si>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</si>
  <si>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</si>
  <si>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</si>
  <si>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</si>
  <si>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</si>
  <si>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</si>
  <si>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</si>
  <si>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</si>
  <si>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</si>
  <si>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</si>
  <si>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</si>
  <si>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</si>
  <si>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</si>
  <si>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</si>
  <si>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</si>
  <si>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</si>
  <si>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</si>
  <si>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</si>
  <si>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</si>
  <si>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</si>
  <si>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</si>
  <si>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</si>
  <si>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</si>
  <si>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</si>
  <si>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</si>
  <si>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</si>
  <si>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</si>
  <si>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</si>
  <si>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</si>
  <si>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</si>
  <si>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</si>
  <si>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</si>
  <si>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</si>
  <si>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</si>
  <si>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</si>
  <si>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</si>
  <si>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</si>
  <si>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</si>
  <si>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</si>
  <si>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</si>
  <si>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</si>
  <si>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</si>
  <si>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</si>
  <si>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</si>
  <si>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</si>
  <si>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</si>
  <si>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</si>
  <si>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</si>
  <si>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</si>
  <si>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</si>
  <si>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</si>
  <si>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</si>
  <si>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</si>
  <si>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</si>
  <si>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</si>
  <si>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</si>
  <si>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</si>
  <si>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</si>
  <si>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</si>
  <si>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</si>
  <si>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</si>
  <si>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</si>
  <si>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</si>
  <si>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</si>
  <si>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</si>
  <si>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</si>
  <si>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</si>
  <si>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</si>
  <si>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</si>
  <si>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</si>
  <si>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</si>
  <si>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</si>
  <si>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</si>
  <si>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</si>
  <si>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</si>
  <si>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</si>
  <si>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</si>
  <si>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</si>
  <si>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</si>
  <si>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</si>
  <si>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</si>
  <si>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</si>
  <si>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</si>
  <si>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</si>
  <si>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</si>
  <si>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</si>
  <si>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</si>
  <si>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</si>
  <si>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</si>
  <si>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</si>
  <si>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</si>
  <si>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</si>
  <si>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</si>
  <si>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</si>
  <si>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</si>
  <si>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</si>
  <si>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</si>
  <si>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</si>
  <si>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</si>
  <si>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</si>
  <si>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</si>
  <si>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</si>
  <si>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</si>
  <si>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</si>
  <si>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</si>
  <si>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</si>
  <si>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</si>
  <si>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</si>
  <si>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</si>
  <si>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</si>
  <si>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</si>
  <si>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</si>
  <si>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</si>
  <si>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</si>
  <si>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</si>
  <si>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</si>
  <si>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</si>
  <si>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</si>
  <si>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</si>
  <si>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</si>
  <si>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</si>
  <si>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</si>
  <si>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</si>
  <si>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</si>
  <si>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</si>
  <si>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</si>
  <si>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</si>
  <si>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</si>
  <si>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</si>
  <si>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</si>
  <si>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</si>
  <si>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</si>
  <si>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</si>
  <si>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</si>
  <si>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</si>
  <si>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</si>
  <si>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</si>
  <si>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</si>
  <si>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</si>
  <si>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</si>
  <si>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</si>
  <si>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</si>
  <si>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</si>
  <si>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</si>
  <si>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</si>
  <si>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</si>
  <si>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</si>
  <si>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</si>
  <si>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</si>
  <si>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</si>
  <si>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</si>
  <si>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</si>
  <si>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</si>
  <si>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</si>
  <si>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</si>
  <si>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</si>
  <si>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</si>
  <si>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</si>
  <si>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</si>
  <si>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</si>
  <si>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</si>
  <si>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</si>
  <si>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</si>
  <si>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</si>
  <si>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</si>
  <si>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</si>
  <si>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</si>
  <si>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</si>
  <si>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</si>
  <si>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</si>
  <si>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</si>
  <si>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</si>
  <si>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</si>
  <si>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</si>
  <si>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</si>
  <si>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</si>
  <si>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</si>
  <si>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</si>
  <si>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</si>
  <si>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</si>
  <si>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</si>
  <si>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</si>
  <si>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</si>
  <si>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</si>
  <si>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</si>
  <si>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</si>
  <si>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</si>
  <si>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</si>
  <si>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</si>
  <si>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</si>
  <si>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</si>
  <si>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</si>
  <si>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</si>
  <si>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</si>
  <si>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</si>
  <si>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</si>
  <si>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</si>
  <si>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</si>
  <si>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</si>
  <si>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</si>
  <si>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</si>
  <si>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</si>
  <si>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</si>
  <si>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</si>
  <si>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</si>
  <si>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</si>
  <si>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</si>
  <si>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</si>
  <si>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</si>
  <si>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</si>
  <si>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</si>
  <si>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</si>
  <si>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</si>
  <si>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</si>
  <si>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</si>
  <si>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</si>
  <si>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</si>
  <si>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</si>
  <si>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</si>
  <si>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</si>
  <si>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</si>
  <si>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</si>
  <si>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</si>
  <si>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</si>
  <si>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</si>
  <si>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</si>
  <si>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</si>
  <si>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</si>
  <si>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</si>
  <si>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</si>
  <si>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</si>
  <si>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</si>
  <si>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</si>
  <si>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</si>
  <si>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</si>
  <si>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</si>
  <si>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</si>
  <si>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</si>
  <si>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</si>
  <si>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</si>
  <si>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</si>
  <si>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</si>
  <si>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</si>
  <si>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</si>
  <si>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</si>
  <si>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</si>
  <si>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</si>
  <si>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</si>
  <si>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</si>
  <si>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</si>
  <si>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</si>
  <si>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</si>
  <si>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</si>
  <si>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</si>
  <si>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</si>
  <si>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</si>
  <si>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</si>
  <si>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</si>
  <si>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</si>
  <si>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</si>
  <si>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</si>
  <si>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</si>
  <si>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</si>
  <si>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</si>
  <si>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</si>
  <si>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</si>
  <si>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</si>
  <si>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</si>
  <si>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</si>
  <si>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</si>
  <si>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</si>
  <si>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</si>
  <si>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</si>
  <si>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</si>
  <si>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</si>
  <si>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</si>
  <si>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</si>
  <si>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</si>
  <si>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</si>
  <si>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</si>
  <si>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</si>
  <si>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</si>
  <si>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</si>
  <si>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</si>
  <si>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</si>
  <si>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</si>
  <si>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</si>
  <si>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</si>
  <si>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</si>
  <si>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</si>
  <si>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</si>
  <si>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</si>
  <si>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</si>
  <si>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</si>
  <si>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</si>
  <si>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</si>
  <si>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</si>
  <si>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</si>
  <si>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</si>
  <si>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</si>
  <si>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</si>
  <si>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</si>
  <si>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</si>
  <si>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</si>
  <si>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</si>
  <si>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</si>
  <si>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</si>
  <si>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</si>
  <si>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</si>
  <si>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</si>
  <si>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</si>
  <si>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</si>
  <si>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</si>
  <si>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</si>
  <si>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</si>
  <si>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</si>
  <si>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</si>
  <si>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</si>
  <si>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</si>
  <si>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</si>
  <si>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</si>
  <si>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</si>
  <si>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</si>
  <si>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</si>
  <si>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</si>
  <si>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</si>
  <si>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</si>
  <si>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</si>
  <si>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</si>
  <si>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</si>
  <si>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</si>
  <si>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</si>
  <si>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</si>
  <si>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</si>
  <si>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</si>
  <si>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</si>
  <si>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</si>
  <si>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</si>
  <si>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</si>
  <si>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</si>
  <si>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</si>
  <si>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</si>
  <si>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</si>
  <si>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</si>
  <si>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</si>
  <si>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</si>
  <si>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</si>
  <si>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</si>
  <si>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</si>
  <si>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</si>
  <si>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</si>
  <si>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</si>
  <si>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</si>
  <si>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</si>
  <si>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</si>
  <si>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</si>
  <si>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</si>
  <si>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</si>
  <si>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</si>
  <si>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</si>
  <si>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</si>
  <si>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</si>
  <si>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</si>
  <si>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</si>
  <si>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</si>
  <si>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</si>
  <si>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</si>
  <si>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</si>
  <si>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</si>
  <si>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</si>
  <si>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</si>
  <si>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</si>
  <si>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</si>
  <si>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</si>
  <si>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</si>
  <si>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</si>
  <si>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</si>
  <si>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</si>
  <si>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</si>
  <si>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</si>
  <si>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</si>
  <si>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</si>
  <si>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</si>
  <si>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</si>
  <si>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</si>
  <si>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</si>
  <si>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</si>
  <si>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</si>
  <si>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</si>
  <si>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</si>
  <si>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</si>
  <si>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</si>
  <si>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</si>
  <si>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</si>
  <si>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</si>
  <si>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</si>
  <si>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</si>
  <si>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</si>
  <si>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</si>
  <si>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</si>
  <si>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</si>
  <si>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</si>
  <si>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</si>
  <si>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</si>
  <si>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</si>
  <si>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</si>
  <si>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</si>
  <si>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</si>
  <si>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</si>
  <si>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</si>
  <si>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</si>
  <si>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</si>
  <si>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</si>
  <si>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</si>
  <si>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</si>
  <si>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</si>
  <si>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</si>
  <si>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</si>
  <si>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</si>
  <si>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</si>
  <si>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</si>
  <si>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</si>
  <si>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</si>
  <si>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</si>
  <si>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</si>
  <si>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</si>
  <si>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</si>
  <si>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</si>
  <si>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</si>
  <si>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</si>
  <si>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</si>
  <si>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</si>
  <si>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</si>
  <si>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</si>
  <si>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</si>
  <si>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</si>
  <si>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</si>
  <si>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</si>
  <si>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</si>
  <si>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</si>
  <si>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</si>
  <si>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</si>
  <si>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</si>
  <si>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</si>
  <si>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</si>
  <si>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</si>
  <si>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</si>
  <si>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</si>
  <si>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</si>
  <si>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</si>
  <si>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</si>
  <si>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</si>
  <si>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</si>
  <si>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</si>
  <si>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</si>
  <si>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</si>
  <si>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</si>
  <si>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</si>
  <si>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</si>
  <si>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</si>
  <si>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</si>
  <si>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</si>
  <si>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</si>
  <si>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</si>
  <si>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</si>
  <si>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</si>
  <si>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</si>
  <si>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</si>
  <si>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</si>
  <si>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</si>
  <si>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</si>
  <si>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</si>
  <si>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</si>
  <si>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</si>
  <si>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</si>
  <si>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</si>
  <si>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</si>
  <si>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</si>
  <si>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</si>
  <si>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</si>
  <si>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</si>
  <si>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</si>
  <si>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</si>
  <si>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</si>
  <si>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</si>
  <si>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</si>
  <si>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</si>
  <si>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</si>
  <si>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</si>
  <si>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</si>
  <si>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</si>
  <si>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</si>
  <si>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</si>
  <si>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</si>
  <si>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</si>
  <si>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</si>
  <si>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</si>
  <si>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</si>
  <si>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</si>
  <si>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</si>
  <si>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</si>
  <si>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</si>
  <si>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</si>
  <si>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</si>
  <si>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</si>
  <si>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</si>
  <si>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</si>
  <si>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</si>
  <si>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</si>
  <si>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</si>
  <si>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</si>
  <si>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</si>
  <si>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</si>
  <si>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</si>
  <si>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</si>
  <si>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</si>
  <si>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</si>
  <si>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</si>
  <si>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</si>
  <si>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</si>
  <si>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</si>
  <si>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</si>
  <si>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</si>
  <si>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</si>
  <si>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</si>
  <si>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</si>
  <si>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</si>
  <si>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</si>
  <si>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</si>
  <si>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</si>
  <si>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</si>
  <si>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</si>
  <si>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</si>
  <si>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</si>
  <si>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</si>
  <si>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</si>
  <si>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</si>
  <si>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</si>
  <si>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</si>
  <si>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</si>
  <si>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</si>
  <si>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</si>
  <si>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</si>
  <si>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</si>
  <si>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</si>
  <si>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</si>
  <si>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</si>
  <si>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</si>
  <si>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</si>
  <si>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</si>
  <si>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</si>
  <si>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</si>
  <si>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</si>
  <si>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</si>
  <si>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</si>
  <si>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</si>
  <si>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</si>
  <si>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</si>
  <si>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</si>
  <si>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</si>
  <si>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</si>
  <si>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</si>
  <si>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</si>
  <si>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</si>
  <si>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</si>
  <si>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</si>
  <si>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</si>
  <si>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</si>
  <si>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</si>
  <si>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</si>
  <si>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</si>
  <si>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</si>
  <si>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</si>
  <si>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</si>
  <si>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</si>
  <si>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</si>
  <si>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</si>
  <si>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</si>
  <si>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</si>
  <si>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</si>
  <si>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</si>
  <si>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</si>
  <si>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</si>
  <si>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</si>
  <si>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</si>
  <si>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</si>
  <si>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</si>
  <si>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</si>
  <si>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</si>
  <si>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</si>
  <si>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</si>
  <si>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</si>
  <si>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</si>
  <si>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</si>
  <si>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</si>
  <si>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</si>
  <si>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</si>
  <si>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</si>
  <si>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</si>
  <si>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</si>
  <si>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</si>
  <si>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</si>
  <si>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</si>
  <si>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</si>
  <si>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</si>
  <si>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</si>
  <si>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</si>
  <si>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</si>
  <si>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</si>
  <si>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</si>
  <si>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</si>
  <si>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</si>
  <si>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</si>
  <si>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</si>
  <si>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</si>
  <si>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</si>
  <si>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</si>
  <si>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</si>
  <si>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</si>
  <si>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</si>
  <si>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</si>
  <si>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</si>
  <si>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</si>
  <si>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</si>
  <si>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</si>
  <si>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</si>
  <si>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</si>
  <si>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</si>
  <si>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</si>
  <si>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</si>
  <si>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</si>
  <si>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</si>
  <si>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</si>
  <si>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</si>
  <si>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</si>
  <si>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</si>
  <si>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</si>
  <si>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</si>
  <si>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</si>
  <si>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</si>
  <si>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</si>
  <si>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</si>
  <si>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</si>
  <si>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</si>
  <si>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</si>
  <si>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</si>
  <si>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</si>
  <si>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</si>
  <si>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</si>
  <si>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</si>
  <si>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</si>
  <si>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</si>
  <si>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</si>
  <si>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</si>
  <si>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</si>
  <si>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</si>
  <si>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</si>
  <si>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</si>
  <si>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</si>
  <si>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</si>
  <si>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</si>
  <si>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</si>
  <si>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</si>
  <si>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</si>
  <si>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</si>
  <si>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</si>
  <si>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</si>
  <si>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</si>
  <si>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</si>
  <si>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</si>
  <si>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</si>
  <si>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</si>
  <si>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</si>
  <si>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</si>
  <si>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</si>
  <si>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</si>
  <si>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</si>
  <si>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</si>
  <si>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</si>
  <si>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</si>
  <si>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</si>
  <si>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</si>
  <si>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</si>
  <si>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</si>
  <si>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</si>
  <si>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</si>
  <si>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</si>
  <si>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</si>
  <si>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</si>
  <si>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</si>
  <si>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</si>
  <si>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</si>
  <si>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</si>
  <si>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</si>
  <si>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</si>
  <si>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</si>
  <si>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</si>
  <si>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</si>
  <si>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</si>
  <si>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</si>
  <si>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</si>
  <si>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</si>
  <si>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</si>
  <si>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</si>
  <si>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</si>
  <si>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</si>
  <si>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</si>
  <si>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</si>
  <si>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</si>
  <si>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</si>
  <si>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</si>
  <si>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</si>
  <si>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</si>
  <si>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</si>
  <si>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</si>
  <si>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</si>
  <si>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</si>
  <si>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</si>
  <si>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</si>
  <si>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</si>
  <si>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</si>
  <si>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</si>
  <si>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</si>
  <si>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</si>
  <si>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</si>
  <si>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</si>
  <si>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</si>
  <si>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</si>
  <si>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</si>
  <si>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</si>
  <si>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</si>
  <si>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</si>
  <si>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</si>
  <si>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</si>
  <si>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</si>
  <si>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</si>
  <si>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</si>
  <si>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</si>
  <si>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</si>
  <si>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</si>
  <si>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</si>
  <si>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</si>
  <si>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</si>
  <si>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</si>
  <si>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</si>
  <si>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</si>
  <si>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</si>
  <si>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</si>
  <si>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</si>
  <si>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</si>
  <si>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</si>
  <si>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</si>
  <si>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</si>
  <si>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</si>
  <si>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</si>
  <si>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</si>
  <si>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</si>
  <si>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</si>
  <si>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</si>
  <si>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</si>
  <si>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</si>
  <si>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</si>
  <si>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</si>
  <si>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</si>
  <si>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</si>
  <si>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</si>
  <si>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</si>
  <si>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</si>
  <si>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</si>
  <si>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</si>
  <si>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</si>
  <si>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</si>
  <si>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</si>
  <si>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</si>
  <si>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</si>
  <si>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</si>
  <si>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</si>
  <si>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</si>
  <si>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</si>
  <si>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</si>
  <si>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</si>
  <si>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</si>
  <si>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</si>
  <si>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</si>
  <si>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</si>
  <si>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</si>
  <si>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</si>
  <si>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</si>
  <si>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</si>
  <si>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</si>
  <si>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</si>
  <si>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</si>
  <si>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</si>
  <si>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</si>
  <si>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</si>
  <si>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</si>
  <si>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</si>
  <si>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</si>
  <si>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</si>
  <si>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</si>
  <si>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</si>
  <si>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</si>
  <si>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</si>
  <si>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</si>
  <si>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</si>
  <si>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</si>
  <si>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</si>
  <si>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</si>
  <si>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</si>
  <si>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</si>
  <si>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</si>
  <si>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</si>
  <si>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</si>
  <si>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</si>
  <si>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</si>
  <si>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</si>
  <si>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</si>
  <si>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</si>
  <si>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</si>
  <si>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</si>
  <si>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</si>
  <si>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</si>
  <si>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</si>
  <si>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</si>
  <si>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</si>
  <si>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</si>
  <si>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</si>
  <si>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</si>
  <si>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</si>
  <si>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</si>
  <si>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</si>
  <si>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</si>
  <si>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</si>
  <si>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</si>
  <si>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</si>
  <si>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</si>
  <si>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</si>
  <si>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</si>
  <si>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</si>
  <si>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</si>
  <si>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</si>
  <si>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</si>
  <si>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</si>
  <si>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</si>
  <si>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</si>
  <si>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</si>
  <si>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</si>
  <si>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</si>
  <si>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</si>
  <si>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</si>
  <si>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</si>
  <si>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</si>
  <si>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</si>
  <si>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</si>
  <si>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</si>
  <si>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</si>
  <si>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</si>
  <si>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</si>
  <si>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</si>
  <si>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</si>
  <si>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</si>
  <si>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</si>
  <si>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</si>
  <si>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</si>
  <si>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</si>
  <si>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</si>
  <si>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</si>
  <si>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</si>
  <si>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</si>
  <si>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</si>
  <si>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</si>
  <si>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</si>
  <si>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</si>
  <si>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</si>
  <si>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</si>
  <si>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</si>
  <si>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</si>
  <si>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</si>
  <si>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</si>
  <si>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</si>
  <si>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</si>
  <si>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</si>
  <si>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</si>
  <si>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</si>
  <si>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</si>
  <si>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</si>
  <si>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</si>
  <si>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</si>
  <si>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</si>
  <si>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</si>
  <si>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</si>
  <si>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</si>
  <si>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</si>
  <si>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</si>
  <si>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</si>
  <si>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</si>
  <si>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</si>
  <si>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</si>
  <si>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</si>
  <si>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</si>
  <si>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</si>
  <si>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</si>
  <si>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</si>
  <si>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</si>
  <si>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</si>
  <si>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</si>
  <si>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</si>
  <si>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</si>
  <si>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</si>
  <si>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</si>
  <si>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</si>
  <si>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</si>
  <si>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</si>
  <si>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</si>
  <si>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</si>
  <si>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</si>
  <si>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</si>
  <si>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</si>
  <si>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</si>
  <si>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</si>
  <si>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</si>
  <si>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</si>
  <si>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</si>
  <si>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</si>
  <si>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</si>
  <si>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</si>
  <si>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</si>
  <si>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</si>
  <si>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</si>
  <si>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</si>
  <si>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</si>
  <si>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</si>
  <si>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</si>
  <si>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</si>
  <si>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</si>
  <si>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</si>
  <si>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</si>
  <si>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</si>
  <si>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</si>
  <si>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</si>
  <si>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</si>
  <si>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</si>
  <si>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</si>
  <si>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</si>
  <si>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</si>
  <si>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</si>
  <si>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</si>
  <si>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</si>
  <si>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</si>
  <si>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</si>
  <si>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</si>
  <si>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</si>
  <si>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</si>
  <si>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</si>
  <si>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</si>
  <si>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</si>
  <si>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</si>
  <si>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</si>
  <si>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</si>
  <si>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</si>
  <si>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</si>
  <si>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</si>
  <si>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</si>
  <si>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</si>
  <si>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</si>
  <si>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</si>
  <si>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</si>
  <si>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</si>
  <si>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</si>
  <si>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</si>
  <si>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</si>
  <si>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</si>
  <si>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</si>
  <si>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</si>
  <si>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</si>
  <si>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</si>
  <si>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</si>
  <si>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</si>
  <si>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</si>
  <si>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</si>
  <si>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</si>
  <si>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</si>
  <si>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</si>
  <si>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</si>
  <si>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</si>
  <si>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</si>
  <si>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</si>
  <si>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</si>
  <si>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</si>
  <si>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</si>
  <si>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</si>
  <si>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</si>
  <si>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</si>
  <si>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</si>
  <si>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</si>
  <si>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</si>
  <si>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</si>
  <si>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</si>
  <si>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</si>
  <si>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</si>
  <si>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</si>
  <si>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</si>
  <si>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</si>
  <si>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</si>
  <si>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</si>
  <si>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</si>
  <si>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</si>
  <si>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</si>
  <si>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</si>
  <si>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</si>
  <si>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</si>
  <si>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</si>
  <si>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</si>
  <si>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</si>
  <si>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</si>
  <si>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</si>
  <si>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</si>
  <si>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</si>
  <si>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</si>
  <si>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</si>
  <si>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</si>
  <si>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</si>
  <si>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</si>
  <si>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</si>
  <si>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</si>
  <si>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</si>
  <si>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</si>
  <si>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</si>
  <si>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</si>
  <si>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</si>
  <si>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</si>
  <si>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</si>
  <si>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</si>
  <si>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</si>
  <si>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</si>
  <si>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</si>
  <si>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</si>
  <si>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</si>
  <si>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</si>
  <si>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</si>
  <si>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</si>
  <si>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</si>
  <si>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</si>
  <si>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</si>
  <si>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</si>
  <si>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</si>
  <si>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</si>
  <si>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</si>
  <si>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</si>
  <si>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</si>
  <si>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</si>
  <si>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</si>
  <si>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</si>
  <si>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</si>
  <si>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</si>
  <si>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</si>
  <si>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</si>
  <si>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</si>
  <si>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</si>
  <si>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</si>
  <si>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</si>
  <si>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</si>
  <si>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</si>
  <si>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</si>
  <si>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</si>
  <si>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</si>
  <si>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</si>
  <si>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</si>
  <si>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</si>
  <si>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</si>
  <si>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</si>
  <si>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</si>
  <si>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</si>
  <si>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</si>
  <si>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</si>
  <si>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</si>
  <si>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</si>
  <si>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</si>
  <si>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</si>
  <si>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</si>
  <si>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</si>
  <si>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</si>
  <si>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</si>
  <si>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</si>
  <si>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</si>
  <si>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</si>
  <si>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</si>
  <si>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</si>
  <si>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</si>
  <si>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</si>
  <si>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</si>
  <si>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</si>
  <si>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</si>
  <si>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</si>
  <si>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</si>
  <si>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</si>
  <si>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</si>
  <si>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</si>
  <si>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</si>
  <si>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</si>
  <si>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</si>
  <si>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</si>
  <si>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</si>
  <si>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</si>
  <si>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</si>
  <si>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</si>
  <si>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</si>
  <si>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</si>
  <si>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</si>
  <si>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</si>
  <si>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</si>
  <si>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</si>
  <si>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</si>
  <si>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</si>
  <si>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</si>
  <si>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</si>
  <si>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</si>
  <si>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</si>
  <si>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</si>
  <si>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</si>
  <si>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</si>
  <si>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</si>
  <si>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</si>
  <si>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</si>
  <si>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</si>
  <si>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</si>
  <si>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</si>
  <si>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</si>
  <si>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</si>
  <si>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</si>
  <si>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</si>
  <si>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</si>
  <si>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</si>
  <si>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</si>
  <si>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</si>
  <si>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</si>
  <si>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</si>
  <si>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</si>
  <si>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</si>
  <si>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</si>
  <si>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</si>
  <si>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</si>
  <si>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</si>
  <si>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</si>
  <si>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</si>
  <si>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</si>
  <si>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</si>
  <si>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</si>
  <si>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</si>
  <si>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</si>
  <si>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</si>
  <si>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</si>
  <si>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</si>
  <si>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</si>
  <si>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</si>
  <si>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</si>
  <si>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</si>
  <si>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</si>
  <si>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</si>
  <si>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</si>
  <si>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</si>
  <si>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</si>
  <si>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</si>
  <si>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</si>
  <si>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</si>
  <si>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</si>
  <si>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</si>
  <si>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</si>
  <si>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</si>
  <si>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</si>
  <si>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</si>
  <si>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</si>
  <si>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</si>
  <si>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</si>
  <si>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</si>
  <si>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</si>
  <si>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</si>
  <si>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</si>
  <si>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</si>
  <si>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</si>
  <si>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</si>
  <si>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</si>
  <si>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</si>
  <si>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</si>
  <si>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</si>
  <si>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</si>
  <si>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</si>
  <si>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</si>
  <si>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</si>
  <si>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</si>
  <si>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</si>
  <si>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</si>
  <si>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</si>
  <si>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</si>
  <si>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</si>
  <si>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</si>
  <si>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</si>
  <si>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</si>
  <si>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</si>
  <si>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</si>
  <si>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</si>
  <si>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</si>
  <si>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</si>
  <si>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</si>
  <si>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</si>
  <si>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</si>
  <si>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</si>
  <si>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</si>
  <si>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</si>
  <si>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</si>
  <si>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</si>
  <si>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</si>
  <si>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</si>
  <si>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</si>
  <si>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</si>
  <si>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</si>
  <si>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</si>
  <si>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</si>
  <si>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</si>
  <si>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</si>
  <si>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</si>
  <si>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</si>
  <si>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</si>
  <si>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</si>
  <si>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</si>
  <si>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</si>
  <si>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</si>
  <si>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</si>
  <si>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</si>
  <si>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</si>
  <si>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</si>
  <si>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</si>
  <si>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</si>
  <si>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</si>
  <si>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</si>
  <si>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</si>
  <si>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</si>
  <si>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</si>
  <si>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</si>
  <si>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</si>
  <si>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</si>
  <si>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</si>
  <si>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</si>
  <si>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</si>
  <si>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</si>
  <si>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</si>
  <si>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</si>
  <si>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</si>
  <si>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</si>
  <si>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</si>
  <si>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</si>
  <si>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</si>
  <si>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</si>
  <si>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</si>
  <si>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</si>
  <si>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</si>
  <si>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</si>
  <si>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</si>
  <si>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</si>
  <si>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</si>
  <si>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</si>
  <si>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</si>
  <si>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</si>
  <si>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</si>
  <si>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</si>
  <si>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</si>
  <si>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</si>
  <si>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</si>
  <si>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</si>
  <si>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</si>
  <si>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</si>
  <si>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</si>
  <si>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</si>
  <si>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</si>
  <si>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</si>
  <si>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</si>
  <si>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</si>
  <si>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</si>
  <si>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</si>
  <si>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</si>
  <si>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</si>
  <si>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</si>
  <si>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</si>
  <si>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</si>
  <si>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</si>
  <si>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</si>
  <si>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</si>
  <si>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</si>
  <si>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</si>
  <si>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</si>
  <si>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</si>
  <si>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</si>
  <si>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</si>
  <si>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</si>
  <si>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</si>
  <si>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</si>
  <si>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</si>
  <si>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</si>
  <si>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</si>
  <si>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</si>
  <si>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</si>
  <si>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</si>
  <si>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</si>
  <si>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</si>
  <si>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</si>
  <si>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</si>
  <si>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</si>
  <si>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</si>
  <si>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</si>
  <si>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</si>
  <si>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</si>
  <si>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</si>
  <si>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</si>
  <si>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</si>
  <si>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</si>
  <si>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</si>
  <si>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</si>
  <si>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</si>
  <si>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</si>
  <si>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</si>
  <si>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</si>
  <si>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</si>
  <si>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</si>
  <si>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</si>
  <si>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</si>
  <si>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</si>
  <si>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</si>
  <si>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</si>
  <si>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</si>
  <si>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</si>
  <si>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</si>
  <si>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</si>
  <si>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</si>
  <si>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</si>
  <si>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</si>
  <si>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</si>
  <si>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</si>
  <si>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</si>
  <si>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</si>
  <si>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</si>
  <si>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</si>
  <si>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</si>
  <si>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</si>
  <si>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</si>
  <si>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</si>
  <si>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</si>
  <si>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</si>
  <si>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</si>
  <si>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</si>
  <si>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</si>
  <si>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</si>
  <si>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</si>
  <si>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</si>
  <si>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</si>
  <si>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</si>
  <si>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</si>
  <si>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</si>
  <si>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</si>
  <si>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</si>
  <si>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</si>
  <si>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</si>
  <si>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</si>
  <si>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</si>
  <si>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</si>
  <si>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</si>
  <si>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</si>
  <si>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</si>
  <si>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</si>
  <si>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</si>
  <si>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</si>
  <si>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</si>
  <si>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</si>
  <si>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</si>
  <si>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</si>
  <si>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</si>
  <si>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</si>
  <si>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</si>
  <si>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</si>
  <si>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</si>
  <si>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</si>
  <si>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</si>
  <si>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</si>
  <si>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</si>
  <si>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</si>
  <si>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</si>
  <si>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</si>
  <si>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</si>
  <si>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</si>
  <si>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</si>
  <si>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</si>
  <si>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</si>
  <si>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</si>
  <si>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</si>
  <si>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</si>
  <si>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</si>
  <si>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</si>
  <si>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</si>
  <si>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</si>
  <si>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</si>
  <si>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</si>
  <si>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</si>
  <si>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</si>
  <si>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</si>
  <si>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</si>
  <si>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</si>
  <si>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</si>
  <si>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</si>
  <si>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</si>
  <si>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</si>
  <si>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</si>
  <si>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</si>
  <si>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</si>
  <si>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</si>
  <si>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</si>
  <si>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</si>
  <si>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</si>
  <si>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</si>
  <si>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</si>
  <si>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</si>
  <si>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</si>
  <si>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</si>
  <si>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</si>
  <si>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</si>
  <si>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</si>
  <si>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</si>
  <si>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</si>
  <si>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</si>
  <si>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</si>
  <si>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</si>
  <si>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</si>
  <si>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</si>
  <si>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</si>
  <si>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</si>
  <si>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</si>
  <si>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</si>
  <si>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</si>
  <si>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</si>
  <si>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</si>
  <si>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</si>
  <si>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</si>
  <si>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</si>
  <si>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</si>
  <si>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</si>
  <si>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</si>
  <si>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</si>
  <si>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</si>
  <si>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</si>
  <si>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</si>
  <si>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</si>
  <si>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</si>
  <si>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</si>
  <si>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</si>
  <si>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</si>
  <si>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</si>
  <si>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</si>
  <si>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</si>
  <si>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</si>
  <si>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</si>
  <si>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</si>
  <si>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</si>
  <si>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</si>
  <si>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</si>
  <si>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</si>
  <si>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</si>
  <si>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</si>
  <si>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</si>
  <si>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</si>
  <si>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</si>
  <si>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</si>
  <si>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</si>
  <si>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</si>
  <si>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</si>
  <si>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</si>
  <si>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</si>
  <si>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</si>
  <si>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</si>
  <si>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</si>
  <si>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</si>
  <si>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</si>
  <si>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</si>
  <si>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</si>
  <si>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</si>
  <si>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</si>
  <si>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</si>
  <si>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</si>
  <si>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</si>
  <si>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</si>
  <si>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</si>
  <si>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</si>
  <si>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</si>
  <si>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</si>
  <si>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</si>
  <si>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</si>
  <si>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</si>
  <si>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</si>
  <si>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</si>
  <si>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</si>
  <si>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</si>
  <si>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</si>
  <si>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</si>
  <si>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</si>
  <si>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</si>
  <si>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</si>
  <si>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</si>
  <si>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</si>
  <si>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</si>
  <si>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</si>
  <si>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</si>
  <si>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</si>
  <si>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</si>
  <si>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</si>
  <si>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</si>
  <si>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</si>
  <si>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</si>
  <si>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</si>
  <si>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</si>
  <si>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</si>
  <si>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</si>
  <si>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</si>
  <si>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</si>
  <si>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</si>
  <si>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</si>
  <si>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</si>
  <si>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</si>
  <si>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</si>
  <si>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</si>
  <si>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</si>
  <si>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</si>
  <si>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</si>
  <si>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</si>
  <si>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</si>
  <si>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</si>
  <si>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</si>
  <si>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</si>
  <si>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</si>
  <si>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</si>
  <si>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</si>
  <si>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</si>
  <si>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</si>
  <si>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</si>
  <si>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</si>
  <si>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</si>
  <si>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</si>
  <si>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</si>
  <si>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</si>
  <si>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</si>
  <si>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</si>
  <si>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</si>
  <si>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</si>
  <si>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</si>
  <si>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</si>
  <si>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</si>
  <si>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</si>
  <si>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</si>
  <si>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</si>
  <si>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</si>
  <si>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</si>
  <si>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</si>
  <si>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</si>
  <si>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</si>
  <si>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</si>
  <si>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</si>
  <si>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</si>
  <si>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</si>
  <si>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</si>
  <si>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</si>
  <si>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</si>
  <si>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</si>
  <si>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</si>
  <si>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</si>
  <si>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</si>
  <si>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</si>
  <si>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</si>
  <si>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</si>
  <si>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</si>
  <si>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</si>
  <si>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</si>
  <si>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</si>
  <si>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</si>
  <si>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</si>
  <si>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</si>
  <si>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</si>
  <si>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</si>
  <si>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</si>
  <si>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</si>
  <si>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</si>
  <si>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</si>
  <si>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</si>
  <si>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</si>
  <si>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</si>
  <si>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</si>
  <si>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</si>
  <si>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</si>
  <si>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</si>
  <si>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</si>
  <si>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</si>
  <si>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</si>
  <si>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</si>
  <si>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</si>
  <si>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</si>
  <si>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</si>
  <si>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</si>
  <si>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</si>
  <si>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</si>
  <si>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</si>
  <si>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</si>
  <si>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</si>
  <si>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</si>
  <si>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</si>
  <si>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</si>
  <si>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</si>
  <si>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</si>
  <si>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</si>
  <si>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</si>
  <si>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</si>
  <si>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</si>
  <si>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</si>
  <si>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</si>
  <si>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</si>
  <si>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</si>
  <si>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</si>
  <si>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</si>
  <si>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</si>
  <si>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</si>
  <si>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</si>
  <si>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</si>
  <si>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</si>
  <si>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</si>
  <si>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</si>
  <si>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</si>
  <si>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</si>
  <si>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</si>
  <si>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</si>
  <si>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</si>
  <si>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</si>
  <si>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</si>
  <si>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</si>
  <si>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</si>
  <si>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</si>
  <si>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</si>
  <si>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</si>
  <si>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</si>
  <si>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</si>
  <si>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</si>
  <si>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</si>
  <si>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</si>
  <si>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</si>
  <si>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</si>
  <si>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</si>
  <si>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</si>
  <si>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</si>
  <si>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</si>
  <si>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</si>
  <si>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</si>
  <si>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</si>
  <si>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</si>
  <si>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</si>
  <si>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</si>
  <si>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</si>
  <si>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</si>
  <si>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</si>
  <si>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</si>
  <si>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</si>
  <si>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</si>
  <si>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</si>
  <si>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</si>
  <si>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</si>
  <si>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</si>
  <si>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</si>
  <si>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</si>
  <si>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</si>
  <si>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</si>
  <si>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</si>
  <si>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</si>
  <si>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</si>
  <si>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</si>
  <si>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</si>
  <si>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</si>
  <si>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</si>
  <si>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</si>
  <si>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</si>
  <si>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</si>
  <si>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</si>
  <si>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</si>
  <si>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</si>
  <si>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</si>
  <si>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</si>
  <si>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</si>
  <si>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</si>
  <si>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</si>
  <si>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</si>
  <si>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</si>
  <si>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</si>
  <si>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</si>
  <si>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</si>
  <si>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</si>
  <si>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</si>
  <si>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</si>
  <si>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</si>
  <si>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</si>
  <si>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</si>
  <si>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</si>
  <si>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</si>
  <si>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</si>
  <si>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</si>
  <si>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</si>
  <si>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</si>
  <si>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</si>
  <si>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</si>
  <si>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</si>
  <si>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</si>
  <si>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</si>
  <si>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</si>
  <si>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</si>
  <si>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</si>
  <si>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</si>
  <si>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</si>
  <si>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</si>
  <si>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</si>
  <si>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</si>
  <si>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</si>
  <si>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</si>
  <si>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</si>
  <si>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</si>
  <si>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</si>
  <si>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</si>
  <si>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</si>
  <si>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</si>
  <si>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</si>
  <si>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</si>
  <si>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</si>
  <si>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</si>
  <si>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</si>
  <si>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</si>
  <si>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</si>
  <si>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</si>
  <si>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</si>
  <si>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</si>
  <si>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</si>
  <si>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</si>
  <si>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</si>
  <si>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</si>
  <si>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</si>
  <si>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</si>
  <si>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</si>
  <si>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</si>
  <si>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</si>
  <si>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</si>
  <si>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</si>
  <si>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</si>
  <si>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</si>
  <si>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</si>
  <si>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</si>
  <si>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</si>
  <si>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</si>
  <si>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</si>
  <si>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</si>
  <si>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</si>
  <si>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</si>
  <si>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</si>
  <si>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</si>
  <si>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</si>
  <si>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</si>
  <si>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</si>
  <si>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</si>
  <si>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</si>
  <si>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</si>
  <si>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</si>
  <si>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</si>
  <si>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</si>
  <si>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</si>
  <si>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</si>
  <si>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</si>
  <si>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</si>
  <si>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</si>
  <si>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</si>
  <si>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</si>
  <si>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</si>
  <si>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</si>
  <si>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</si>
  <si>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</si>
  <si>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</si>
  <si>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</si>
  <si>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</si>
  <si>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</si>
  <si>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</si>
  <si>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</si>
  <si>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</si>
  <si>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</si>
  <si>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</si>
  <si>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</si>
  <si>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</si>
  <si>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</si>
  <si>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</si>
  <si>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</si>
  <si>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</si>
  <si>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</si>
  <si>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</si>
  <si>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</si>
  <si>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</si>
  <si>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</si>
  <si>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</si>
  <si>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</si>
  <si>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</si>
  <si>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</si>
  <si>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</si>
  <si>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</si>
  <si>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</si>
  <si>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</si>
  <si>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</si>
  <si>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</si>
  <si>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</si>
  <si>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</si>
  <si>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</si>
  <si>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</si>
  <si>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</si>
  <si>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</si>
  <si>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</si>
  <si>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</si>
  <si>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</si>
  <si>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</si>
  <si>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</si>
  <si>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</si>
  <si>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</si>
  <si>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</si>
  <si>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</si>
  <si>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</si>
  <si>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</si>
  <si>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</si>
  <si>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</si>
  <si>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</si>
  <si>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</si>
  <si>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</si>
  <si>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</si>
  <si>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</si>
  <si>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</si>
  <si>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</si>
  <si>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</si>
  <si>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</si>
  <si>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</si>
  <si>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</si>
  <si>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</si>
  <si>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</si>
  <si>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</si>
  <si>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</si>
  <si>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</si>
  <si>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</si>
  <si>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</si>
  <si>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</si>
  <si>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</si>
  <si>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</si>
  <si>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</si>
  <si>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</si>
  <si>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</si>
  <si>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</si>
  <si>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</si>
  <si>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</si>
  <si>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</si>
  <si>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</si>
  <si>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</si>
  <si>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</si>
  <si>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</si>
  <si>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</si>
  <si>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</si>
  <si>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</si>
  <si>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</si>
  <si>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</si>
  <si>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</si>
  <si>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</si>
  <si>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</si>
  <si>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</si>
  <si>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</si>
  <si>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</si>
  <si>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</si>
  <si>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</si>
  <si>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</si>
  <si>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</si>
  <si>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</si>
  <si>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</si>
  <si>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</si>
  <si>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</si>
  <si>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</si>
  <si>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</si>
  <si>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</si>
  <si>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</si>
  <si>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</si>
  <si>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</si>
  <si>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</si>
  <si>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</si>
  <si>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</si>
  <si>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</si>
  <si>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</si>
  <si>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</si>
  <si>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</si>
  <si>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</si>
  <si>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</si>
  <si>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</si>
  <si>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</si>
  <si>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</si>
  <si>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</si>
  <si>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</si>
  <si>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</si>
  <si>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</si>
  <si>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</si>
  <si>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</si>
  <si>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</si>
  <si>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</si>
  <si>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</si>
  <si>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</si>
  <si>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</si>
  <si>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</si>
  <si>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</si>
  <si>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</si>
  <si>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</si>
  <si>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</si>
  <si>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</si>
  <si>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</si>
  <si>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</si>
  <si>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</si>
  <si>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</si>
  <si>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</si>
  <si>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</si>
  <si>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</si>
  <si>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</si>
  <si>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</si>
  <si>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</si>
  <si>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</si>
  <si>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</si>
  <si>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</si>
  <si>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</si>
  <si>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</si>
  <si>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</si>
  <si>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</si>
  <si>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</si>
  <si>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</si>
  <si>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</si>
  <si>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</si>
  <si>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</si>
  <si>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</si>
  <si>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</si>
  <si>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</si>
  <si>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</si>
  <si>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</si>
  <si>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</si>
  <si>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</si>
  <si>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</si>
  <si>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</si>
  <si>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</si>
  <si>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</si>
  <si>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</si>
  <si>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</si>
  <si>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</si>
  <si>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</si>
  <si>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</si>
  <si>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</si>
  <si>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</si>
  <si>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</si>
  <si>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</si>
  <si>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</si>
  <si>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</si>
  <si>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</si>
  <si>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</si>
  <si>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</si>
  <si>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</si>
  <si>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</si>
  <si>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</si>
  <si>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</si>
  <si>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</si>
  <si>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</si>
  <si>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</si>
  <si>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</si>
  <si>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</si>
  <si>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</si>
  <si>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</si>
  <si>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</si>
  <si>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</si>
  <si>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</si>
  <si>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</si>
  <si>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</si>
  <si>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</si>
  <si>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</si>
  <si>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</si>
  <si>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</si>
  <si>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</si>
  <si>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</si>
  <si>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</si>
  <si>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</si>
  <si>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</si>
  <si>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</si>
  <si>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</si>
  <si>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</si>
  <si>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</si>
  <si>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</si>
  <si>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</si>
  <si>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</si>
  <si>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</si>
  <si>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</si>
  <si>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</si>
  <si>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</si>
  <si>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</si>
  <si>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</si>
  <si>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</si>
  <si>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</si>
  <si>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</si>
  <si>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</si>
  <si>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</si>
  <si>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</si>
  <si>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</si>
  <si>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</si>
  <si>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</si>
  <si>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</si>
  <si>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</si>
  <si>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</si>
  <si>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</si>
  <si>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</si>
  <si>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</si>
  <si>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</si>
  <si>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</si>
  <si>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</si>
  <si>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</si>
  <si>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</si>
  <si>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</si>
  <si>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</si>
  <si>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</si>
  <si>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</si>
  <si>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</si>
  <si>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</si>
  <si>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</si>
  <si>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</si>
  <si>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</si>
  <si>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</si>
  <si>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</si>
  <si>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</si>
  <si>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</si>
  <si>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</si>
  <si>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</si>
  <si>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</si>
  <si>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</si>
  <si>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</si>
  <si>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</si>
  <si>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</si>
  <si>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</si>
  <si>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</si>
  <si>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</si>
  <si>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</si>
  <si>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</si>
  <si>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</si>
  <si>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</si>
  <si>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</si>
  <si>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</si>
  <si>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</si>
  <si>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</si>
  <si>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</si>
  <si>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</si>
  <si>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</si>
  <si>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</si>
  <si>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</si>
  <si>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</si>
  <si>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</si>
  <si>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</si>
  <si>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</si>
  <si>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</si>
  <si>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</si>
  <si>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</si>
  <si>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</si>
  <si>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</si>
  <si>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</si>
  <si>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</si>
  <si>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</si>
  <si>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</si>
  <si>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</si>
  <si>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</si>
  <si>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</si>
  <si>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</si>
  <si>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</si>
  <si>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</si>
  <si>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</si>
  <si>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</si>
  <si>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</si>
  <si>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</si>
  <si>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</si>
  <si>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</si>
  <si>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</si>
  <si>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</si>
  <si>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</si>
  <si>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</si>
  <si>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</si>
  <si>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</si>
  <si>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</si>
  <si>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</si>
  <si>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</si>
  <si>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</si>
  <si>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</si>
  <si>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</si>
  <si>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</si>
  <si>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</si>
  <si>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</si>
  <si>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</si>
  <si>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</si>
  <si>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</si>
  <si>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</si>
  <si>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</si>
  <si>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</si>
  <si>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</si>
  <si>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</si>
  <si>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</si>
  <si>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</si>
  <si>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</si>
  <si>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</si>
  <si>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</si>
  <si>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</si>
  <si>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</si>
  <si>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</si>
  <si>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</si>
  <si>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</si>
  <si>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</si>
  <si>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</si>
  <si>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</si>
  <si>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</si>
  <si>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</si>
  <si>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</si>
  <si>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</si>
  <si>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</si>
  <si>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</si>
  <si>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</si>
  <si>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</si>
  <si>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</si>
  <si>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</si>
  <si>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</si>
  <si>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</si>
  <si>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</si>
  <si>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</si>
  <si>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</si>
  <si>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</si>
  <si>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</si>
  <si>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</si>
  <si>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</si>
  <si>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</si>
  <si>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</si>
  <si>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</si>
  <si>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</si>
  <si>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</si>
  <si>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</si>
  <si>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</si>
  <si>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</si>
  <si>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</si>
  <si>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</si>
  <si>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</si>
  <si>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</si>
  <si>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</si>
  <si>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</si>
  <si>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</si>
  <si>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</si>
  <si>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</si>
  <si>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</si>
  <si>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</si>
  <si>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</si>
  <si>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</si>
  <si>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</si>
  <si>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</si>
  <si>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</si>
  <si>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</si>
  <si>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</si>
  <si>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</si>
  <si>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</si>
  <si>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</si>
  <si>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</si>
  <si>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</si>
  <si>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</si>
  <si>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</si>
  <si>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</si>
  <si>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</si>
  <si>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</si>
  <si>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</si>
  <si>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</si>
  <si>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</si>
  <si>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</si>
  <si>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</si>
  <si>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</si>
  <si>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</si>
  <si>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</si>
  <si>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</si>
  <si>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</si>
  <si>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</si>
  <si>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</si>
  <si>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</si>
  <si>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</si>
  <si>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</si>
  <si>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</si>
  <si>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</si>
  <si>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</si>
  <si>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</si>
  <si>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</si>
  <si>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</si>
  <si>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</si>
  <si>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</si>
  <si>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</si>
  <si>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</si>
  <si>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</si>
  <si>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</si>
  <si>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</si>
  <si>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</si>
  <si>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</si>
  <si>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</si>
  <si>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</si>
  <si>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</si>
  <si>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</si>
  <si>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</si>
  <si>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</si>
  <si>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</si>
  <si>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</si>
  <si>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</si>
  <si>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</si>
  <si>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</si>
  <si>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</si>
  <si>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</si>
  <si>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</si>
  <si>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</si>
  <si>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</si>
  <si>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</si>
  <si>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</si>
  <si>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</si>
  <si>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</si>
  <si>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</si>
  <si>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</si>
  <si>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</si>
  <si>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</si>
  <si>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</si>
  <si>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</si>
  <si>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</si>
  <si>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</si>
  <si>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</si>
  <si>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</si>
  <si>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</si>
  <si>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</si>
  <si>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</si>
  <si>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</si>
  <si>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</si>
  <si>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</si>
  <si>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</si>
  <si>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</si>
  <si>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</si>
  <si>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</si>
  <si>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</si>
  <si>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</si>
  <si>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</si>
  <si>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</si>
  <si>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</si>
  <si>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</si>
  <si>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</si>
  <si>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</si>
  <si>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</si>
  <si>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</si>
  <si>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</si>
  <si>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</si>
  <si>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</si>
  <si>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</si>
  <si>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</si>
  <si>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</si>
  <si>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</si>
  <si>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</si>
  <si>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</si>
  <si>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</si>
  <si>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</si>
  <si>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</si>
  <si>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</si>
  <si>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</si>
  <si>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</si>
  <si>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</si>
  <si>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</si>
  <si>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</si>
  <si>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</si>
  <si>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</si>
  <si>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</si>
  <si>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</si>
  <si>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</si>
  <si>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</si>
  <si>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</si>
  <si>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</si>
  <si>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</si>
  <si>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</si>
  <si>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</si>
  <si>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</si>
  <si>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</si>
  <si>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</si>
  <si>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</si>
  <si>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</si>
  <si>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</si>
  <si>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</si>
  <si>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</si>
  <si>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</si>
  <si>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</si>
  <si>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</si>
  <si>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</si>
  <si>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</si>
  <si>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</si>
  <si>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</si>
  <si>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</si>
  <si>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</si>
  <si>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</si>
  <si>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</si>
  <si>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</si>
  <si>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</si>
  <si>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</si>
  <si>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</si>
  <si>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</si>
  <si>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</si>
  <si>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</si>
  <si>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</si>
  <si>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</si>
  <si>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</si>
  <si>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</si>
  <si>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</si>
  <si>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</si>
  <si>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</si>
  <si>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</si>
  <si>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</si>
  <si>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</si>
  <si>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</si>
  <si>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</si>
  <si>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</si>
  <si>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</si>
  <si>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</si>
  <si>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</si>
  <si>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</si>
  <si>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</si>
  <si>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</si>
  <si>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</si>
  <si>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</si>
  <si>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</si>
  <si>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</si>
  <si>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</si>
  <si>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</si>
  <si>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</si>
  <si>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</si>
  <si>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</si>
  <si>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</si>
  <si>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</si>
  <si>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</si>
  <si>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</si>
  <si>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</si>
  <si>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</si>
  <si>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</si>
  <si>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</si>
  <si>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</si>
  <si>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</si>
  <si>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</si>
  <si>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</si>
  <si>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</si>
  <si>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</si>
  <si>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</si>
  <si>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</si>
  <si>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</si>
  <si>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</si>
  <si>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</si>
  <si>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</si>
  <si>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</si>
  <si>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</si>
  <si>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</si>
  <si>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</si>
  <si>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</si>
  <si>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</si>
  <si>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</si>
  <si>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</si>
  <si>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</si>
  <si>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</si>
  <si>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</si>
  <si>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</si>
  <si>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</si>
  <si>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</si>
  <si>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</si>
  <si>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</si>
  <si>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</si>
  <si>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</si>
  <si>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</si>
  <si>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</si>
  <si>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</si>
  <si>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</si>
  <si>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</si>
  <si>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</si>
  <si>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</si>
  <si>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</si>
  <si>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</si>
  <si>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</si>
  <si>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</si>
  <si>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</si>
  <si>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</si>
  <si>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</si>
  <si>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</si>
  <si>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</si>
  <si>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</si>
  <si>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</si>
  <si>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</si>
  <si>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</si>
  <si>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</si>
  <si>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</si>
  <si>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</si>
  <si>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</si>
  <si>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</si>
  <si>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</si>
  <si>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</si>
  <si>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</si>
  <si>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</si>
  <si>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</si>
  <si>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</si>
  <si>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</si>
  <si>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</si>
  <si>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</si>
  <si>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</si>
  <si>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</si>
  <si>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</si>
  <si>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</si>
  <si>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</si>
  <si>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</si>
  <si>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</si>
  <si>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</si>
  <si>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</si>
  <si>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</si>
  <si>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</si>
  <si>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</si>
  <si>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</si>
  <si>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</si>
  <si>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</si>
  <si>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</si>
  <si>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</si>
  <si>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</si>
  <si>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</si>
  <si>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</si>
  <si>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</si>
  <si>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</si>
  <si>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</si>
  <si>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</si>
  <si>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</si>
  <si>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</si>
  <si>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</si>
  <si>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</si>
  <si>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</si>
  <si>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</si>
  <si>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</si>
  <si>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</si>
  <si>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</si>
  <si>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</si>
  <si>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</si>
  <si>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</si>
  <si>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</si>
  <si>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</si>
  <si>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</si>
  <si>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</si>
  <si>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</si>
  <si>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</si>
  <si>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</si>
  <si>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</si>
  <si>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</si>
  <si>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</si>
  <si>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</si>
  <si>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</si>
  <si>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</si>
  <si>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</si>
  <si>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</si>
  <si>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</si>
  <si>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</si>
  <si>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</si>
  <si>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</si>
  <si>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</si>
  <si>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</si>
  <si>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</si>
  <si>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</si>
  <si>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</si>
  <si>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</si>
  <si>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</si>
  <si>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</si>
  <si>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</si>
  <si>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</si>
  <si>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</si>
  <si>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</si>
  <si>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</si>
  <si>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</si>
  <si>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</si>
  <si>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</si>
  <si>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</si>
  <si>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</si>
  <si>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</si>
  <si>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</si>
  <si>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</si>
  <si>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</si>
  <si>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</si>
  <si>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</si>
  <si>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</si>
  <si>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</si>
  <si>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</si>
  <si>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</si>
  <si>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</si>
  <si>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</si>
  <si>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</si>
  <si>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</si>
  <si>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</si>
  <si>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</si>
  <si>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</si>
  <si>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</si>
  <si>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</si>
  <si>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</si>
  <si>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</si>
  <si>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</si>
  <si>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</si>
  <si>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</si>
  <si>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</si>
  <si>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</si>
  <si>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</si>
  <si>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</si>
  <si>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</si>
  <si>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</si>
  <si>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</si>
  <si>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</si>
  <si>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</si>
  <si>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</si>
  <si>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</si>
  <si>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</si>
  <si>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</si>
  <si>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</si>
  <si>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</si>
  <si>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</si>
  <si>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</si>
  <si>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</si>
  <si>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</si>
  <si>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</si>
  <si>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</si>
  <si>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</si>
  <si>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</si>
  <si>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</si>
  <si>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</si>
  <si>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</si>
  <si>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</si>
  <si>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</si>
  <si>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</si>
  <si>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</si>
  <si>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</si>
  <si>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</si>
  <si>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</si>
  <si>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</si>
  <si>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</si>
  <si>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</si>
  <si>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</si>
  <si>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</si>
  <si>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</si>
  <si>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</si>
  <si>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</si>
  <si>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</si>
  <si>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</si>
  <si>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</si>
  <si>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</si>
  <si>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</si>
  <si>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</si>
  <si>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</si>
  <si>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</si>
  <si>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</si>
  <si>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</si>
  <si>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</si>
  <si>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</si>
  <si>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</si>
  <si>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</si>
  <si>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</si>
  <si>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</si>
  <si>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</si>
  <si>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</si>
  <si>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</si>
  <si>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</si>
  <si>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</si>
  <si>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</si>
  <si>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</si>
  <si>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</si>
  <si>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</si>
  <si>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</si>
  <si>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</si>
  <si>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</si>
  <si>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</si>
  <si>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</si>
  <si>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</si>
  <si>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</si>
  <si>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</si>
  <si>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</si>
  <si>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</si>
  <si>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</si>
  <si>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</si>
  <si>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</si>
  <si>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</si>
  <si>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</si>
  <si>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</si>
  <si>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</si>
  <si>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</si>
  <si>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</si>
  <si>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</si>
  <si>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</si>
  <si>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</si>
  <si>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</si>
  <si>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</si>
  <si>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</si>
  <si>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</si>
  <si>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</si>
  <si>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</si>
  <si>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</si>
  <si>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</si>
  <si>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</si>
  <si>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</si>
  <si>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</si>
  <si>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</si>
  <si>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</si>
  <si>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</si>
  <si>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</si>
  <si>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</si>
  <si>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</si>
  <si>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</si>
  <si>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</si>
  <si>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</si>
  <si>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</si>
  <si>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</si>
  <si>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</si>
  <si>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</si>
  <si>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</si>
  <si>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</si>
  <si>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</si>
  <si>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</si>
  <si>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</si>
  <si>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</si>
  <si>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</si>
  <si>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</si>
  <si>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</si>
  <si>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</si>
  <si>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</si>
  <si>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</si>
  <si>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</si>
  <si>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</si>
  <si>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</si>
  <si>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</si>
  <si>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</si>
  <si>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</si>
  <si>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</si>
  <si>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</si>
  <si>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</si>
  <si>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</si>
  <si>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</si>
  <si>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</si>
  <si>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</si>
  <si>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</si>
  <si>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</si>
  <si>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</si>
  <si>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</si>
  <si>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</si>
  <si>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</si>
  <si>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</si>
  <si>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</si>
  <si>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</si>
  <si>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</si>
  <si>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</si>
  <si>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</si>
  <si>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</si>
  <si>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</si>
  <si>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</si>
  <si>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</si>
  <si>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</si>
  <si>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</si>
  <si>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</si>
  <si>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</si>
  <si>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</si>
  <si>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</si>
  <si>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</si>
  <si>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</si>
  <si>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</si>
  <si>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</si>
  <si>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</si>
  <si>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</si>
  <si>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</si>
  <si>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</si>
  <si>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</si>
  <si>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</si>
  <si>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</si>
  <si>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</si>
  <si>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</si>
  <si>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</si>
  <si>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</si>
  <si>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</si>
  <si>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</si>
  <si>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</si>
  <si>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</si>
  <si>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</si>
  <si>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</si>
  <si>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</si>
  <si>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</si>
  <si>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</si>
  <si>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</si>
  <si>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</si>
  <si>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</si>
  <si>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</si>
  <si>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</si>
  <si>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</si>
  <si>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</si>
  <si>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</si>
  <si>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</si>
  <si>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</si>
  <si>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</si>
  <si>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</si>
  <si>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</si>
  <si>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</si>
  <si>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</si>
  <si>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</si>
  <si>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</si>
  <si>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</si>
  <si>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</si>
  <si>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</si>
  <si>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</si>
  <si>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</si>
  <si>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</si>
  <si>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</si>
  <si>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</si>
  <si>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</si>
  <si>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</si>
  <si>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</si>
  <si>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</si>
  <si>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</si>
  <si>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</si>
  <si>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</si>
  <si>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</si>
  <si>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</si>
  <si>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</si>
  <si>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</si>
  <si>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</si>
  <si>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</si>
  <si>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</si>
  <si>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</si>
  <si>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</si>
  <si>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</si>
  <si>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</si>
  <si>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</si>
  <si>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</si>
  <si>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</si>
  <si>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</si>
  <si>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</si>
  <si>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</si>
  <si>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</si>
  <si>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</si>
  <si>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</si>
  <si>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</si>
  <si>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</si>
  <si>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</si>
  <si>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</si>
  <si>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</si>
  <si>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</si>
  <si>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</si>
  <si>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</si>
  <si>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</si>
  <si>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</si>
  <si>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</si>
  <si>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</si>
  <si>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</si>
  <si>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</si>
  <si>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</si>
  <si>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</si>
  <si>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</si>
  <si>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</si>
  <si>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</si>
  <si>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</si>
  <si>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</si>
  <si>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</si>
  <si>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</si>
  <si>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</si>
  <si>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</si>
  <si>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</si>
  <si>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</si>
  <si>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</si>
  <si>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</si>
  <si>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</si>
  <si>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</si>
  <si>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</si>
  <si>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</si>
  <si>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</si>
  <si>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</si>
  <si>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</si>
  <si>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</si>
  <si>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</si>
  <si>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</si>
  <si>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</si>
  <si>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</si>
  <si>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</si>
  <si>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</si>
  <si>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</si>
  <si>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</si>
  <si>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</si>
  <si>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</si>
  <si>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</si>
  <si>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</si>
  <si>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</si>
  <si>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</si>
  <si>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</si>
  <si>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</si>
  <si>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</si>
  <si>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</si>
  <si>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</si>
  <si>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</si>
  <si>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</si>
  <si>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</si>
  <si>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</si>
  <si>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</si>
  <si>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</si>
  <si>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</si>
  <si>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</si>
  <si>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</si>
  <si>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</si>
  <si>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</si>
  <si>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</si>
  <si>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</si>
  <si>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</si>
  <si>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</si>
  <si>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</si>
  <si>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</si>
  <si>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</si>
  <si>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</si>
  <si>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</si>
  <si>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</si>
  <si>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</si>
  <si>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</si>
  <si>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</si>
  <si>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</si>
  <si>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</si>
  <si>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</si>
  <si>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</si>
  <si>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</si>
  <si>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</si>
  <si>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</si>
  <si>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</si>
  <si>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</si>
  <si>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</si>
  <si>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</si>
  <si>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</si>
  <si>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</si>
  <si>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</si>
  <si>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</si>
  <si>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</si>
  <si>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</si>
  <si>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</si>
  <si>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</si>
  <si>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</si>
  <si>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</si>
  <si>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</si>
  <si>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</si>
  <si>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</si>
  <si>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</si>
  <si>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</si>
  <si>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</si>
  <si>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</si>
  <si>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</si>
  <si>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</si>
  <si>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</si>
  <si>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</si>
  <si>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</si>
  <si>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</si>
  <si>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</si>
  <si>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</si>
  <si>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</si>
  <si>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</si>
  <si>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</si>
  <si>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</si>
  <si>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</si>
  <si>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</si>
  <si>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</si>
  <si>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</si>
  <si>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</si>
  <si>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</si>
  <si>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</si>
  <si>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</si>
  <si>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</si>
  <si>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</si>
  <si>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</si>
  <si>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</si>
  <si>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</si>
  <si>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</si>
  <si>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</si>
  <si>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</si>
  <si>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</si>
  <si>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</si>
  <si>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</si>
  <si>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</si>
  <si>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</si>
  <si>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</si>
  <si>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</si>
  <si>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</si>
  <si>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</si>
  <si>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</si>
  <si>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</si>
  <si>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</si>
  <si>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</si>
  <si>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</si>
  <si>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</si>
  <si>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</si>
  <si>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</si>
  <si>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</si>
  <si>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</si>
  <si>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</si>
  <si>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</si>
  <si>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</si>
  <si>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</si>
  <si>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</si>
  <si>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</si>
  <si>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</si>
  <si>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</si>
  <si>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</si>
  <si>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</si>
  <si>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</si>
  <si>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</si>
  <si>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</si>
  <si>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</si>
  <si>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</si>
  <si>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</si>
  <si>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</si>
  <si>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</si>
  <si>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</si>
  <si>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</si>
  <si>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</si>
  <si>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</si>
  <si>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</si>
  <si>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</si>
  <si>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</si>
  <si>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</si>
  <si>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</si>
  <si>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</si>
  <si>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</si>
  <si>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</si>
  <si>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</si>
  <si>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</si>
  <si>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</si>
  <si>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</si>
  <si>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</si>
  <si>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</si>
  <si>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</si>
  <si>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</si>
  <si>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</si>
  <si>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</si>
  <si>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</si>
  <si>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</si>
  <si>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</si>
  <si>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</si>
  <si>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</si>
  <si>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</si>
  <si>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</si>
  <si>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</si>
  <si>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</si>
  <si>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</si>
  <si>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</si>
  <si>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</si>
  <si>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</si>
  <si>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</si>
  <si>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</si>
  <si>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</si>
  <si>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</si>
  <si>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</si>
  <si>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</si>
  <si>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</si>
  <si>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</si>
  <si>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</si>
  <si>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</si>
  <si>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</si>
  <si>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</si>
  <si>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</si>
  <si>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</si>
  <si>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</si>
  <si>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</si>
  <si>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</si>
  <si>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</si>
  <si>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</si>
  <si>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</si>
  <si>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</si>
  <si>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</si>
  <si>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</si>
  <si>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</si>
  <si>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</si>
  <si>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</si>
  <si>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</si>
  <si>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</si>
  <si>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</si>
  <si>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</si>
  <si>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</si>
  <si>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</si>
  <si>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</si>
  <si>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</si>
  <si>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</si>
  <si>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</si>
  <si>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</si>
  <si>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</si>
  <si>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</si>
  <si>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</si>
  <si>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</si>
  <si>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</si>
  <si>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</si>
  <si>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</si>
  <si>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</si>
  <si>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</si>
  <si>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</si>
  <si>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</si>
  <si>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</si>
  <si>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</si>
  <si>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</si>
  <si>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</si>
  <si>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</si>
  <si>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</si>
  <si>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</si>
  <si>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</si>
  <si>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</si>
  <si>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</si>
  <si>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</si>
  <si>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</si>
  <si>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</si>
  <si>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</si>
  <si>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</si>
  <si>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</si>
  <si>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</si>
  <si>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</si>
  <si>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</si>
  <si>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</si>
  <si>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</si>
  <si>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</si>
  <si>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</si>
  <si>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</si>
  <si>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</si>
  <si>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</si>
  <si>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</si>
  <si>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</si>
  <si>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</si>
  <si>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</si>
  <si>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</si>
  <si>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</si>
  <si>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</si>
  <si>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</si>
  <si>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</si>
  <si>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</si>
  <si>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</si>
  <si>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</si>
  <si>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</si>
  <si>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</si>
  <si>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</si>
  <si>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</si>
  <si>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</si>
  <si>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</si>
  <si>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</si>
  <si>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</si>
  <si>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</si>
  <si>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</si>
  <si>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</si>
  <si>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</si>
  <si>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</si>
  <si>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</si>
  <si>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</si>
  <si>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</si>
  <si>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</si>
  <si>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</si>
  <si>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</si>
  <si>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</si>
  <si>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</si>
  <si>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</si>
  <si>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</si>
  <si>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</si>
  <si>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</si>
  <si>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</si>
  <si>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</si>
  <si>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</si>
  <si>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</si>
  <si>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</si>
  <si>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</si>
  <si>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</si>
  <si>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</si>
  <si>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</si>
  <si>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</si>
  <si>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</si>
  <si>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</si>
  <si>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</si>
  <si>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</si>
  <si>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</si>
  <si>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</si>
  <si>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</si>
  <si>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</si>
  <si>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</si>
  <si>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</si>
  <si>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</si>
  <si>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</si>
  <si>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</si>
  <si>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</si>
  <si>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</si>
  <si>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</si>
  <si>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</si>
  <si>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</si>
  <si>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</si>
  <si>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</si>
  <si>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</si>
  <si>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</si>
  <si>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</si>
  <si>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</si>
  <si>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</si>
  <si>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</si>
  <si>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</si>
  <si>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</si>
  <si>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</si>
  <si>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</si>
  <si>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</si>
  <si>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</si>
  <si>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</si>
  <si>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</si>
  <si>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</si>
  <si>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</si>
  <si>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</si>
  <si>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</si>
  <si>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</si>
  <si>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</si>
  <si>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</si>
  <si>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</si>
  <si>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</si>
  <si>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</si>
  <si>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</si>
  <si>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</si>
  <si>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</si>
  <si>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</si>
  <si>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</si>
  <si>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</si>
  <si>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</si>
  <si>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</si>
  <si>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</si>
  <si>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</si>
  <si>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</si>
  <si>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</si>
  <si>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</si>
  <si>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</si>
  <si>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</si>
  <si>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</si>
  <si>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</si>
  <si>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</si>
  <si>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</si>
  <si>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</si>
  <si>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</si>
  <si>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</si>
  <si>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</si>
  <si>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</si>
  <si>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</si>
  <si>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</si>
  <si>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</si>
  <si>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</si>
  <si>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</si>
  <si>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</si>
  <si>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</si>
  <si>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</si>
  <si>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</si>
  <si>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</si>
  <si>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</si>
  <si>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</si>
  <si>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</si>
  <si>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</si>
  <si>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</si>
  <si>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</si>
  <si>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</si>
  <si>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</si>
  <si>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</si>
  <si>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</si>
  <si>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</si>
  <si>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</si>
  <si>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</si>
  <si>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</si>
  <si>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</si>
  <si>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</si>
  <si>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</si>
  <si>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</si>
  <si>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</si>
  <si>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</si>
  <si>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</si>
  <si>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</si>
  <si>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</si>
  <si>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</si>
  <si>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</si>
  <si>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</si>
  <si>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</si>
  <si>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</si>
  <si>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</si>
  <si>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</si>
  <si>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</si>
  <si>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</si>
  <si>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</si>
  <si>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</si>
  <si>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</si>
  <si>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</si>
  <si>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</si>
  <si>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</si>
  <si>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</si>
  <si>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</si>
  <si>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</si>
  <si>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</si>
  <si>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</si>
  <si>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</si>
  <si>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</si>
  <si>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</si>
  <si>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</si>
  <si>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</si>
  <si>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</si>
  <si>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</si>
  <si>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</si>
  <si>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</si>
  <si>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</si>
  <si>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</si>
  <si>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</si>
  <si>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</si>
  <si>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</si>
  <si>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</si>
  <si>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</si>
  <si>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</si>
  <si>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</si>
  <si>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</si>
  <si>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</si>
  <si>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</si>
  <si>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</si>
  <si>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</si>
  <si>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</si>
  <si>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</si>
  <si>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</si>
  <si>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</si>
  <si>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</si>
  <si>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</si>
  <si>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</si>
  <si>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</si>
  <si>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</si>
  <si>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</si>
  <si>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</si>
  <si>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</si>
  <si>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</si>
  <si>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</si>
  <si>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</si>
  <si>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</si>
  <si>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</si>
  <si>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</si>
  <si>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</si>
  <si>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</si>
  <si>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</si>
  <si>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</si>
  <si>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</si>
  <si>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</si>
  <si>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</si>
  <si>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</si>
  <si>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</si>
  <si>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</si>
  <si>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</si>
  <si>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</si>
  <si>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</si>
  <si>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</si>
  <si>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</si>
  <si>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</si>
  <si>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</si>
  <si>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</si>
  <si>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</si>
  <si>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</si>
  <si>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</si>
  <si>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</si>
  <si>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</si>
  <si>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</si>
  <si>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</si>
  <si>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</si>
  <si>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</si>
  <si>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</si>
  <si>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</si>
  <si>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</si>
  <si>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</si>
  <si>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</si>
  <si>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</si>
  <si>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</si>
  <si>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</si>
  <si>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</si>
  <si>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</si>
  <si>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</si>
  <si>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</si>
  <si>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</si>
  <si>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</si>
  <si>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</si>
  <si>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</si>
  <si>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</si>
  <si>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</si>
  <si>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</si>
  <si>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</si>
  <si>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</si>
  <si>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</si>
  <si>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</si>
  <si>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</si>
  <si>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</si>
  <si>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</si>
  <si>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</si>
  <si>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</si>
  <si>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</si>
  <si>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</si>
  <si>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</si>
  <si>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</si>
  <si>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</si>
  <si>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</si>
  <si>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</si>
  <si>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</si>
  <si>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</si>
  <si>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</si>
  <si>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</si>
  <si>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</si>
  <si>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</si>
  <si>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</si>
  <si>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</si>
  <si>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</si>
  <si>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</si>
  <si>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</si>
  <si>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</si>
  <si>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</si>
  <si>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</si>
  <si>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</si>
  <si>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</si>
  <si>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</si>
  <si>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</si>
  <si>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</si>
  <si>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</si>
  <si>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</si>
  <si>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</si>
  <si>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</si>
  <si>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</si>
  <si>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</si>
  <si>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</si>
  <si>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</si>
  <si>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</si>
  <si>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</si>
  <si>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</si>
  <si>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</si>
  <si>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</si>
  <si>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</si>
  <si>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</si>
  <si>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</si>
  <si>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</si>
  <si>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</si>
  <si>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</si>
  <si>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</si>
  <si>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</si>
  <si>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</si>
  <si>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</si>
  <si>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</si>
  <si>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</si>
  <si>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</si>
  <si>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</si>
  <si>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</si>
  <si>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</si>
  <si>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</si>
  <si>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</si>
  <si>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</si>
  <si>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</si>
  <si>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</si>
  <si>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</si>
  <si>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</si>
  <si>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</si>
  <si>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</si>
  <si>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</si>
  <si>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</si>
  <si>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</si>
  <si>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</si>
  <si>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</si>
  <si>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</si>
  <si>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</si>
  <si>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</si>
  <si>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</si>
  <si>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</si>
  <si>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</si>
  <si>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</si>
  <si>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</si>
  <si>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</si>
  <si>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</si>
  <si>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</si>
  <si>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</si>
  <si>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</si>
  <si>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</si>
  <si>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</si>
  <si>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</si>
  <si>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</si>
  <si>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</si>
  <si>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</si>
  <si>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</si>
  <si>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</si>
  <si>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</si>
  <si>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</si>
  <si>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</si>
  <si>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</si>
  <si>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</si>
  <si>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</si>
  <si>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</si>
  <si>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</si>
  <si>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</si>
  <si>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</si>
  <si>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</si>
  <si>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</si>
  <si>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</si>
  <si>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</si>
  <si>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</si>
  <si>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</si>
  <si>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</si>
  <si>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</si>
  <si>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</si>
  <si>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</si>
  <si>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</si>
  <si>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</si>
  <si>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</si>
  <si>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</si>
  <si>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</si>
  <si>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</si>
  <si>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</si>
  <si>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</si>
  <si>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</si>
  <si>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</si>
  <si>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</si>
  <si>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</si>
  <si>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</si>
  <si>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</si>
  <si>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</si>
  <si>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</si>
  <si>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</si>
  <si>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</si>
  <si>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</si>
  <si>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</si>
  <si>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</si>
  <si>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</si>
  <si>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</si>
  <si>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</si>
  <si>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</si>
  <si>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</si>
  <si>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</si>
  <si>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</si>
  <si>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</si>
  <si>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</si>
  <si>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</si>
  <si>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</si>
  <si>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</si>
  <si>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</si>
  <si>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</si>
  <si>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</si>
  <si>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</si>
  <si>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</si>
  <si>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</si>
  <si>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</si>
  <si>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</si>
  <si>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</si>
  <si>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</si>
  <si>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</si>
  <si>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</si>
  <si>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</si>
  <si>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</si>
  <si>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</si>
  <si>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</si>
  <si>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</si>
  <si>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</si>
  <si>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</si>
  <si>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</si>
  <si>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</si>
  <si>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</si>
  <si>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</si>
  <si>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</si>
  <si>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</si>
  <si>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</si>
  <si>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</si>
  <si>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</si>
  <si>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</si>
  <si>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</si>
  <si>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</si>
  <si>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</si>
  <si>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</si>
  <si>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</si>
  <si>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</si>
  <si>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</si>
  <si>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</si>
  <si>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</si>
  <si>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</si>
  <si>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</si>
  <si>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</si>
  <si>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</si>
  <si>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</si>
  <si>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</si>
  <si>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</si>
  <si>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</si>
  <si>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</si>
  <si>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</si>
  <si>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</si>
  <si>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</si>
  <si>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</si>
  <si>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</si>
  <si>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</si>
  <si>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</si>
  <si>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</si>
  <si>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</si>
  <si>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</si>
  <si>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</si>
  <si>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</si>
  <si>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</si>
  <si>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</si>
  <si>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</si>
  <si>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</si>
  <si>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</si>
  <si>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</si>
  <si>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</si>
  <si>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</si>
  <si>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</si>
  <si>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</si>
  <si>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</si>
  <si>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</si>
  <si>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</si>
  <si>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</si>
  <si>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</si>
  <si>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</si>
  <si>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</si>
  <si>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</si>
  <si>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</si>
  <si>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</si>
  <si>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</si>
  <si>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</si>
  <si>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</si>
  <si>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</si>
  <si>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</si>
  <si>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</si>
  <si>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</si>
  <si>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</si>
  <si>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</si>
  <si>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</si>
  <si>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</si>
  <si>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</si>
  <si>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</si>
  <si>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</si>
  <si>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</si>
  <si>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</si>
  <si>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</si>
  <si>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</si>
  <si>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</si>
  <si>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</si>
  <si>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</si>
  <si>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</si>
  <si>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</si>
  <si>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</si>
  <si>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</si>
  <si>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</si>
  <si>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</si>
  <si>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</si>
  <si>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</si>
  <si>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</si>
  <si>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</si>
  <si>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</si>
  <si>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</si>
  <si>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</si>
  <si>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</si>
  <si>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</si>
  <si>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</si>
  <si>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</si>
  <si>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</si>
  <si>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</si>
  <si>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</si>
  <si>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</si>
  <si>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</si>
  <si>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</si>
  <si>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</si>
  <si>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</si>
  <si>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</si>
  <si>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</si>
  <si>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</si>
  <si>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</si>
  <si>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</si>
  <si>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</si>
  <si>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</si>
  <si>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</si>
  <si>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</si>
  <si>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</si>
  <si>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</si>
  <si>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</si>
  <si>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</si>
  <si>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</si>
  <si>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</si>
  <si>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</si>
  <si>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</si>
  <si>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</si>
  <si>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</si>
  <si>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</si>
  <si>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</si>
  <si>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</si>
  <si>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</si>
  <si>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</si>
  <si>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</si>
  <si>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</si>
  <si>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</si>
  <si>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</si>
  <si>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</si>
  <si>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</si>
  <si>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</si>
  <si>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</si>
  <si>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</si>
  <si>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</si>
  <si>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</si>
  <si>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</si>
  <si>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</si>
  <si>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</si>
  <si>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</si>
  <si>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</si>
  <si>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</si>
  <si>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</si>
  <si>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</si>
  <si>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</si>
  <si>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</si>
  <si>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</si>
  <si>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</si>
  <si>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</si>
  <si>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</si>
  <si>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</si>
  <si>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</si>
  <si>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</si>
  <si>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</si>
  <si>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</si>
  <si>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</si>
  <si>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</si>
  <si>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</si>
  <si>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</si>
  <si>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</si>
  <si>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</si>
  <si>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</si>
  <si>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</si>
  <si>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</si>
  <si>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</si>
  <si>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</si>
  <si>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</si>
  <si>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</si>
  <si>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</si>
  <si>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</si>
  <si>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</si>
  <si>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</si>
  <si>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</si>
  <si>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</si>
  <si>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</si>
  <si>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</si>
  <si>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</si>
  <si>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</si>
  <si>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</si>
  <si>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</si>
  <si>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</si>
  <si>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</si>
  <si>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</si>
  <si>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</si>
  <si>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</si>
  <si>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</si>
  <si>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</si>
  <si>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</si>
  <si>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</si>
  <si>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</si>
  <si>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</si>
  <si>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</si>
  <si>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</si>
  <si>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</si>
  <si>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</si>
  <si>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</si>
  <si>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</si>
  <si>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</si>
  <si>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</si>
  <si>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</si>
  <si>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</si>
  <si>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</si>
  <si>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</si>
  <si>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</si>
  <si>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</si>
  <si>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</si>
  <si>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</si>
  <si>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</si>
  <si>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</si>
  <si>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</si>
  <si>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</si>
  <si>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</si>
  <si>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</si>
  <si>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</si>
  <si>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</si>
  <si>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</si>
  <si>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</si>
  <si>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</si>
  <si>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</si>
  <si>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</si>
  <si>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</si>
  <si>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</si>
  <si>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</si>
  <si>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</si>
  <si>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</si>
  <si>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</si>
  <si>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</si>
  <si>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</si>
  <si>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</si>
  <si>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</si>
  <si>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</si>
  <si>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</si>
  <si>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</si>
  <si>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</si>
  <si>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</si>
  <si>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</si>
  <si>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</si>
  <si>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</si>
  <si>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</si>
  <si>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</si>
  <si>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</si>
  <si>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</si>
  <si>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</si>
  <si>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</si>
  <si>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</si>
  <si>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</si>
  <si>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</si>
  <si>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</si>
  <si>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</si>
  <si>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</si>
  <si>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</si>
  <si>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</si>
  <si>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</si>
  <si>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</si>
  <si>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</si>
  <si>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</si>
  <si>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</si>
  <si>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</si>
  <si>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</si>
  <si>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</si>
  <si>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</si>
  <si>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</si>
  <si>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</si>
  <si>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</si>
  <si>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</si>
  <si>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</si>
  <si>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</si>
  <si>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</si>
  <si>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</si>
  <si>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</si>
  <si>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</si>
  <si>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</si>
  <si>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</si>
  <si>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</si>
  <si>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</si>
  <si>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</si>
  <si>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</si>
  <si>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</si>
  <si>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</si>
  <si>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</si>
  <si>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</si>
  <si>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</si>
  <si>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</si>
  <si>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</si>
  <si>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</si>
  <si>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</si>
  <si>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</si>
  <si>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</si>
  <si>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</si>
  <si>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</si>
  <si>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</si>
  <si>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</si>
  <si>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</si>
  <si>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</si>
  <si>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</si>
  <si>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</si>
  <si>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</si>
  <si>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</si>
  <si>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</si>
  <si>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</si>
  <si>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</si>
  <si>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</si>
  <si>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</si>
  <si>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</si>
  <si>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</si>
  <si>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</si>
  <si>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</si>
  <si>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</si>
  <si>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</si>
  <si>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</si>
  <si>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</si>
  <si>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</si>
  <si>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</si>
  <si>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</si>
  <si>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</si>
  <si>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</si>
  <si>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</si>
  <si>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</si>
  <si>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</si>
  <si>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</si>
  <si>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</si>
  <si>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</si>
  <si>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</si>
  <si>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</si>
  <si>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</si>
  <si>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</si>
  <si>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</si>
  <si>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</si>
  <si>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</si>
  <si>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</si>
  <si>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</si>
  <si>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</si>
  <si>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</si>
  <si>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</si>
  <si>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</si>
  <si>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</si>
  <si>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</si>
  <si>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</si>
  <si>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</si>
  <si>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</si>
  <si>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</si>
  <si>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</si>
  <si>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</si>
  <si>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</si>
  <si>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</si>
  <si>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</si>
  <si>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</si>
  <si>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</si>
  <si>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</si>
  <si>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</si>
  <si>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</si>
  <si>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</si>
  <si>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</si>
  <si>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</si>
  <si>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</si>
  <si>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</si>
  <si>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</si>
  <si>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</si>
  <si>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</si>
  <si>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</si>
  <si>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</si>
  <si>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</si>
  <si>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</si>
  <si>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</si>
  <si>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</si>
  <si>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</si>
  <si>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</si>
  <si>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</si>
  <si>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</si>
  <si>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</si>
  <si>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</si>
  <si>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</si>
  <si>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</si>
  <si>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</si>
  <si>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</si>
  <si>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</si>
  <si>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</si>
  <si>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</si>
  <si>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</si>
  <si>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</si>
  <si>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</si>
  <si>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</si>
  <si>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</si>
  <si>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</si>
  <si>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</si>
  <si>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</si>
  <si>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</si>
  <si>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</si>
  <si>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</si>
  <si>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</si>
  <si>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</si>
  <si>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</si>
  <si>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</si>
  <si>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</si>
  <si>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</si>
  <si>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</si>
  <si>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</si>
  <si>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</si>
  <si>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</si>
  <si>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</si>
  <si>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</si>
  <si>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</si>
  <si>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</si>
  <si>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</si>
  <si>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</si>
  <si>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</si>
  <si>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</si>
  <si>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</si>
  <si>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</si>
  <si>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</si>
  <si>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</si>
  <si>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</si>
  <si>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</si>
  <si>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</si>
  <si>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</si>
  <si>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</si>
  <si>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</si>
  <si>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</si>
  <si>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</si>
  <si>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</si>
  <si>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</si>
  <si>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</si>
  <si>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</si>
  <si>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</si>
  <si>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</si>
  <si>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</si>
  <si>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</si>
  <si>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</si>
  <si>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</si>
  <si>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</si>
  <si>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</si>
  <si>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</si>
  <si>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</si>
  <si>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</si>
  <si>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</si>
  <si>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</si>
  <si>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</si>
  <si>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</si>
  <si>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</si>
  <si>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</si>
  <si>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</si>
  <si>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</si>
  <si>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</si>
  <si>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</si>
  <si>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</si>
  <si>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</si>
  <si>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</si>
  <si>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</si>
  <si>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</si>
  <si>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</si>
  <si>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</si>
  <si>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</si>
  <si>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</si>
  <si>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</si>
  <si>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</si>
  <si>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</si>
  <si>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</si>
  <si>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</si>
  <si>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</si>
  <si>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</si>
  <si>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</si>
  <si>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</si>
  <si>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</si>
  <si>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</si>
  <si>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</si>
  <si>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</si>
  <si>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</si>
  <si>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</si>
  <si>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</si>
  <si>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</si>
  <si>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</si>
  <si>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</si>
  <si>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</si>
  <si>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</si>
  <si>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</si>
  <si>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</si>
  <si>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</si>
  <si>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</si>
  <si>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</si>
  <si>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</si>
  <si>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</si>
  <si>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</si>
  <si>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</si>
  <si>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</si>
  <si>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</si>
  <si>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</si>
  <si>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</si>
  <si>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</si>
  <si>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</si>
  <si>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</si>
  <si>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</si>
  <si>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</si>
  <si>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</si>
  <si>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</si>
  <si>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</si>
  <si>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</si>
  <si>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</si>
  <si>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</si>
  <si>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</si>
  <si>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</si>
  <si>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</si>
  <si>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</si>
  <si>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</si>
  <si>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</si>
  <si>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</si>
  <si>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</si>
  <si>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</si>
  <si>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</si>
  <si>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</si>
  <si>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</si>
  <si>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</si>
  <si>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</si>
  <si>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</si>
  <si>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</si>
  <si>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</si>
  <si>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</si>
  <si>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</si>
  <si>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</si>
  <si>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</si>
  <si>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</si>
  <si>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</si>
  <si>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</si>
  <si>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</si>
  <si>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</si>
  <si>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</si>
  <si>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</si>
  <si>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</si>
  <si>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</si>
  <si>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</si>
  <si>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</si>
  <si>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</si>
  <si>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</si>
  <si>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</si>
  <si>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</si>
  <si>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</si>
  <si>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</si>
  <si>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</si>
  <si>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</si>
  <si>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</si>
  <si>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</si>
  <si>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</si>
  <si>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</si>
  <si>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</si>
  <si>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</si>
  <si>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</si>
  <si>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</si>
  <si>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</si>
  <si>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</si>
  <si>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</si>
  <si>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</si>
  <si>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</si>
  <si>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</si>
  <si>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</si>
  <si>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</si>
  <si>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</si>
  <si>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</si>
  <si>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</si>
  <si>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</si>
  <si>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</si>
  <si>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</si>
  <si>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</si>
  <si>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</si>
  <si>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</si>
  <si>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</si>
  <si>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</si>
  <si>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</si>
  <si>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</si>
  <si>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</si>
  <si>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</si>
  <si>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</si>
  <si>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</si>
  <si>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</si>
  <si>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</si>
  <si>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</si>
  <si>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</si>
  <si>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</si>
  <si>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</si>
  <si>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</si>
  <si>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</si>
  <si>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</si>
  <si>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</si>
  <si>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</si>
  <si>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</si>
  <si>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</si>
  <si>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</si>
  <si>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</si>
  <si>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</si>
  <si>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</si>
  <si>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</si>
  <si>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</si>
  <si>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</si>
  <si>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</si>
  <si>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</si>
  <si>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</si>
  <si>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</si>
  <si>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</si>
  <si>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</si>
  <si>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</si>
  <si>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</si>
  <si>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</si>
  <si>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</si>
  <si>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</si>
  <si>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</si>
  <si>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</si>
  <si>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</si>
  <si>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</si>
  <si>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</si>
  <si>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</si>
  <si>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</si>
  <si>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</si>
  <si>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</si>
  <si>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</si>
  <si>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</si>
  <si>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</si>
  <si>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</si>
  <si>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</si>
  <si>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</si>
  <si>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</si>
  <si>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</si>
  <si>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</si>
  <si>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</si>
  <si>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</si>
  <si>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</si>
  <si>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</si>
  <si>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</si>
  <si>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</si>
  <si>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</si>
  <si>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</si>
  <si>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</si>
  <si>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</si>
  <si>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</si>
  <si>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</si>
  <si>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</si>
  <si>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</si>
  <si>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</si>
  <si>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</si>
  <si>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</si>
  <si>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</si>
  <si>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</si>
  <si>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</si>
  <si>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</si>
  <si>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</si>
  <si>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</si>
  <si>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</si>
  <si>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</si>
  <si>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</si>
  <si>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</si>
  <si>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</si>
  <si>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</si>
  <si>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</si>
  <si>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</si>
  <si>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</si>
  <si>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</si>
  <si>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</si>
  <si>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</si>
  <si>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</si>
  <si>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</si>
  <si>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</si>
  <si>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</si>
  <si>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</si>
  <si>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</si>
  <si>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</si>
  <si>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</si>
  <si>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</si>
  <si>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</si>
  <si>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</si>
  <si>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</si>
  <si>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</si>
  <si>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</si>
  <si>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</si>
  <si>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</si>
  <si>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</si>
  <si>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</si>
  <si>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</si>
  <si>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</si>
  <si>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</si>
  <si>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</si>
  <si>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</si>
  <si>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</si>
  <si>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</si>
  <si>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</si>
  <si>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</si>
  <si>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</si>
  <si>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</si>
  <si>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</si>
  <si>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</si>
  <si>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</si>
  <si>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</si>
  <si>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</si>
  <si>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</si>
  <si>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</si>
  <si>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</si>
  <si>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</si>
  <si>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</si>
  <si>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</si>
  <si>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</si>
  <si>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</si>
  <si>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</si>
  <si>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</si>
  <si>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</si>
  <si>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</si>
  <si>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</si>
  <si>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</si>
  <si>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</si>
  <si>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</si>
  <si>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</si>
  <si>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</si>
  <si>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</si>
  <si>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</si>
  <si>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</si>
  <si>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</si>
  <si>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</si>
  <si>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</si>
  <si>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</si>
  <si>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</si>
  <si>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</si>
  <si>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</si>
  <si>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</si>
  <si>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</si>
  <si>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</si>
  <si>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</si>
  <si>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</si>
  <si>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</si>
  <si>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</si>
  <si>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</si>
  <si>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</si>
  <si>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</si>
  <si>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</si>
  <si>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</si>
  <si>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</si>
  <si>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</si>
  <si>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</si>
  <si>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</si>
  <si>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</si>
  <si>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</si>
  <si>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</si>
  <si>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</si>
  <si>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</si>
  <si>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</si>
  <si>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</si>
  <si>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</si>
  <si>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</si>
  <si>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</si>
  <si>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</si>
  <si>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</si>
  <si>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</si>
  <si>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</si>
  <si>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</si>
  <si>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</si>
  <si>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</si>
  <si>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</si>
  <si>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</si>
  <si>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</si>
  <si>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</si>
  <si>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</si>
  <si>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</si>
  <si>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</si>
  <si>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</si>
  <si>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</si>
  <si>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</si>
  <si>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</si>
  <si>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</si>
  <si>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</si>
  <si>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</si>
  <si>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</si>
  <si>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</si>
  <si>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</si>
  <si>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</si>
  <si>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</si>
  <si>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</si>
  <si>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</si>
  <si>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</si>
  <si>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</si>
  <si>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</si>
  <si>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</si>
  <si>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</si>
  <si>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</si>
  <si>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</si>
  <si>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</si>
  <si>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</si>
  <si>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</si>
  <si>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</si>
  <si>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</si>
  <si>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</si>
  <si>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</si>
  <si>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</si>
  <si>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</si>
  <si>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</si>
  <si>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</si>
  <si>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</si>
  <si>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</si>
  <si>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</si>
  <si>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</si>
  <si>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</si>
  <si>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</si>
  <si>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</si>
  <si>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</si>
  <si>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</si>
  <si>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</si>
  <si>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</si>
  <si>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</si>
  <si>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</si>
  <si>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</si>
  <si>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</si>
  <si>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</si>
  <si>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</si>
  <si>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</si>
  <si>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</si>
  <si>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</si>
  <si>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</si>
  <si>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</si>
  <si>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</si>
  <si>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</si>
  <si>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</si>
  <si>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</si>
  <si>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</si>
  <si>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</si>
  <si>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</si>
  <si>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</si>
  <si>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</si>
  <si>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</si>
  <si>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</si>
  <si>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</si>
  <si>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</si>
  <si>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</si>
  <si>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</si>
  <si>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</si>
  <si>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</si>
  <si>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</si>
  <si>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</si>
  <si>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</si>
  <si>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</si>
  <si>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</si>
  <si>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</si>
  <si>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</si>
  <si>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</si>
  <si>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</si>
  <si>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</si>
  <si>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</si>
  <si>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</si>
  <si>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</si>
  <si>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</si>
  <si>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</si>
  <si>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</si>
  <si>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</si>
  <si>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</si>
  <si>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</si>
  <si>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</si>
  <si>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</si>
  <si>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</si>
  <si>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</si>
  <si>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</si>
  <si>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</si>
  <si>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</si>
  <si>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</si>
  <si>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</si>
  <si>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</si>
  <si>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</si>
  <si>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</si>
  <si>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</si>
  <si>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</si>
  <si>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</si>
  <si>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</si>
  <si>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</si>
  <si>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</si>
  <si>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</si>
  <si>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</si>
  <si>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</si>
  <si>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</si>
  <si>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</si>
  <si>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</si>
  <si>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</si>
  <si>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</si>
  <si>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</si>
  <si>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</si>
  <si>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</si>
  <si>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</si>
  <si>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</si>
  <si>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</si>
  <si>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</si>
  <si>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</si>
  <si>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</si>
  <si>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</si>
  <si>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</si>
  <si>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</si>
  <si>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</si>
  <si>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</si>
  <si>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</si>
  <si>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</si>
  <si>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</si>
  <si>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</si>
  <si>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</si>
  <si>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</si>
  <si>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</si>
  <si>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</si>
  <si>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</si>
  <si>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</si>
  <si>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</si>
  <si>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</si>
  <si>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</si>
  <si>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</si>
  <si>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</si>
  <si>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</si>
  <si>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</si>
  <si>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</si>
  <si>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</si>
  <si>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</si>
  <si>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</si>
  <si>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</si>
  <si>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</si>
  <si>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</si>
  <si>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</si>
  <si>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</si>
  <si>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</si>
  <si>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</si>
  <si>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</si>
  <si>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</si>
  <si>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</si>
  <si>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</si>
  <si>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</si>
  <si>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</si>
  <si>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</si>
  <si>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</si>
  <si>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</si>
  <si>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</si>
  <si>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</si>
  <si>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</si>
  <si>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</si>
  <si>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</si>
  <si>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</si>
  <si>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</si>
  <si>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</si>
  <si>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</si>
  <si>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</si>
  <si>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</si>
  <si>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</si>
  <si>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</si>
  <si>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</si>
  <si>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</si>
  <si>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</si>
  <si>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</si>
  <si>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</si>
  <si>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</si>
  <si>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</si>
  <si>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</si>
  <si>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</si>
  <si>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</si>
  <si>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</si>
  <si>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</si>
  <si>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</si>
  <si>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</si>
  <si>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</si>
  <si>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</si>
  <si>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</si>
  <si>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</si>
  <si>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</si>
  <si>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</si>
  <si>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</si>
  <si>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</si>
  <si>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</si>
  <si>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</si>
  <si>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</si>
  <si>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</si>
  <si>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</si>
  <si>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</si>
  <si>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</si>
  <si>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</si>
  <si>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</si>
  <si>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</si>
  <si>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</si>
  <si>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</si>
  <si>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</si>
  <si>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</si>
  <si>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</si>
  <si>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</si>
  <si>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</si>
  <si>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</si>
  <si>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</si>
  <si>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</si>
  <si>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</si>
  <si>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</si>
  <si>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</si>
  <si>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</si>
  <si>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</si>
  <si>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</si>
  <si>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</si>
  <si>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</si>
  <si>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</si>
  <si>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</si>
  <si>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</si>
  <si>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</si>
  <si>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</si>
  <si>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</si>
  <si>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</si>
  <si>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</si>
  <si>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</si>
  <si>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</si>
  <si>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</si>
  <si>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</si>
  <si>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</si>
  <si>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</si>
  <si>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</si>
  <si>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</si>
  <si>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</si>
  <si>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</si>
  <si>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</si>
  <si>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</si>
  <si>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</si>
  <si>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</si>
  <si>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</si>
  <si>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</si>
  <si>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</si>
  <si>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</si>
  <si>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</si>
  <si>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</si>
  <si>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</si>
  <si>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</si>
  <si>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</si>
  <si>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</si>
  <si>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</si>
  <si>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</si>
  <si>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</si>
  <si>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</si>
  <si>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</si>
  <si>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</si>
  <si>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</si>
  <si>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</si>
  <si>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</si>
  <si>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</si>
  <si>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</si>
  <si>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</si>
  <si>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</si>
  <si>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</si>
  <si>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</si>
  <si>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</si>
  <si>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</si>
  <si>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</si>
  <si>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</si>
  <si>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</si>
  <si>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</si>
  <si>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</si>
  <si>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</si>
  <si>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</si>
  <si>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</si>
  <si>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</si>
  <si>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</si>
  <si>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</si>
  <si>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</si>
  <si>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</si>
  <si>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</si>
  <si>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</si>
  <si>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</si>
  <si>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</si>
  <si>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</si>
  <si>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</si>
  <si>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</si>
  <si>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</si>
  <si>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</si>
  <si>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</si>
  <si>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</si>
  <si>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</si>
  <si>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</si>
  <si>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</si>
  <si>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</si>
  <si>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</si>
  <si>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</si>
  <si>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</si>
  <si>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</si>
  <si>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</si>
  <si>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</si>
  <si>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</si>
  <si>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</si>
  <si>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</si>
  <si>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</si>
  <si>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</si>
  <si>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</si>
  <si>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</si>
  <si>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</si>
  <si>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</si>
  <si>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</si>
  <si>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</si>
  <si>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</si>
  <si>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</si>
  <si>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</si>
  <si>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</si>
  <si>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</si>
  <si>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</si>
  <si>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</si>
  <si>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</si>
  <si>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</si>
  <si>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</si>
  <si>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</si>
  <si>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</si>
  <si>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</si>
  <si>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</si>
  <si>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</si>
  <si>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</si>
  <si>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</si>
  <si>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</si>
  <si>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</si>
  <si>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</si>
  <si>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</si>
  <si>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</si>
  <si>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</si>
  <si>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</si>
  <si>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</si>
  <si>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</si>
  <si>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</si>
  <si>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</si>
  <si>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</si>
  <si>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</si>
  <si>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</si>
  <si>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</si>
  <si>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</si>
  <si>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</si>
  <si>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</si>
  <si>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</si>
  <si>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</si>
  <si>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</si>
  <si>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</si>
  <si>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</si>
  <si>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</si>
  <si>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</si>
  <si>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</si>
  <si>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</si>
  <si>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</si>
  <si>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</si>
  <si>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</si>
  <si>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</si>
  <si>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</si>
  <si>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</si>
  <si>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</si>
  <si>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</si>
  <si>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</si>
  <si>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</si>
  <si>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</si>
  <si>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</si>
  <si>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</si>
  <si>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</si>
  <si>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</si>
  <si>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</si>
  <si>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</si>
  <si>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</si>
  <si>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</si>
  <si>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</si>
  <si>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</si>
  <si>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</si>
  <si>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</si>
  <si>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</si>
  <si>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</si>
  <si>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</si>
  <si>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</si>
  <si>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</si>
  <si>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</si>
  <si>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</si>
  <si>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</si>
  <si>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</si>
  <si>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</si>
  <si>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</si>
  <si>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</si>
  <si>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</si>
  <si>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</si>
  <si>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</si>
  <si>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</si>
  <si>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</si>
  <si>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</si>
  <si>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</si>
  <si>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</si>
  <si>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</si>
  <si>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</si>
  <si>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</si>
  <si>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</si>
  <si>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</si>
  <si>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</si>
  <si>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</si>
  <si>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</si>
  <si>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</si>
  <si>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</si>
  <si>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</si>
  <si>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</si>
  <si>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</si>
  <si>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</si>
  <si>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</si>
  <si>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</si>
  <si>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</si>
  <si>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</si>
  <si>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</si>
  <si>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</si>
  <si>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</si>
  <si>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</si>
  <si>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</si>
  <si>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</si>
  <si>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</si>
  <si>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</si>
  <si>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</si>
  <si>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</si>
  <si>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</si>
  <si>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</si>
  <si>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</si>
  <si>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</si>
  <si>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</si>
  <si>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</si>
  <si>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</si>
  <si>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</si>
  <si>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</si>
  <si>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</si>
  <si>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</si>
  <si>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</si>
  <si>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</si>
  <si>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</si>
  <si>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</si>
  <si>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</si>
  <si>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</si>
  <si>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</si>
  <si>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</si>
  <si>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</si>
  <si>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</si>
  <si>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</si>
  <si>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</si>
  <si>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</si>
  <si>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</si>
  <si>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</si>
  <si>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</si>
  <si>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</si>
  <si>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</si>
  <si>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</si>
  <si>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</si>
  <si>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</si>
  <si>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</si>
  <si>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</si>
  <si>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</si>
  <si>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</si>
  <si>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</si>
  <si>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</si>
  <si>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</si>
  <si>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</si>
  <si>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</si>
  <si>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</si>
  <si>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</si>
  <si>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</si>
  <si>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</si>
  <si>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</si>
  <si>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</si>
  <si>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</si>
  <si>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</si>
  <si>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</si>
  <si>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</si>
  <si>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</si>
  <si>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</si>
  <si>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</si>
  <si>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</si>
  <si>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</si>
  <si>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</si>
  <si>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</si>
  <si>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</si>
  <si>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</si>
  <si>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</si>
  <si>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</si>
  <si>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</si>
  <si>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</si>
  <si>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</si>
  <si>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</si>
  <si>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</si>
  <si>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</si>
  <si>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</si>
  <si>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</si>
  <si>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</si>
  <si>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</si>
  <si>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</si>
  <si>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</si>
  <si>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</si>
  <si>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</si>
  <si>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</si>
  <si>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</si>
  <si>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</si>
  <si>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</si>
  <si>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</si>
  <si>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</si>
  <si>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</si>
  <si>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</si>
  <si>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</si>
  <si>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</si>
  <si>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</si>
  <si>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</si>
  <si>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</si>
  <si>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</si>
  <si>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</si>
  <si>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</si>
  <si>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</si>
  <si>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</si>
  <si>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</si>
  <si>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</si>
  <si>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</si>
  <si>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</si>
  <si>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</si>
  <si>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</si>
  <si>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</si>
  <si>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</si>
  <si>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</si>
  <si>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</si>
  <si>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</si>
  <si>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</si>
  <si>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</si>
  <si>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</si>
  <si>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</si>
  <si>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</si>
  <si>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</si>
  <si>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</si>
  <si>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</si>
  <si>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</si>
  <si>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</si>
  <si>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</si>
  <si>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</si>
  <si>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</si>
  <si>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</si>
  <si>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</si>
  <si>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</si>
  <si>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</si>
  <si>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</si>
  <si>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</si>
  <si>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</si>
  <si>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</si>
  <si>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</si>
  <si>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</si>
  <si>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</si>
  <si>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</si>
  <si>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</si>
  <si>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</si>
  <si>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</si>
  <si>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</si>
  <si>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</si>
  <si>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</si>
  <si>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</si>
  <si>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</si>
  <si>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</si>
  <si>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</si>
  <si>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</si>
  <si>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</si>
  <si>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</si>
  <si>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</si>
  <si>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</si>
  <si>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</si>
  <si>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</si>
  <si>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</si>
  <si>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</si>
  <si>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</si>
  <si>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</si>
  <si>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</si>
  <si>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</si>
  <si>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</si>
  <si>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</si>
  <si>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</si>
  <si>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</si>
  <si>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</si>
  <si>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</si>
  <si>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</si>
  <si>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</si>
  <si>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</si>
  <si>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</si>
  <si>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</si>
  <si>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</si>
  <si>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</si>
  <si>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</si>
  <si>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</si>
  <si>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</si>
  <si>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</si>
  <si>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</si>
  <si>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</si>
  <si>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</si>
  <si>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</si>
  <si>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</si>
  <si>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</si>
  <si>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</si>
  <si>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</si>
  <si>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</si>
  <si>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</si>
  <si>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</si>
  <si>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</si>
  <si>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</si>
  <si>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</si>
  <si>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</si>
  <si>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</si>
  <si>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</si>
  <si>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</si>
  <si>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</si>
  <si>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</si>
  <si>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</si>
  <si>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</si>
  <si>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</si>
  <si>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</si>
  <si>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</si>
  <si>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</si>
  <si>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</si>
  <si>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</si>
  <si>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</si>
  <si>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</si>
  <si>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</si>
  <si>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</si>
  <si>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</si>
  <si>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</si>
  <si>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</si>
  <si>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</si>
  <si>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</si>
  <si>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</si>
  <si>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</si>
  <si>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</si>
  <si>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</si>
  <si>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</si>
  <si>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</si>
  <si>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</si>
  <si>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</si>
  <si>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</si>
  <si>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</si>
  <si>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</si>
  <si>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</si>
  <si>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</si>
  <si>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</si>
  <si>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</si>
  <si>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</si>
  <si>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</si>
  <si>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</si>
  <si>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</si>
  <si>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</si>
  <si>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</si>
  <si>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</si>
  <si>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</si>
  <si>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</si>
  <si>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</si>
  <si>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</si>
  <si>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</si>
  <si>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</si>
  <si>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</si>
  <si>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</si>
  <si>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</si>
  <si>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</si>
  <si>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</si>
  <si>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</si>
  <si>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</si>
  <si>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</si>
  <si>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</si>
  <si>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</si>
  <si>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</si>
  <si>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</si>
  <si>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</si>
  <si>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</si>
  <si>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</si>
  <si>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</si>
  <si>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</si>
  <si>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</si>
  <si>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</si>
  <si>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</si>
  <si>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</si>
  <si>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</si>
  <si>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</si>
  <si>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</si>
  <si>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</si>
  <si>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</si>
  <si>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</si>
  <si>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</si>
  <si>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</si>
  <si>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</si>
  <si>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</si>
  <si>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</si>
  <si>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</si>
  <si>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</si>
  <si>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</si>
  <si>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</si>
  <si>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</si>
  <si>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</si>
  <si>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</si>
  <si>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</si>
  <si>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</si>
  <si>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</si>
  <si>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</si>
  <si>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</si>
  <si>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</si>
  <si>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</si>
  <si>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</si>
  <si>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</si>
  <si>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</si>
  <si>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</si>
  <si>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</si>
  <si>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</si>
  <si>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</si>
  <si>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</si>
  <si>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</si>
  <si>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</si>
  <si>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</si>
  <si>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</si>
  <si>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</si>
  <si>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</si>
  <si>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</si>
  <si>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</si>
  <si>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</si>
  <si>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</si>
  <si>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</si>
  <si>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</si>
  <si>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</si>
  <si>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</si>
  <si>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</si>
  <si>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</si>
  <si>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</si>
  <si>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</si>
  <si>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</si>
  <si>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</si>
  <si>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</si>
  <si>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</si>
  <si>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</si>
  <si>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</si>
  <si>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</si>
  <si>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</si>
  <si>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</si>
  <si>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</si>
  <si>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</si>
  <si>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</si>
  <si>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</si>
  <si>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</si>
  <si>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</si>
  <si>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</si>
  <si>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</si>
  <si>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</si>
  <si>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</si>
  <si>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</si>
  <si>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</si>
  <si>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</si>
  <si>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</si>
  <si>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</si>
  <si>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</si>
  <si>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</si>
  <si>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</si>
  <si>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</si>
  <si>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</si>
  <si>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</si>
  <si>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</si>
  <si>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</si>
  <si>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</si>
  <si>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</si>
  <si>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</si>
  <si>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</si>
  <si>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</si>
  <si>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</si>
  <si>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</si>
  <si>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</si>
  <si>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</si>
  <si>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</si>
  <si>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</si>
  <si>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</si>
  <si>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</si>
  <si>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</si>
  <si>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</si>
  <si>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</si>
  <si>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</si>
  <si>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</si>
  <si>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</si>
  <si>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</si>
  <si>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</si>
  <si>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</si>
  <si>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</si>
  <si>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</si>
  <si>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</si>
  <si>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</si>
  <si>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</si>
  <si>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</si>
  <si>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</si>
  <si>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</si>
  <si>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</si>
  <si>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</si>
  <si>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</si>
  <si>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</si>
  <si>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</si>
  <si>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</si>
  <si>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</si>
  <si>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</si>
  <si>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</si>
  <si>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</si>
  <si>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</si>
  <si>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</si>
  <si>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</si>
  <si>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</si>
  <si>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</si>
  <si>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</si>
  <si>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</si>
  <si>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</si>
  <si>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</si>
  <si>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</si>
  <si>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</si>
  <si>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</si>
  <si>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</si>
  <si>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</si>
  <si>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</si>
  <si>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</si>
  <si>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</si>
  <si>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</si>
  <si>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</si>
  <si>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</si>
  <si>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</si>
  <si>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</si>
  <si>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</si>
  <si>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</si>
  <si>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</si>
  <si>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</si>
  <si>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</si>
  <si>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</si>
  <si>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</si>
  <si>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</si>
  <si>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</si>
  <si>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</si>
  <si>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</si>
  <si>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</si>
  <si>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</si>
  <si>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</si>
  <si>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</si>
  <si>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</si>
  <si>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</si>
  <si>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</si>
  <si>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</si>
  <si>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</si>
  <si>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</si>
  <si>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</si>
  <si>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</si>
  <si>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</si>
  <si>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</si>
  <si>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</si>
  <si>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</si>
  <si>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</si>
  <si>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</si>
  <si>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</si>
  <si>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</si>
  <si>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</si>
  <si>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</si>
  <si>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</si>
  <si>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</si>
  <si>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</si>
  <si>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</si>
  <si>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</si>
  <si>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</si>
  <si>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</si>
  <si>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</si>
  <si>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</si>
  <si>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</si>
  <si>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</si>
  <si>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</si>
  <si>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</si>
  <si>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</si>
  <si>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</si>
  <si>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</si>
  <si>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</si>
  <si>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</si>
  <si>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</si>
  <si>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</si>
  <si>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</si>
  <si>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</si>
  <si>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</si>
  <si>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</si>
  <si>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</si>
  <si>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</si>
  <si>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</si>
  <si>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</si>
  <si>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</si>
  <si>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</si>
  <si>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</si>
  <si>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</si>
  <si>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</si>
  <si>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</si>
  <si>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</si>
  <si>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</si>
  <si>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</si>
  <si>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</si>
  <si>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</si>
  <si>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</si>
  <si>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</si>
  <si>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</si>
  <si>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</si>
  <si>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</si>
  <si>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</si>
  <si>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</si>
  <si>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</si>
  <si>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</si>
  <si>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</si>
  <si>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</si>
  <si>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</si>
  <si>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</si>
  <si>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</si>
  <si>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</si>
  <si>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</si>
  <si>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</si>
  <si>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</si>
  <si>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</si>
  <si>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</si>
  <si>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</si>
  <si>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</si>
  <si>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</si>
  <si>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</si>
  <si>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</si>
  <si>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</si>
  <si>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</si>
  <si>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</si>
  <si>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</si>
  <si>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</si>
  <si>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</si>
  <si>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</si>
  <si>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</si>
  <si>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</si>
  <si>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</si>
  <si>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</si>
  <si>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</si>
  <si>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</si>
  <si>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</si>
  <si>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</si>
  <si>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</si>
  <si>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</si>
  <si>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</si>
  <si>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</si>
  <si>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</si>
  <si>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</si>
  <si>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</si>
  <si>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</si>
  <si>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</si>
  <si>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</si>
  <si>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</si>
  <si>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</si>
  <si>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</si>
  <si>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</si>
  <si>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</si>
  <si>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</si>
  <si>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</si>
  <si>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</si>
  <si>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</si>
  <si>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</si>
  <si>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</si>
  <si>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</si>
  <si>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</si>
  <si>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</si>
  <si>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</si>
  <si>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</si>
  <si>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</si>
  <si>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</si>
  <si>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</si>
  <si>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</si>
  <si>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</si>
  <si>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</si>
  <si>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</si>
  <si>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</si>
  <si>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</si>
  <si>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</si>
  <si>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</si>
  <si>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</si>
  <si>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</si>
  <si>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</si>
  <si>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</si>
  <si>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</si>
  <si>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</si>
  <si>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</si>
  <si>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</si>
  <si>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</si>
  <si>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</si>
  <si>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</si>
  <si>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</si>
  <si>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</si>
  <si>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</si>
  <si>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</si>
  <si>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</si>
  <si>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</si>
  <si>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</si>
  <si>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</si>
  <si>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</si>
  <si>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</si>
  <si>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</si>
  <si>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</si>
  <si>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</si>
  <si>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</si>
  <si>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</si>
  <si>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</si>
  <si>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</si>
  <si>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</si>
  <si>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</si>
  <si>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</si>
  <si>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</si>
  <si>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</si>
  <si>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</si>
  <si>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</si>
  <si>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</si>
  <si>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</si>
  <si>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</si>
  <si>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</si>
  <si>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</si>
  <si>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</si>
  <si>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</si>
  <si>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</si>
  <si>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</si>
  <si>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</si>
  <si>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</si>
  <si>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</si>
  <si>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</si>
  <si>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</si>
  <si>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</si>
  <si>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</si>
  <si>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</si>
  <si>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</si>
  <si>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</si>
  <si>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</si>
  <si>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</si>
  <si>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</si>
  <si>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</si>
  <si>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</si>
  <si>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</si>
  <si>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</si>
  <si>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</si>
  <si>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</si>
  <si>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</si>
  <si>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</si>
  <si>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</si>
  <si>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</si>
  <si>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</si>
  <si>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</si>
  <si>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</si>
  <si>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</si>
  <si>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</si>
  <si>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</si>
  <si>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</si>
  <si>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</si>
  <si>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</si>
  <si>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</si>
  <si>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</si>
  <si>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</si>
  <si>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</si>
  <si>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</si>
  <si>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</si>
  <si>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</si>
  <si>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</si>
  <si>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</si>
  <si>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</si>
  <si>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</si>
  <si>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</si>
  <si>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</si>
  <si>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</si>
  <si>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</si>
  <si>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</si>
  <si>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</si>
  <si>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</si>
  <si>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</si>
  <si>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</si>
  <si>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</si>
  <si>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</si>
  <si>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</si>
  <si>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</si>
  <si>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</si>
  <si>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</si>
  <si>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</si>
  <si>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</si>
  <si>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</si>
  <si>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</si>
  <si>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</si>
  <si>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</si>
  <si>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</si>
  <si>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</si>
  <si>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</si>
  <si>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</si>
  <si>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</si>
  <si>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</si>
  <si>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</si>
  <si>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</si>
  <si>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</si>
  <si>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</si>
  <si>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</si>
  <si>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</si>
  <si>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</si>
  <si>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</si>
  <si>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</si>
  <si>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</si>
  <si>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</si>
  <si>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</si>
  <si>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</si>
  <si>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</si>
  <si>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</si>
  <si>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</si>
  <si>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</si>
  <si>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</si>
  <si>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</si>
  <si>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</si>
  <si>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</si>
  <si>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</si>
  <si>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</si>
  <si>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</si>
  <si>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</si>
  <si>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</si>
  <si>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</si>
  <si>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</si>
  <si>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</si>
  <si>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</si>
  <si>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</si>
  <si>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</si>
  <si>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</si>
  <si>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</si>
  <si>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</si>
  <si>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</si>
  <si>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</si>
  <si>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</si>
  <si>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</si>
  <si>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</si>
  <si>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</si>
  <si>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</si>
  <si>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</si>
  <si>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</si>
  <si>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</si>
  <si>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</si>
  <si>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</si>
  <si>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</si>
  <si>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</si>
  <si>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</si>
  <si>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</si>
  <si>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</si>
  <si>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</si>
  <si>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</si>
  <si>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</si>
  <si>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</si>
  <si>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</si>
  <si>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</si>
  <si>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</si>
  <si>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</si>
  <si>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</si>
  <si>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</si>
  <si>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</si>
  <si>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</si>
  <si>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</si>
  <si>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</si>
  <si>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</si>
  <si>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</si>
  <si>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</si>
  <si>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</si>
  <si>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</si>
  <si>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</si>
  <si>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</si>
  <si>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</si>
  <si>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</si>
  <si>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</si>
  <si>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</si>
  <si>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</si>
  <si>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</si>
  <si>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</si>
  <si>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</si>
  <si>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</si>
  <si>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</si>
  <si>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</si>
  <si>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</si>
  <si>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</si>
  <si>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</si>
  <si>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</si>
  <si>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</si>
  <si>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</si>
  <si>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</si>
  <si>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</si>
  <si>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</si>
  <si>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</si>
  <si>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</si>
  <si>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</si>
  <si>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</si>
  <si>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</si>
  <si>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</si>
  <si>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</si>
  <si>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</si>
  <si>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</si>
  <si>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</si>
  <si>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</si>
  <si>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</si>
  <si>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</si>
  <si>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</si>
  <si>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</si>
  <si>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</si>
  <si>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</si>
  <si>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</si>
  <si>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</si>
  <si>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</si>
  <si>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</si>
  <si>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</si>
  <si>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</si>
  <si>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</si>
  <si>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</si>
  <si>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</si>
  <si>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</si>
  <si>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</si>
  <si>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</si>
  <si>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</si>
  <si>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</si>
  <si>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</si>
  <si>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</si>
  <si>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</si>
  <si>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</si>
  <si>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</si>
  <si>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</si>
  <si>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</si>
  <si>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</si>
  <si>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</si>
  <si>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</si>
  <si>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</si>
  <si>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</si>
  <si>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</si>
  <si>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</si>
  <si>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</si>
  <si>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</si>
  <si>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</si>
  <si>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</si>
  <si>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</si>
  <si>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</si>
  <si>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</si>
  <si>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</si>
  <si>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</si>
  <si>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</si>
  <si>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</si>
  <si>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</si>
  <si>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</si>
  <si>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</si>
  <si>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</si>
  <si>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</si>
  <si>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</si>
  <si>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</si>
  <si>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</si>
  <si>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</si>
  <si>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</si>
  <si>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</si>
  <si>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</si>
  <si>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</si>
  <si>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</si>
  <si>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</si>
  <si>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</si>
  <si>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</si>
  <si>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</si>
  <si>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</si>
  <si>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</si>
  <si>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</si>
  <si>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</si>
  <si>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</si>
  <si>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</si>
  <si>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</si>
  <si>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</si>
  <si>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</si>
  <si>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</si>
  <si>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</si>
  <si>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</si>
  <si>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</si>
  <si>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</si>
  <si>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</si>
  <si>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</si>
  <si>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</si>
  <si>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</si>
  <si>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</si>
  <si>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</si>
  <si>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</si>
  <si>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</si>
  <si>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</si>
  <si>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</si>
  <si>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</si>
  <si>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</si>
  <si>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</si>
  <si>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</si>
  <si>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</si>
  <si>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</si>
  <si>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</si>
  <si>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</si>
  <si>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</si>
  <si>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</si>
  <si>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</si>
  <si>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</si>
  <si>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</si>
  <si>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</si>
  <si>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</si>
  <si>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</si>
  <si>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</si>
  <si>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</si>
  <si>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</si>
  <si>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</si>
  <si>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</si>
  <si>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</si>
  <si>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</si>
  <si>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</si>
  <si>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</si>
  <si>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</si>
  <si>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</si>
  <si>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</si>
  <si>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</si>
  <si>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</si>
  <si>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</si>
  <si>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</si>
  <si>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</si>
  <si>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</si>
  <si>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</si>
  <si>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</si>
  <si>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</si>
  <si>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</si>
  <si>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</si>
  <si>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</si>
  <si>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</si>
  <si>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</si>
  <si>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</si>
  <si>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</si>
  <si>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</si>
  <si>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</si>
  <si>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</si>
  <si>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</si>
  <si>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</si>
  <si>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</si>
  <si>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</si>
  <si>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</si>
  <si>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</si>
  <si>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</si>
  <si>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</si>
  <si>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</si>
  <si>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</si>
  <si>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</si>
  <si>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</si>
  <si>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</si>
  <si>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</si>
  <si>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</si>
  <si>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</si>
  <si>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</si>
  <si>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</si>
  <si>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</si>
  <si>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</si>
  <si>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</si>
  <si>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</si>
  <si>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</si>
  <si>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</si>
  <si>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</si>
  <si>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</si>
  <si>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</si>
  <si>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</si>
  <si>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</si>
  <si>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</si>
  <si>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</si>
  <si>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</si>
  <si>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</si>
  <si>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</si>
  <si>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</si>
  <si>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</si>
  <si>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</si>
  <si>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</si>
  <si>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</si>
  <si>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</si>
  <si>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</si>
  <si>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</si>
  <si>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</si>
  <si>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</si>
  <si>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</si>
  <si>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</si>
  <si>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</si>
  <si>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</si>
  <si>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</si>
  <si>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</si>
  <si>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</si>
  <si>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</si>
  <si>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</si>
  <si>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</si>
  <si>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</si>
  <si>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</si>
  <si>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</si>
  <si>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</si>
  <si>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</si>
  <si>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</si>
  <si>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</si>
  <si>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</si>
  <si>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</si>
  <si>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</si>
  <si>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</si>
  <si>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</si>
  <si>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</si>
  <si>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</si>
  <si>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</si>
  <si>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</si>
  <si>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</si>
  <si>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</si>
  <si>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</si>
  <si>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</si>
  <si>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</si>
  <si>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</si>
  <si>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</si>
  <si>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</si>
  <si>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</si>
  <si>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</si>
  <si>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</si>
  <si>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</si>
  <si>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</si>
  <si>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</si>
  <si>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</si>
  <si>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</si>
  <si>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</si>
  <si>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</si>
  <si>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</si>
  <si>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</si>
  <si>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</si>
  <si>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</si>
  <si>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</si>
  <si>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</si>
  <si>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</si>
  <si>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</si>
  <si>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</si>
  <si>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</si>
  <si>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</si>
  <si>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</si>
  <si>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</si>
  <si>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</si>
  <si>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</si>
  <si>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</si>
  <si>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</si>
  <si>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</si>
  <si>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</si>
  <si>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</si>
  <si>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</si>
  <si>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</si>
  <si>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</si>
  <si>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</si>
  <si>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</si>
  <si>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</si>
  <si>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</si>
  <si>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</si>
  <si>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</si>
  <si>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</si>
  <si>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</si>
  <si>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</si>
  <si>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</si>
  <si>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</si>
  <si>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</si>
  <si>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</si>
  <si>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</si>
  <si>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</si>
  <si>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</si>
  <si>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</si>
  <si>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</si>
  <si>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</si>
  <si>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</si>
  <si>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</si>
  <si>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</si>
  <si>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</si>
  <si>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</si>
  <si>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</si>
  <si>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</si>
  <si>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</si>
  <si>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</si>
  <si>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</si>
  <si>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</si>
  <si>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</si>
  <si>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</si>
  <si>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</si>
  <si>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</si>
  <si>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</si>
  <si>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</si>
  <si>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</si>
  <si>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</si>
  <si>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</si>
  <si>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</si>
  <si>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</si>
  <si>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</si>
  <si>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</si>
  <si>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</si>
  <si>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</si>
  <si>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</si>
  <si>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</si>
  <si>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</si>
  <si>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</si>
  <si>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</si>
  <si>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</si>
  <si>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</si>
  <si>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</si>
  <si>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</si>
  <si>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</si>
  <si>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</si>
  <si>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</si>
  <si>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</si>
  <si>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</si>
  <si>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</si>
  <si>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</si>
  <si>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</si>
  <si>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</si>
  <si>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</si>
  <si>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</si>
  <si>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</si>
  <si>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</si>
  <si>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</si>
  <si>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</si>
  <si>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</si>
  <si>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</si>
  <si>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</si>
  <si>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</si>
  <si>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</si>
  <si>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</si>
  <si>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</si>
  <si>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</si>
  <si>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</si>
  <si>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</si>
  <si>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</si>
  <si>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</si>
  <si>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</si>
  <si>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</si>
  <si>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</si>
  <si>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</si>
  <si>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</si>
  <si>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</si>
  <si>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</si>
  <si>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</si>
  <si>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</si>
  <si>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</si>
  <si>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</si>
  <si>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</si>
  <si>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</si>
  <si>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</si>
  <si>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</si>
  <si>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</si>
  <si>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</si>
  <si>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</si>
  <si>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</si>
  <si>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</si>
  <si>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</si>
  <si>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</si>
  <si>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</si>
  <si>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</si>
  <si>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</si>
  <si>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</si>
  <si>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</si>
  <si>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</si>
  <si>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</si>
  <si>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</si>
  <si>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</si>
  <si>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</si>
  <si>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</si>
  <si>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</si>
  <si>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</si>
  <si>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</si>
  <si>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</si>
  <si>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</si>
  <si>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</si>
  <si>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</si>
  <si>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</si>
  <si>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</si>
  <si>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</si>
  <si>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</si>
  <si>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</si>
  <si>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</si>
  <si>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</si>
  <si>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</si>
  <si>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</si>
  <si>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</si>
  <si>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</si>
  <si>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</si>
  <si>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</si>
  <si>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</si>
  <si>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</si>
  <si>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</si>
  <si>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</si>
  <si>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</si>
  <si>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</si>
  <si>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</si>
  <si>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</si>
  <si>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</si>
  <si>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</si>
  <si>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</si>
  <si>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</si>
  <si>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</si>
  <si>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</si>
  <si>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</si>
  <si>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</si>
  <si>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</si>
  <si>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</si>
  <si>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</si>
  <si>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</si>
  <si>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</si>
  <si>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</si>
  <si>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</si>
  <si>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</si>
  <si>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</si>
  <si>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</si>
  <si>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</si>
  <si>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</si>
  <si>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</si>
  <si>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</si>
  <si>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</si>
  <si>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</si>
  <si>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</si>
  <si>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</si>
  <si>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</si>
  <si>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</si>
  <si>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</si>
  <si>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</si>
  <si>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</si>
  <si>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</si>
  <si>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</si>
  <si>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</si>
  <si>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</si>
  <si>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</si>
  <si>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</si>
  <si>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</si>
  <si>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</si>
  <si>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</si>
  <si>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</si>
  <si>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</si>
  <si>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</si>
  <si>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</si>
  <si>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</si>
  <si>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</si>
  <si>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</si>
  <si>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</si>
  <si>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</si>
  <si>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</si>
  <si>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</si>
  <si>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</si>
  <si>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</si>
  <si>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</si>
  <si>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</si>
  <si>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</si>
  <si>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</si>
  <si>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</si>
  <si>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</si>
  <si>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</si>
  <si>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</si>
  <si>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</si>
  <si>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</si>
  <si>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</si>
  <si>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</si>
  <si>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</si>
  <si>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</si>
  <si>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</si>
  <si>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</si>
  <si>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</si>
  <si>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</si>
  <si>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</si>
  <si>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</si>
  <si>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</si>
  <si>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</si>
  <si>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</si>
  <si>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</si>
  <si>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</si>
  <si>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</si>
  <si>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</si>
  <si>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</si>
  <si>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</si>
  <si>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</si>
  <si>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</si>
  <si>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</si>
  <si>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</si>
  <si>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</si>
  <si>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</si>
  <si>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</si>
  <si>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</si>
  <si>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</si>
  <si>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</si>
  <si>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</si>
  <si>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</si>
  <si>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</si>
  <si>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</si>
  <si>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</si>
  <si>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</si>
  <si>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</si>
  <si>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</si>
  <si>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</si>
  <si>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</si>
  <si>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</si>
  <si>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</si>
  <si>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</si>
  <si>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</si>
  <si>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</si>
  <si>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</si>
  <si>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</si>
  <si>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</si>
  <si>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</si>
  <si>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</si>
  <si>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</si>
  <si>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</si>
  <si>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</si>
  <si>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</si>
  <si>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</si>
  <si>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</si>
  <si>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</si>
  <si>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</si>
  <si>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</si>
  <si>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</si>
  <si>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</si>
  <si>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</si>
  <si>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</si>
  <si>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</si>
  <si>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</si>
  <si>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</si>
  <si>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</si>
  <si>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</si>
  <si>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</si>
  <si>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</si>
  <si>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</si>
  <si>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</si>
  <si>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</si>
  <si>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</si>
  <si>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</si>
  <si>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</si>
  <si>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</si>
  <si>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</si>
  <si>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</si>
  <si>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</si>
  <si>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</si>
  <si>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</si>
  <si>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</si>
  <si>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</si>
  <si>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</si>
  <si>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</si>
  <si>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</si>
  <si>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</si>
  <si>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</si>
  <si>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</si>
  <si>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</si>
  <si>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</si>
  <si>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</si>
  <si>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</si>
  <si>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</si>
  <si>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</si>
  <si>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</si>
  <si>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</si>
  <si>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</si>
  <si>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</si>
  <si>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</si>
  <si>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</si>
  <si>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</si>
  <si>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</si>
  <si>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</si>
  <si>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</si>
  <si>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</si>
  <si>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</si>
  <si>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</si>
  <si>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</si>
  <si>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</si>
  <si>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</si>
  <si>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</si>
  <si>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</si>
  <si>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</si>
  <si>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</si>
  <si>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</si>
  <si>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</si>
  <si>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</si>
  <si>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</si>
  <si>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</si>
  <si>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</si>
  <si>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</si>
  <si>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</si>
  <si>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</si>
  <si>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</si>
  <si>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</si>
  <si>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</si>
  <si>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</si>
  <si>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</si>
  <si>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</si>
  <si>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</si>
  <si>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</si>
  <si>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</si>
  <si>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</si>
  <si>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</si>
  <si>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</si>
  <si>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</si>
  <si>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</si>
  <si>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</si>
  <si>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</si>
  <si>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</si>
  <si>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</si>
  <si>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</si>
  <si>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</si>
  <si>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</si>
  <si>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</si>
  <si>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</si>
  <si>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</si>
  <si>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</si>
  <si>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</si>
  <si>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</si>
  <si>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</si>
  <si>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</si>
  <si>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</si>
  <si>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</si>
  <si>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</si>
  <si>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</si>
  <si>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</si>
  <si>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</si>
  <si>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</si>
  <si>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</si>
  <si>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</si>
  <si>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</si>
  <si>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</si>
  <si>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</si>
  <si>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</si>
  <si>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</si>
  <si>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</si>
  <si>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</si>
  <si>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</si>
  <si>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</si>
  <si>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</si>
  <si>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</si>
  <si>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</si>
  <si>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</si>
  <si>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</si>
  <si>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</si>
  <si>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</si>
  <si>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</si>
  <si>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</si>
  <si>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</si>
  <si>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</si>
  <si>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</si>
  <si>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</si>
  <si>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</si>
  <si>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</si>
  <si>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</si>
  <si>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</si>
  <si>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</si>
  <si>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</si>
  <si>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</si>
  <si>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</si>
  <si>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</si>
  <si>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</si>
  <si>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</si>
  <si>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</si>
  <si>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</si>
  <si>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</si>
  <si>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</si>
  <si>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</si>
  <si>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</si>
  <si>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</si>
  <si>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</si>
  <si>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</si>
  <si>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</si>
  <si>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</si>
  <si>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</si>
  <si>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</si>
  <si>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</si>
  <si>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</si>
  <si>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</si>
  <si>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</si>
  <si>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</si>
  <si>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</si>
  <si>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</si>
  <si>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</si>
  <si>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</si>
  <si>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</si>
  <si>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</si>
  <si>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</si>
  <si>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</si>
  <si>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</si>
  <si>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</si>
  <si>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</si>
  <si>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</si>
  <si>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</si>
  <si>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</si>
  <si>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</si>
  <si>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</si>
  <si>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</si>
  <si>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</si>
  <si>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</si>
  <si>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</si>
  <si>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</si>
  <si>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</si>
  <si>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</si>
  <si>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</si>
  <si>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</si>
  <si>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</si>
  <si>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</si>
  <si>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</si>
  <si>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</si>
  <si>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</si>
  <si>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</si>
  <si>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</si>
  <si>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</si>
  <si>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</si>
  <si>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</si>
  <si>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</si>
  <si>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</si>
  <si>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</si>
  <si>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</si>
  <si>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</si>
  <si>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</si>
  <si>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</si>
  <si>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</si>
  <si>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</si>
  <si>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</si>
  <si>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</si>
  <si>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</si>
  <si>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</si>
  <si>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</si>
  <si>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</si>
  <si>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</si>
  <si>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</si>
  <si>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</si>
  <si>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</si>
  <si>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</si>
  <si>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</si>
  <si>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</si>
  <si>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</si>
  <si>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</si>
  <si>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</si>
  <si>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</si>
  <si>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</si>
  <si>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</si>
  <si>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</si>
  <si>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</si>
  <si>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</si>
  <si>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</si>
  <si>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</si>
  <si>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</si>
  <si>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</si>
  <si>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</si>
  <si>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</si>
  <si>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</si>
  <si>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</si>
  <si>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</si>
  <si>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</si>
  <si>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</si>
  <si>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</si>
  <si>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</si>
  <si>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</si>
  <si>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</si>
  <si>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</si>
  <si>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</si>
  <si>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</si>
  <si>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</si>
  <si>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</si>
  <si>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</si>
  <si>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</si>
  <si>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</si>
  <si>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</si>
  <si>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</si>
  <si>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</si>
  <si>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</si>
  <si>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</si>
  <si>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</si>
  <si>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</si>
  <si>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</si>
  <si>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</si>
  <si>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</si>
  <si>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</si>
  <si>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</si>
  <si>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</si>
  <si>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</si>
  <si>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</si>
  <si>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</si>
  <si>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</si>
  <si>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</si>
  <si>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</si>
  <si>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</si>
  <si>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</si>
  <si>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</si>
  <si>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</si>
  <si>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</si>
  <si>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</si>
  <si>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</si>
  <si>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</si>
  <si>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</si>
  <si>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</si>
  <si>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</si>
  <si>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</si>
  <si>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</si>
  <si>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</si>
  <si>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</si>
  <si>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</si>
  <si>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</si>
  <si>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</si>
  <si>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</si>
  <si>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</si>
  <si>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</si>
  <si>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</si>
  <si>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</si>
  <si>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</si>
  <si>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</si>
  <si>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</si>
  <si>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</si>
  <si>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</si>
  <si>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</si>
  <si>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</si>
  <si>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</si>
  <si>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</si>
  <si>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</si>
  <si>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</si>
  <si>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</si>
  <si>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</si>
  <si>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</si>
  <si>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</si>
  <si>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</si>
  <si>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</si>
  <si>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</si>
  <si>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</si>
  <si>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</si>
  <si>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</si>
  <si>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</si>
  <si>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</si>
  <si>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</si>
  <si>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</si>
  <si>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</si>
  <si>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</si>
  <si>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</si>
  <si>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</si>
  <si>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</si>
  <si>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</si>
  <si>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</si>
  <si>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</si>
  <si>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</si>
  <si>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</si>
  <si>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</si>
  <si>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</si>
  <si>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</si>
  <si>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</si>
  <si>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</si>
  <si>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</si>
  <si>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</si>
  <si>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</si>
  <si>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</si>
  <si>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</si>
  <si>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</si>
  <si>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</si>
  <si>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</si>
  <si>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</si>
  <si>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</si>
  <si>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</si>
  <si>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</si>
  <si>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</si>
  <si>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</si>
  <si>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</si>
  <si>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</si>
  <si>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</si>
  <si>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</si>
  <si>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</si>
  <si>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</si>
  <si>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</si>
  <si>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</si>
  <si>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</si>
  <si>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</si>
  <si>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</si>
  <si>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</si>
  <si>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</si>
  <si>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</si>
  <si>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</si>
  <si>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</si>
  <si>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</si>
  <si>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</si>
  <si>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</si>
  <si>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</si>
  <si>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</si>
  <si>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</si>
  <si>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</si>
  <si>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</si>
  <si>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</si>
  <si>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</si>
  <si>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</si>
  <si>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</si>
  <si>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</si>
  <si>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</si>
  <si>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</si>
  <si>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</si>
  <si>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</si>
  <si>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</si>
  <si>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</si>
  <si>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</si>
  <si>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</si>
  <si>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</si>
  <si>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</si>
  <si>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</si>
  <si>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</si>
  <si>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</si>
  <si>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</si>
  <si>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</si>
  <si>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</si>
  <si>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</si>
  <si>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</si>
  <si>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</si>
  <si>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</si>
  <si>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</si>
  <si>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</si>
  <si>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</si>
  <si>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</si>
  <si>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</si>
  <si>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</si>
  <si>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</si>
  <si>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</si>
  <si>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</si>
  <si>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</si>
  <si>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</si>
  <si>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</si>
  <si>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</si>
  <si>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</si>
  <si>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</si>
  <si>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</si>
  <si>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</si>
  <si>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</si>
  <si>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</si>
  <si>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</si>
  <si>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</si>
  <si>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</si>
  <si>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</si>
  <si>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</si>
  <si>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</si>
  <si>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</si>
  <si>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</si>
  <si>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</si>
  <si>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</si>
  <si>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</si>
  <si>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</si>
  <si>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</si>
  <si>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</si>
  <si>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</si>
  <si>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</si>
  <si>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</si>
  <si>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</si>
  <si>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</si>
  <si>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</si>
  <si>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</si>
  <si>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</si>
  <si>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</si>
  <si>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</si>
  <si>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</si>
  <si>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</si>
  <si>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</si>
  <si>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</si>
  <si>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</si>
  <si>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</si>
  <si>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</si>
  <si>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</si>
  <si>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</si>
  <si>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</si>
  <si>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</si>
  <si>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</si>
  <si>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</si>
  <si>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</si>
  <si>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</si>
  <si>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</si>
  <si>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</si>
  <si>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</si>
  <si>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</si>
  <si>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</si>
  <si>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</si>
  <si>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</si>
  <si>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</si>
  <si>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</si>
  <si>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</si>
  <si>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</si>
  <si>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</si>
  <si>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</si>
  <si>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</si>
  <si>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</si>
  <si>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</si>
  <si>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</si>
  <si>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</si>
  <si>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</si>
  <si>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</si>
  <si>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</si>
  <si>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</si>
  <si>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</si>
  <si>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</si>
  <si>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</si>
  <si>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</si>
  <si>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</si>
  <si>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</si>
  <si>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</si>
  <si>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</si>
  <si>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</si>
  <si>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</si>
  <si>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</si>
  <si>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</si>
  <si>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</si>
  <si>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</si>
  <si>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</si>
  <si>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</si>
  <si>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</si>
  <si>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</si>
  <si>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</si>
  <si>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</si>
  <si>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</si>
  <si>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</si>
  <si>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</si>
  <si>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</si>
  <si>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</si>
  <si>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</si>
  <si>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</si>
  <si>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</si>
  <si>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</si>
  <si>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</si>
  <si>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</si>
  <si>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</si>
  <si>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</si>
  <si>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</si>
  <si>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</si>
  <si>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</si>
  <si>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</si>
  <si>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</si>
  <si>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</si>
  <si>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</si>
  <si>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</si>
  <si>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</si>
  <si>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</si>
  <si>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</si>
  <si>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</si>
  <si>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</si>
  <si>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</si>
  <si>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</si>
  <si>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</si>
  <si>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</si>
  <si>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</si>
  <si>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</si>
  <si>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</si>
  <si>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</si>
  <si>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</si>
  <si>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</si>
  <si>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</si>
  <si>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</si>
  <si>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</si>
  <si>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</si>
  <si>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</si>
  <si>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</si>
  <si>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</si>
  <si>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</si>
  <si>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</si>
  <si>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</si>
  <si>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</si>
  <si>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</si>
  <si>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</si>
  <si>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</si>
  <si>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</si>
  <si>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</si>
  <si>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</si>
  <si>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</si>
  <si>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</si>
  <si>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</si>
  <si>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</si>
  <si>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</si>
  <si>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</si>
  <si>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</si>
  <si>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</si>
  <si>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</si>
  <si>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</si>
  <si>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</si>
  <si>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</si>
  <si>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</si>
  <si>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</si>
  <si>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</si>
  <si>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</si>
  <si>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</si>
  <si>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</si>
  <si>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</si>
  <si>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</si>
  <si>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</si>
  <si>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</si>
  <si>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</si>
  <si>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</si>
  <si>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</si>
  <si>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</si>
  <si>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</si>
  <si>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</si>
  <si>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</si>
  <si>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</si>
  <si>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</si>
  <si>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</si>
  <si>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</si>
  <si>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</si>
  <si>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</si>
  <si>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</si>
  <si>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</si>
  <si>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</si>
  <si>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</si>
  <si>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</si>
  <si>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</si>
  <si>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</si>
  <si>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</si>
  <si>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</si>
  <si>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</si>
  <si>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</si>
  <si>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</si>
  <si>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</si>
  <si>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</si>
  <si>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</si>
  <si>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</si>
  <si>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</si>
  <si>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</si>
  <si>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</si>
  <si>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</si>
  <si>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</si>
  <si>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</si>
  <si>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</si>
  <si>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</si>
  <si>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</si>
  <si>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</si>
  <si>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</si>
  <si>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</si>
  <si>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</si>
  <si>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</si>
  <si>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</si>
  <si>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</si>
  <si>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</si>
  <si>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</si>
  <si>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</si>
  <si>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</si>
  <si>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</si>
  <si>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</si>
  <si>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</si>
  <si>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</si>
  <si>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</si>
  <si>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</si>
  <si>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</si>
  <si>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</si>
  <si>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</si>
  <si>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</si>
  <si>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</si>
  <si>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</si>
  <si>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</si>
  <si>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</si>
  <si>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</si>
  <si>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</si>
  <si>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</si>
  <si>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</si>
  <si>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</si>
  <si>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</si>
  <si>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</si>
  <si>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</si>
  <si>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</si>
  <si>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</si>
  <si>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</si>
  <si>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</si>
  <si>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</si>
  <si>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</si>
  <si>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</si>
  <si>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</si>
  <si>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</si>
  <si>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</si>
  <si>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</si>
  <si>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</si>
  <si>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</si>
  <si>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</si>
  <si>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</si>
  <si>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</si>
  <si>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</si>
  <si>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</si>
  <si>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</si>
  <si>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</si>
  <si>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</si>
  <si>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</si>
  <si>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</si>
  <si>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</si>
  <si>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</si>
  <si>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</si>
  <si>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</si>
  <si>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</si>
  <si>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</si>
  <si>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</si>
  <si>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</si>
  <si>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</si>
  <si>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</si>
  <si>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</si>
  <si>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</si>
  <si>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</si>
  <si>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</si>
  <si>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</si>
  <si>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</si>
  <si>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</si>
  <si>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</si>
  <si>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</si>
  <si>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</si>
  <si>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</si>
  <si>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</si>
  <si>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</si>
  <si>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</si>
  <si>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</si>
  <si>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</si>
  <si>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</si>
  <si>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</si>
  <si>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</si>
  <si>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</si>
  <si>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</si>
  <si>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</si>
  <si>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</si>
  <si>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</si>
  <si>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</si>
  <si>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</si>
  <si>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</si>
  <si>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</si>
  <si>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</si>
  <si>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</si>
  <si>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</si>
  <si>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</si>
  <si>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</si>
  <si>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</si>
  <si>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</si>
  <si>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</si>
  <si>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</si>
  <si>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</si>
  <si>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</si>
  <si>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</si>
  <si>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</si>
  <si>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</si>
  <si>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</si>
  <si>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</si>
  <si>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</si>
  <si>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</si>
  <si>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</si>
  <si>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</si>
  <si>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</si>
  <si>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</si>
  <si>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</si>
  <si>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</si>
  <si>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</si>
  <si>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</si>
  <si>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</si>
  <si>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</si>
  <si>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</si>
  <si>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</si>
  <si>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</si>
  <si>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</si>
  <si>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</si>
  <si>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</si>
  <si>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</si>
  <si>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</si>
  <si>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</si>
  <si>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</si>
  <si>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</si>
  <si>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</si>
  <si>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</si>
  <si>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</si>
  <si>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</si>
  <si>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</si>
  <si>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</si>
  <si>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</si>
  <si>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</si>
  <si>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</si>
  <si>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</si>
  <si>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</si>
  <si>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</si>
  <si>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</si>
  <si>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</si>
  <si>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</si>
  <si>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</si>
  <si>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</si>
  <si>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</si>
  <si>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</si>
  <si>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</si>
  <si>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</si>
  <si>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</si>
  <si>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</si>
  <si>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</si>
  <si>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</si>
  <si>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</si>
  <si>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</si>
  <si>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</si>
  <si>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</si>
  <si>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</si>
  <si>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</si>
  <si>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</si>
  <si>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</si>
  <si>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</si>
  <si>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</si>
  <si>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</si>
  <si>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</si>
  <si>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</si>
  <si>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</si>
  <si>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</si>
  <si>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</si>
  <si>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</si>
  <si>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</si>
  <si>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</si>
  <si>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</si>
  <si>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</si>
  <si>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</si>
  <si>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</si>
  <si>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</si>
  <si>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</si>
  <si>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</si>
  <si>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</si>
  <si>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</si>
  <si>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</si>
  <si>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</si>
  <si>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</si>
  <si>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</si>
  <si>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</si>
  <si>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</si>
  <si>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</si>
  <si>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</si>
  <si>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</si>
  <si>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</si>
  <si>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</si>
  <si>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</si>
  <si>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</si>
  <si>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</si>
  <si>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</si>
  <si>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</si>
  <si>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</si>
  <si>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</si>
  <si>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</si>
  <si>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</si>
  <si>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</si>
  <si>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</si>
  <si>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</si>
  <si>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</si>
  <si>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</si>
  <si>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</si>
  <si>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</si>
  <si>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</si>
  <si>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</si>
  <si>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</si>
  <si>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</si>
  <si>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</si>
  <si>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</si>
  <si>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</si>
  <si>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</si>
  <si>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</si>
  <si>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</si>
  <si>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</si>
  <si>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</si>
  <si>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</si>
  <si>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</si>
  <si>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</si>
  <si>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</si>
  <si>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</si>
  <si>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</si>
  <si>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</si>
  <si>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</si>
  <si>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</si>
  <si>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</si>
  <si>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</si>
  <si>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</si>
  <si>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</si>
  <si>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</si>
  <si>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</si>
  <si>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</si>
  <si>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</si>
  <si>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</si>
  <si>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</si>
  <si>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</si>
  <si>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</si>
  <si>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</si>
  <si>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</si>
  <si>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</si>
  <si>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</si>
  <si>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</si>
  <si>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</si>
  <si>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</si>
  <si>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</si>
  <si>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</si>
  <si>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</si>
  <si>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</si>
  <si>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</si>
  <si>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</si>
  <si>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</si>
  <si>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</si>
  <si>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</si>
  <si>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</si>
  <si>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</si>
  <si>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</si>
  <si>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</si>
  <si>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</si>
  <si>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</si>
  <si>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</si>
  <si>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</si>
  <si>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</si>
  <si>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</si>
  <si>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</si>
  <si>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</si>
  <si>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</si>
  <si>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</si>
  <si>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</si>
  <si>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</si>
  <si>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</si>
  <si>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</si>
  <si>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</si>
  <si>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</si>
  <si>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</si>
  <si>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</si>
  <si>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</si>
  <si>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</si>
  <si>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</si>
  <si>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</si>
  <si>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</si>
  <si>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</si>
  <si>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</si>
  <si>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</si>
  <si>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</si>
  <si>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</si>
  <si>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</si>
  <si>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</si>
  <si>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</si>
  <si>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</si>
  <si>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</si>
  <si>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</si>
  <si>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</si>
  <si>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</si>
  <si>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</si>
  <si>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</si>
  <si>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</si>
  <si>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</si>
  <si>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</si>
  <si>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</si>
  <si>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</si>
  <si>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</si>
  <si>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</si>
  <si>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</si>
  <si>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</si>
  <si>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</si>
  <si>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</si>
  <si>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</si>
  <si>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</si>
  <si>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</si>
  <si>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</si>
  <si>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</si>
  <si>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</si>
  <si>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</si>
  <si>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</si>
  <si>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</si>
  <si>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</si>
  <si>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</si>
  <si>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</si>
  <si>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</si>
  <si>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</si>
  <si>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</si>
  <si>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</si>
  <si>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</si>
  <si>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</si>
  <si>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</si>
  <si>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</si>
  <si>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</si>
  <si>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</si>
  <si>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</si>
  <si>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</si>
  <si>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</si>
  <si>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</si>
  <si>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</si>
  <si>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</si>
  <si>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</si>
  <si>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</si>
  <si>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</si>
  <si>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</si>
  <si>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</si>
  <si>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</si>
  <si>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</si>
  <si>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</si>
  <si>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</si>
  <si>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</si>
  <si>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</si>
  <si>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</si>
  <si>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</si>
  <si>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</si>
  <si>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</si>
  <si>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</si>
  <si>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</si>
  <si>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</si>
  <si>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</si>
  <si>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</si>
  <si>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</si>
  <si>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</si>
  <si>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</si>
  <si>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</si>
  <si>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</si>
  <si>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</si>
  <si>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</si>
  <si>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</si>
  <si>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</si>
  <si>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</si>
  <si>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</si>
  <si>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</si>
  <si>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</si>
  <si>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</si>
  <si>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</si>
  <si>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</si>
  <si>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</si>
  <si>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</si>
  <si>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</si>
  <si>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</si>
  <si>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</si>
  <si>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</si>
  <si>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</si>
  <si>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</si>
  <si>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</si>
  <si>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</si>
  <si>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</si>
  <si>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</si>
  <si>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</si>
  <si>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</si>
  <si>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</si>
  <si>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</si>
  <si>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</si>
  <si>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</si>
  <si>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</si>
  <si>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</si>
  <si>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</si>
  <si>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</si>
  <si>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</si>
  <si>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</si>
  <si>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</si>
  <si>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</si>
  <si>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</si>
  <si>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</si>
  <si>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</si>
  <si>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</si>
  <si>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</si>
  <si>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</si>
  <si>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</si>
  <si>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</si>
  <si>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</si>
  <si>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</si>
  <si>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</si>
  <si>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</si>
  <si>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</si>
  <si>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</si>
  <si>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</si>
  <si>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</si>
  <si>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</si>
  <si>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</si>
  <si>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</si>
  <si>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</si>
  <si>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</si>
  <si>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</si>
  <si>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</si>
  <si>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</si>
  <si>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</si>
  <si>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</si>
  <si>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</si>
  <si>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</si>
  <si>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</si>
  <si>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</si>
  <si>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</si>
  <si>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</si>
  <si>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</si>
  <si>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</si>
  <si>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</si>
  <si>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</si>
  <si>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</si>
  <si>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</si>
  <si>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</si>
  <si>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</si>
  <si>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</si>
  <si>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</si>
  <si>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</si>
  <si>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</si>
  <si>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</si>
  <si>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</si>
  <si>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</si>
  <si>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</si>
  <si>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</si>
  <si>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</si>
  <si>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</si>
  <si>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</si>
  <si>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</si>
  <si>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</si>
  <si>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</si>
  <si>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</si>
  <si>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</si>
  <si>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</si>
  <si>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</si>
  <si>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</si>
  <si>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</si>
  <si>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</si>
  <si>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</si>
  <si>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</si>
  <si>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</si>
  <si>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</si>
  <si>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</si>
  <si>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</si>
  <si>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</si>
  <si>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</si>
  <si>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</si>
  <si>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</si>
  <si>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</si>
  <si>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</si>
  <si>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</si>
  <si>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</si>
  <si>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</si>
  <si>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</si>
  <si>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</si>
  <si>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</si>
  <si>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</si>
  <si>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</si>
  <si>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</si>
  <si>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</si>
  <si>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</si>
  <si>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</si>
  <si>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</si>
  <si>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</si>
  <si>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</si>
  <si>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</si>
  <si>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</si>
  <si>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</si>
  <si>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</si>
  <si>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</si>
  <si>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</si>
  <si>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</si>
  <si>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</si>
  <si>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</si>
  <si>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</si>
  <si>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</si>
  <si>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</si>
  <si>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</si>
  <si>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</si>
  <si>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</si>
  <si>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</si>
  <si>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</si>
  <si>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</si>
  <si>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</si>
  <si>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</si>
  <si>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</si>
  <si>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</si>
  <si>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</si>
  <si>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</si>
  <si>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</si>
  <si>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</si>
  <si>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</si>
  <si>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</si>
  <si>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</si>
  <si>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</si>
  <si>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</si>
  <si>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</si>
  <si>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</si>
  <si>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</si>
  <si>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</si>
  <si>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</si>
  <si>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</si>
  <si>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</si>
  <si>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</si>
  <si>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</si>
  <si>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</si>
  <si>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</si>
  <si>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</si>
  <si>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</si>
  <si>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</si>
  <si>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</si>
  <si>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</si>
  <si>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</si>
  <si>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</si>
  <si>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</si>
  <si>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</si>
  <si>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</si>
  <si>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</si>
  <si>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</si>
  <si>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</si>
  <si>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</si>
  <si>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</si>
  <si>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</si>
  <si>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</si>
  <si>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</si>
  <si>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</si>
  <si>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</si>
  <si>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</si>
  <si>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</si>
  <si>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</si>
  <si>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</si>
  <si>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</si>
  <si>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</si>
  <si>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</si>
  <si>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</si>
  <si>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</si>
  <si>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</si>
  <si>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</si>
  <si>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</si>
  <si>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</si>
  <si>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</si>
  <si>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</si>
  <si>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</si>
  <si>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</si>
  <si>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</si>
  <si>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</si>
  <si>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</si>
  <si>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</si>
  <si>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</si>
  <si>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</si>
  <si>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</si>
  <si>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</si>
  <si>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</si>
  <si>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</si>
  <si>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</si>
  <si>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</si>
  <si>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</si>
  <si>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</si>
  <si>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</si>
  <si>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</si>
  <si>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</si>
  <si>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</si>
  <si>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</si>
  <si>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</si>
  <si>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</si>
  <si>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</si>
  <si>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</si>
  <si>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</si>
  <si>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</si>
  <si>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</si>
  <si>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</si>
  <si>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</si>
  <si>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</si>
  <si>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</si>
  <si>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</si>
  <si>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</si>
  <si>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</si>
  <si>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</si>
  <si>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</si>
  <si>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</si>
  <si>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</si>
  <si>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</si>
  <si>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</si>
  <si>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</si>
  <si>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</si>
  <si>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</si>
  <si>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</si>
  <si>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</si>
  <si>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</si>
  <si>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</si>
  <si>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</si>
  <si>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</si>
  <si>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</si>
  <si>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</si>
  <si>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</si>
  <si>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</si>
  <si>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</si>
  <si>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</si>
  <si>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</si>
  <si>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</si>
  <si>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</si>
  <si>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</si>
  <si>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</si>
  <si>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</si>
  <si>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</si>
  <si>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</si>
  <si>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</si>
  <si>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</si>
  <si>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</si>
  <si>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</si>
  <si>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</si>
  <si>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</si>
  <si>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</si>
  <si>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</si>
  <si>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</si>
  <si>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</si>
  <si>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</si>
  <si>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</si>
  <si>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</si>
  <si>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</si>
  <si>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</si>
  <si>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</si>
  <si>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</si>
  <si>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</si>
  <si>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</si>
  <si>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</si>
  <si>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</si>
  <si>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</si>
  <si>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</si>
  <si>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</si>
  <si>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</si>
  <si>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</si>
  <si>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</si>
  <si>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</si>
  <si>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</si>
  <si>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</si>
  <si>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</si>
  <si>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</si>
  <si>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</si>
  <si>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</si>
  <si>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</si>
  <si>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</si>
  <si>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</si>
  <si>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</si>
  <si>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</si>
  <si>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</si>
  <si>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</si>
  <si>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</si>
  <si>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</si>
  <si>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</si>
  <si>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</si>
  <si>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</si>
  <si>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</si>
  <si>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</si>
  <si>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</si>
  <si>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</si>
  <si>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</si>
  <si>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</si>
  <si>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</si>
  <si>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</si>
  <si>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</si>
  <si>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</si>
  <si>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</si>
  <si>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</si>
  <si>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</si>
  <si>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</si>
  <si>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</si>
  <si>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</si>
  <si>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</si>
  <si>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</si>
  <si>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</si>
  <si>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</si>
  <si>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</si>
  <si>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</si>
  <si>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</si>
  <si>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</si>
  <si>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</si>
  <si>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</si>
  <si>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</si>
  <si>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</si>
  <si>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</si>
  <si>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</si>
  <si>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</si>
  <si>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</si>
  <si>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</si>
  <si>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</si>
  <si>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</si>
  <si>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</si>
  <si>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</si>
  <si>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</si>
  <si>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</si>
  <si>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</si>
  <si>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</si>
  <si>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</si>
  <si>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</si>
  <si>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</si>
  <si>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</si>
  <si>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</si>
  <si>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</si>
  <si>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</si>
  <si>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</si>
  <si>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</si>
  <si>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</si>
  <si>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</si>
  <si>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</si>
  <si>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</si>
  <si>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</si>
  <si>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</si>
  <si>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</si>
  <si>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</si>
  <si>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</si>
  <si>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</si>
  <si>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</si>
  <si>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</si>
  <si>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</si>
  <si>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</si>
  <si>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</si>
  <si>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</si>
  <si>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</si>
  <si>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</si>
  <si>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</si>
  <si>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</si>
  <si>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</si>
  <si>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</si>
  <si>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</si>
  <si>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</si>
  <si>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</si>
  <si>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</si>
  <si>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</si>
  <si>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</si>
  <si>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</si>
  <si>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</si>
  <si>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</si>
  <si>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</si>
  <si>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</si>
  <si>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</si>
  <si>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</si>
  <si>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</si>
  <si>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</si>
  <si>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</si>
  <si>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</si>
  <si>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</si>
  <si>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</si>
  <si>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</si>
  <si>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</si>
  <si>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</si>
  <si>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</si>
  <si>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</si>
  <si>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</si>
  <si>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</si>
  <si>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</si>
  <si>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</si>
  <si>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</si>
  <si>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</si>
  <si>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</si>
  <si>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</si>
  <si>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</si>
  <si>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</si>
  <si>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</si>
  <si>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</si>
  <si>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</si>
  <si>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</si>
  <si>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</si>
  <si>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</si>
  <si>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</si>
  <si>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</si>
  <si>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</si>
  <si>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</si>
  <si>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</si>
  <si>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</si>
  <si>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</si>
  <si>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</si>
  <si>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</si>
  <si>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</si>
  <si>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</si>
  <si>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</si>
  <si>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</si>
  <si>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</si>
  <si>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</si>
  <si>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</si>
  <si>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</si>
  <si>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</si>
  <si>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</si>
  <si>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</si>
  <si>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</si>
  <si>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</si>
  <si>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</si>
  <si>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</si>
  <si>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</si>
  <si>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</si>
  <si>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</si>
  <si>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</si>
  <si>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</si>
  <si>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</si>
  <si>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</si>
  <si>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</si>
  <si>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</si>
  <si>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</si>
  <si>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</si>
  <si>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</si>
  <si>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</si>
  <si>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</si>
  <si>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</si>
  <si>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</si>
  <si>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</si>
  <si>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</si>
  <si>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</si>
  <si>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</si>
  <si>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</si>
  <si>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</si>
  <si>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</si>
  <si>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</si>
  <si>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</si>
  <si>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</si>
  <si>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</si>
  <si>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</si>
  <si>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</si>
  <si>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</si>
  <si>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</si>
  <si>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</si>
  <si>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</si>
  <si>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</si>
  <si>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</si>
  <si>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</si>
  <si>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</si>
  <si>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</si>
  <si>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</si>
  <si>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</si>
  <si>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</si>
  <si>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</si>
  <si>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</si>
  <si>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</si>
  <si>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</si>
  <si>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</si>
  <si>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</si>
  <si>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</si>
  <si>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</si>
  <si>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</si>
  <si>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</si>
  <si>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</si>
  <si>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</si>
  <si>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</si>
  <si>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</si>
  <si>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</si>
  <si>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</si>
  <si>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</si>
  <si>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</si>
  <si>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</si>
  <si>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</si>
  <si>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</si>
  <si>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</si>
  <si>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</si>
  <si>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</si>
  <si>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</si>
  <si>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</si>
  <si>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</si>
  <si>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</si>
  <si>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</si>
  <si>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</si>
  <si>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</si>
  <si>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</si>
  <si>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</si>
  <si>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</si>
  <si>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</si>
  <si>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</si>
  <si>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</si>
  <si>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</si>
  <si>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</si>
  <si>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</si>
  <si>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</si>
  <si>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</si>
  <si>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</si>
  <si>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</si>
  <si>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</si>
  <si>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</si>
  <si>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</si>
  <si>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</si>
  <si>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</si>
  <si>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</si>
  <si>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</si>
  <si>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</si>
  <si>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</si>
  <si>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</si>
  <si>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</si>
  <si>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</si>
  <si>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</si>
  <si>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</si>
  <si>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</si>
  <si>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</si>
  <si>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</si>
  <si>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</si>
  <si>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</si>
  <si>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</si>
  <si>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</si>
  <si>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</si>
  <si>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</si>
  <si>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</si>
  <si>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</si>
  <si>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</si>
  <si>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</si>
  <si>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</si>
  <si>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</si>
  <si>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</si>
  <si>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</si>
  <si>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</si>
  <si>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</si>
  <si>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</si>
  <si>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</si>
  <si>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</si>
  <si>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</si>
  <si>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</si>
  <si>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</si>
  <si>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</si>
  <si>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</si>
  <si>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</si>
  <si>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</si>
  <si>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</si>
  <si>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</si>
  <si>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</si>
  <si>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</si>
  <si>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</si>
  <si>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</si>
  <si>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</si>
  <si>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</si>
  <si>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</si>
  <si>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</si>
  <si>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</si>
  <si>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</si>
  <si>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</si>
  <si>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</si>
  <si>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</si>
  <si>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</si>
  <si>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</si>
  <si>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</si>
  <si>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</si>
  <si>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</si>
  <si>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</si>
  <si>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</si>
  <si>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</si>
  <si>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</si>
  <si>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</si>
  <si>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</si>
  <si>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</si>
  <si>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</si>
  <si>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</si>
  <si>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</si>
  <si>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</si>
  <si>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</si>
  <si>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</si>
  <si>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</si>
  <si>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</si>
  <si>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</si>
  <si>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</si>
  <si>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</si>
  <si>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</si>
  <si>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</si>
  <si>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</si>
  <si>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</si>
  <si>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</si>
  <si>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</si>
  <si>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</si>
  <si>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</si>
  <si>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</si>
  <si>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</si>
  <si>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</si>
  <si>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</si>
  <si>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</si>
  <si>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CID004162</t>
  </si>
  <si>
    <t>CID003279</t>
  </si>
  <si>
    <t>CID003465</t>
  </si>
  <si>
    <t>Mine de Bou-Azzer</t>
  </si>
  <si>
    <t>Tazenakht</t>
  </si>
  <si>
    <t>Ningbo Hubang New Material Co., Ltd.</t>
  </si>
  <si>
    <t>https://eu.idec.com/social/humain-rights</t>
  </si>
  <si>
    <t>Cyril Demoulin</t>
  </si>
  <si>
    <t>cyril.demoulin@apem.com</t>
  </si>
  <si>
    <t>Marc Enjalbert</t>
  </si>
  <si>
    <t>marc.enjalbert@apem.com</t>
  </si>
  <si>
    <t>33(0)563931498</t>
  </si>
  <si>
    <t>PT Vale Indonesia</t>
  </si>
  <si>
    <t>Indonesia</t>
  </si>
  <si>
    <t>Sorowako</t>
  </si>
  <si>
    <t>Vale Canada Copper Cliff</t>
  </si>
  <si>
    <t>Canada</t>
  </si>
  <si>
    <t>TAG Indústria e Laminação Ltda</t>
  </si>
  <si>
    <t>FQM Australia Nickel Pty Ltd</t>
  </si>
  <si>
    <t>Ningbo Lygend Wisdom Co., Ltd</t>
  </si>
  <si>
    <t>Lonix (RF) Pty Ltd.</t>
  </si>
  <si>
    <t>Madagascar</t>
  </si>
  <si>
    <t>VALE</t>
  </si>
  <si>
    <t>MCC Ramu NiCo Limited</t>
  </si>
  <si>
    <t>Vale Europe Limited
Clydach Refinery</t>
  </si>
  <si>
    <t>Jiangxi Copper Co., LTD. Guixi smelter</t>
  </si>
  <si>
    <t>Guixi</t>
  </si>
  <si>
    <t>Yiantan</t>
  </si>
  <si>
    <t>Jianxi</t>
  </si>
  <si>
    <t>CID004186</t>
  </si>
  <si>
    <t>Yunnan copper Co., Ltd. southwest copper branch</t>
  </si>
  <si>
    <t>kunming</t>
  </si>
  <si>
    <t>Yunnan</t>
  </si>
  <si>
    <t>CID001153</t>
  </si>
  <si>
    <t>Metalor Technologies S.A.</t>
  </si>
  <si>
    <t>甘肃省金昌市金川区兰州路2号</t>
  </si>
  <si>
    <t>甘肃金昌市金川区</t>
  </si>
  <si>
    <t>甘肃省</t>
  </si>
  <si>
    <t>CID000197</t>
  </si>
  <si>
    <t>CHALCO Yunnan Copper Co. Ltd.</t>
  </si>
  <si>
    <t>China</t>
  </si>
  <si>
    <t>Kunming</t>
  </si>
  <si>
    <t>Yunnan Copper Industry Co.,Ltd </t>
  </si>
  <si>
    <t>Smelter Not list</t>
  </si>
  <si>
    <t>五华区</t>
  </si>
  <si>
    <t>昆明</t>
  </si>
  <si>
    <t>云南省</t>
  </si>
  <si>
    <t>金川集团股份有限公司镍冶炼厂</t>
  </si>
  <si>
    <t>兰州路</t>
  </si>
  <si>
    <t>金昌市</t>
  </si>
  <si>
    <t>CID001947</t>
  </si>
  <si>
    <t>Jinguan Copper Industry Branch of Tongling Nonferrous Metals Group Co., Ltd.</t>
  </si>
  <si>
    <t>1st #, Xihu 2nd Road, Development Zone</t>
  </si>
  <si>
    <t>Tongling City</t>
  </si>
  <si>
    <t>Anhui Province</t>
  </si>
  <si>
    <t>Vale Canada Limited</t>
  </si>
  <si>
    <t>Copper Cliff</t>
  </si>
  <si>
    <t>CID000855</t>
  </si>
  <si>
    <t>Jiangxi Copper Co., Ltd. Guixi Smelter</t>
  </si>
  <si>
    <t>Metallurgical Boulevard</t>
  </si>
  <si>
    <t>guixi city</t>
  </si>
  <si>
    <t>Jiangxi province</t>
  </si>
  <si>
    <t>CID004562</t>
  </si>
  <si>
    <t>吉林吉恩镍业股份有限公司</t>
  </si>
  <si>
    <t>磐石</t>
  </si>
  <si>
    <t>吉林省</t>
  </si>
  <si>
    <t>CID3606930073</t>
  </si>
  <si>
    <t>江西铜业股份有限公司贵溪冶炼厂</t>
  </si>
  <si>
    <t>冶金大道</t>
  </si>
  <si>
    <t>贵溪市</t>
  </si>
  <si>
    <t>江西省</t>
  </si>
  <si>
    <t>CID004180</t>
  </si>
  <si>
    <t>阳谷祥光铜业有限公司</t>
  </si>
  <si>
    <t>阳谷</t>
  </si>
  <si>
    <t>CID003995</t>
  </si>
  <si>
    <t>JX Metals Smelting Co., Ltd Saganoseki Smelter &amp; Refinery</t>
  </si>
  <si>
    <t>Jinchuan Group Nickel and Cobalt Co., LTD</t>
  </si>
  <si>
    <t>MA73C4EL-X</t>
  </si>
  <si>
    <t>Lanzhou Road, Jinchuan District, Jinchang City, Gansu Province</t>
  </si>
  <si>
    <t>Jinchang City</t>
  </si>
  <si>
    <t>Gansu Province</t>
  </si>
  <si>
    <t>CORPORACION NACIONAL DEL COBRE DE CHILE</t>
  </si>
  <si>
    <t>Enter smelter details</t>
  </si>
  <si>
    <t>Glencore</t>
  </si>
  <si>
    <t>Aurubis AG</t>
  </si>
  <si>
    <t>KGHM Polska</t>
  </si>
  <si>
    <t>Oddo BHF SCA</t>
  </si>
  <si>
    <t>Vale International SA</t>
  </si>
  <si>
    <t>ANGLO AMERICAN MARKETING LIMITED</t>
  </si>
  <si>
    <t>TRAXYS EUROPE S.A.</t>
  </si>
  <si>
    <t>BASE METALS INTERNATIONAL SA</t>
  </si>
  <si>
    <t>Schwermetall Halbzeugwerk</t>
  </si>
  <si>
    <t>Alvance British Aluminium</t>
  </si>
  <si>
    <t>EGA</t>
  </si>
  <si>
    <t>JiangXi Copper Group</t>
  </si>
  <si>
    <t>JCC</t>
  </si>
  <si>
    <t>SUMITOMO</t>
  </si>
  <si>
    <t>JX Metals Smelting CO., LTD</t>
  </si>
  <si>
    <t>From our recycler(Recycled material, UL2809 certified)</t>
  </si>
  <si>
    <t xml:space="preserve">江西铜业股份有限公司贵溪冶炼厂 </t>
  </si>
  <si>
    <t xml:space="preserve">江西省贵溪市冶金大道 </t>
  </si>
  <si>
    <t>江西省贵溪市</t>
  </si>
  <si>
    <t>Bingham Canyon Mine</t>
  </si>
  <si>
    <t>Kennecott Garfield Smelter</t>
  </si>
  <si>
    <t>Sorowako Mine</t>
  </si>
  <si>
    <t>Sulawesi Island</t>
  </si>
  <si>
    <t>JiangXi Copper Corporation Limited</t>
  </si>
  <si>
    <t>Nanchang</t>
  </si>
  <si>
    <t>JiangXi ZiLi Environmental Protection techology Co.,Ltd</t>
  </si>
  <si>
    <t>FuZhou</t>
  </si>
  <si>
    <t xml:space="preserve"> Jinchuan Group Co., Ltd</t>
  </si>
  <si>
    <t>JinChang</t>
  </si>
  <si>
    <t>Shandong Humon Smelting Co.,Ltd.</t>
  </si>
  <si>
    <t>YanTai</t>
  </si>
  <si>
    <t>Jilin Jinn Nickel Industry Co.,Ltd</t>
  </si>
  <si>
    <t>JiLin</t>
  </si>
  <si>
    <t>CID001428</t>
  </si>
  <si>
    <t>PT Bukit Timah</t>
  </si>
  <si>
    <t>CFSI</t>
  </si>
  <si>
    <t>Pangkal Pinang</t>
  </si>
  <si>
    <t>CID001402</t>
  </si>
  <si>
    <t>PT Babel Inti Perkasa</t>
  </si>
  <si>
    <t>Lintang</t>
  </si>
  <si>
    <t>cid001482</t>
  </si>
  <si>
    <t>PT Timah (Persero) Tbk Mentok</t>
  </si>
  <si>
    <t>CID001482</t>
  </si>
  <si>
    <t>Mentok</t>
  </si>
  <si>
    <t>CID001460</t>
  </si>
  <si>
    <t>PT Refined Bangka Tin</t>
  </si>
  <si>
    <t>Sungailiat</t>
  </si>
  <si>
    <t>cid002773</t>
  </si>
  <si>
    <t>Metallo Belgium N.V.</t>
  </si>
  <si>
    <t>CID002773</t>
  </si>
  <si>
    <t>cid001182</t>
  </si>
  <si>
    <t>Minsur</t>
  </si>
  <si>
    <t>CID001182</t>
  </si>
  <si>
    <t>Paracas</t>
  </si>
  <si>
    <t>cid001337</t>
  </si>
  <si>
    <t>Operaciones Metalurgical S.A.</t>
  </si>
  <si>
    <t>CID001337</t>
  </si>
  <si>
    <t>cid001477</t>
  </si>
  <si>
    <t>PT Timah (Persero) Tbk Kundur</t>
  </si>
  <si>
    <t>CID001477</t>
  </si>
  <si>
    <t>Kundur</t>
  </si>
  <si>
    <t>CV United Smelting</t>
  </si>
  <si>
    <t>CID000315</t>
  </si>
  <si>
    <t>cid001453</t>
  </si>
  <si>
    <t>PT Mitra Stania Prima</t>
  </si>
  <si>
    <t>CID001453</t>
  </si>
  <si>
    <t>cid002530</t>
  </si>
  <si>
    <t>PT Inti Stania Prima</t>
  </si>
  <si>
    <t>CID002530</t>
  </si>
  <si>
    <t>cid001898</t>
  </si>
  <si>
    <t>Thaisarco</t>
  </si>
  <si>
    <t>CID001898</t>
  </si>
  <si>
    <t>Amphur Muang</t>
  </si>
  <si>
    <t>cid001490</t>
  </si>
  <si>
    <t>PT Tinindo Inter Nusa</t>
  </si>
  <si>
    <t>CID001490</t>
  </si>
  <si>
    <t>EM Vinto</t>
  </si>
  <si>
    <t>CID000438</t>
  </si>
  <si>
    <t>White Solder Metalurgia e Mineracao Ltda.</t>
  </si>
  <si>
    <t>CID002036</t>
  </si>
  <si>
    <t>Ariquemes</t>
  </si>
  <si>
    <t>Malaysia Smelting Corporation (MSC)</t>
  </si>
  <si>
    <t>CID001105</t>
  </si>
  <si>
    <t>Butterworth</t>
  </si>
  <si>
    <t>-</t>
  </si>
  <si>
    <t>NOLRISK NICKEL HARJAVALTA OY</t>
  </si>
  <si>
    <t xml:space="preserve">Teollisuuskatu 1 </t>
  </si>
  <si>
    <t xml:space="preserve">FINLDAND </t>
  </si>
  <si>
    <t>AURUBIS AG</t>
  </si>
  <si>
    <t>Responsibly producer copper certificate</t>
  </si>
  <si>
    <t>P0024</t>
  </si>
  <si>
    <t>Hovestraße 50, 20539</t>
  </si>
  <si>
    <t>HAMBURG</t>
  </si>
  <si>
    <t>KGHM Polska Miedź SA</t>
  </si>
  <si>
    <t>Lubin</t>
  </si>
  <si>
    <t>Philippine Associated Smelting &amp; Refining Corp.</t>
  </si>
  <si>
    <t>Compania Minera Lomas Bayas Ltda.</t>
  </si>
  <si>
    <t>Montanwerke Briwlegg AG</t>
  </si>
  <si>
    <t>Werkstraße 1</t>
  </si>
  <si>
    <t>6230 Brixlegg</t>
  </si>
  <si>
    <t>Tyrol</t>
  </si>
  <si>
    <t>Kovohuty, a. s.</t>
  </si>
  <si>
    <t>29. augusta 1232</t>
  </si>
  <si>
    <t>053 42 Krompachy</t>
  </si>
  <si>
    <t>Irkazmetal Corp</t>
  </si>
  <si>
    <t>Kazakhstan</t>
  </si>
  <si>
    <t xml:space="preserve">ANGLO AMRICAN MARKETING LIMETED </t>
  </si>
  <si>
    <t>South Africa</t>
  </si>
  <si>
    <t>TRAXYS EUROPE S. A.</t>
  </si>
  <si>
    <t xml:space="preserve">Schwermetall Halbzeugwerk </t>
  </si>
  <si>
    <t>Germany</t>
  </si>
  <si>
    <t>KOUNRAD COPPER COMPANY LLP</t>
  </si>
  <si>
    <t xml:space="preserve">SUMITOMO CORPORATIO </t>
  </si>
  <si>
    <t>Anhui Hanrui New Materials Co., Ltd.</t>
  </si>
  <si>
    <t>Aust-Agder</t>
  </si>
  <si>
    <t>Guangdong Fangyuan Environment Co., Ltd.</t>
  </si>
  <si>
    <t>Jiangxi Jiangwu Cobalt industrial Co., Ltd.</t>
  </si>
  <si>
    <t>CID003447</t>
  </si>
  <si>
    <t>Yichun</t>
  </si>
  <si>
    <t>Nanjing Hanrui Cobalt</t>
  </si>
  <si>
    <t>CID003252</t>
  </si>
  <si>
    <t>Zhejiang Power New Energy Materials Co., Ltd.</t>
  </si>
  <si>
    <t>CID003702</t>
  </si>
  <si>
    <t>Zhuji City</t>
  </si>
  <si>
    <t>Switches and Keyboards</t>
  </si>
  <si>
    <t>All series manufactured by APEM SAS</t>
  </si>
  <si>
    <t>APEM</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</si>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</sst>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 #,##0_ ;_ * \-#,##0_ ;_ * &quot;-&quot;_ ;_ @_ "/>
    <numFmt numFmtId="178" formatCode="_ * #,##0.00_ ;_ * \-#,##0.00_ ;_ * &quot;-&quot;??_ ;_ @_ "/>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2447">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8"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83" fillId="0" borderId="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7"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7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178" fontId="5" fillId="0" borderId="0" applyFont="0" applyFill="0" applyBorder="0" applyAlignment="0" applyProtection="0"/>
  </cellStyleXfs>
  <cellXfs count="482">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31"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2447">
    <cellStyle name="20 % - Accent1" xfId="687" builtinId="30" customBuiltin="1"/>
    <cellStyle name="20 % - Accent1 2" xfId="1615" xr:uid="{77D8912D-7F4A-4541-BA30-107B31248CD9}"/>
    <cellStyle name="20 % - Accent1 3" xfId="1969" xr:uid="{E7ADA36D-2EBF-4FB9-AD39-91457454995F}"/>
    <cellStyle name="20 % - Accent1 4" xfId="1154" xr:uid="{8783F656-775F-43F9-90A9-9F77B9F8C764}"/>
    <cellStyle name="20 % - Accent2" xfId="691" builtinId="34" customBuiltin="1"/>
    <cellStyle name="20 % - Accent2 2" xfId="1618" xr:uid="{BD969A56-2E55-441D-A088-F2CD96C716AC}"/>
    <cellStyle name="20 % - Accent2 3" xfId="1972" xr:uid="{E4703D62-2D8B-412F-B5FB-5CCCFCD34285}"/>
    <cellStyle name="20 % - Accent2 4" xfId="1157" xr:uid="{85C1D69D-843B-4666-A324-D72E5AC0132F}"/>
    <cellStyle name="20 % - Accent3" xfId="695" builtinId="38" customBuiltin="1"/>
    <cellStyle name="20 % - Accent3 2" xfId="1621" xr:uid="{ED45BB5F-869C-497C-A64C-DA57B0A0ED2E}"/>
    <cellStyle name="20 % - Accent3 3" xfId="1975" xr:uid="{900760AD-2E19-4C61-8ED5-FDAA305F8FA9}"/>
    <cellStyle name="20 % - Accent3 4" xfId="1160" xr:uid="{B730FE49-7250-4EEC-9524-F907FAF73CC8}"/>
    <cellStyle name="20 % - Accent4" xfId="699" builtinId="42" customBuiltin="1"/>
    <cellStyle name="20 % - Accent4 2" xfId="1624" xr:uid="{78EECFBB-BA42-4AE6-A665-CD9A2C545E85}"/>
    <cellStyle name="20 % - Accent4 3" xfId="1978" xr:uid="{18E3DB2A-E81E-4205-8AD3-80F9106FF0B3}"/>
    <cellStyle name="20 % - Accent4 4" xfId="1163" xr:uid="{62D393BB-F71C-4C87-A7B8-4491F57E2226}"/>
    <cellStyle name="20 % - Accent5" xfId="703" builtinId="46" customBuiltin="1"/>
    <cellStyle name="20 % - Accent5 2" xfId="1627" xr:uid="{D93438E7-E415-4736-9DFA-2AE374FD6E0D}"/>
    <cellStyle name="20 % - Accent5 3" xfId="1981" xr:uid="{273AAEBF-3917-4B7A-AAD2-A4F9204D09D6}"/>
    <cellStyle name="20 % - Accent5 4" xfId="1166" xr:uid="{1F4D0901-EE49-428E-9828-4496586E2466}"/>
    <cellStyle name="20 % - Accent6" xfId="707" builtinId="50" customBuiltin="1"/>
    <cellStyle name="20 % - Accent6 2" xfId="1630" xr:uid="{4B997F42-040D-410E-A8A0-E9D64C7D2E3E}"/>
    <cellStyle name="20 % - Accent6 3" xfId="1984" xr:uid="{686F4DAD-8F56-4BFB-B3C3-C38895C8572A}"/>
    <cellStyle name="20 % - Accent6 4" xfId="1169" xr:uid="{9BB46209-C2FF-4626-B370-B54368E3A39E}"/>
    <cellStyle name="20% - Accent1 2" xfId="6" xr:uid="{00000000-0005-0000-0000-000001000000}"/>
    <cellStyle name="20% - Accent1 2 2" xfId="596" xr:uid="{00000000-0005-0000-0000-000002000000}"/>
    <cellStyle name="20% - Accent1 2 2 2" xfId="759" xr:uid="{D356F903-729F-4A03-B7AF-8F7DFF12755A}"/>
    <cellStyle name="20% - Accent1 2 2 2 2" xfId="1682" xr:uid="{44AF97B0-5775-4CBE-8CE8-C8F0DA3D0EA5}"/>
    <cellStyle name="20% - Accent1 2 2 2 2 2" xfId="2379" xr:uid="{0CAAD896-B9C6-4521-AC14-EAB9599073C5}"/>
    <cellStyle name="20% - Accent1 2 2 2 3" xfId="2036" xr:uid="{64D09086-4593-458B-B456-FAF41BD66A5A}"/>
    <cellStyle name="20% - Accent1 2 2 2 4" xfId="1221" xr:uid="{42139C27-D085-4A79-A211-F929C9AC9A8B}"/>
    <cellStyle name="20% - Accent1 2 2 3" xfId="1567" xr:uid="{39D21412-C940-4CAF-9416-591B30E35B29}"/>
    <cellStyle name="20% - Accent1 2 2 3 2" xfId="2265" xr:uid="{F4C221A7-923D-4B15-9FF9-DFC86BBBEF14}"/>
    <cellStyle name="20% - Accent1 2 2 4" xfId="1921" xr:uid="{F1F5B091-0B01-4C20-8C77-1DECB6251B32}"/>
    <cellStyle name="20% - Accent1 2 2 5" xfId="1107" xr:uid="{EFD2D707-04D6-452A-9958-122D4AED0126}"/>
    <cellStyle name="20% - Accent1 2 3" xfId="712" xr:uid="{EDF434F6-97A8-4C97-92EF-01B4CD7E3E3F}"/>
    <cellStyle name="20% - Accent1 2 3 2" xfId="1635" xr:uid="{1E6B30F3-F3DC-4659-8591-8E52DF15D0AB}"/>
    <cellStyle name="20% - Accent1 2 3 2 2" xfId="2332" xr:uid="{50EE931A-FB28-42ED-B68F-1ABA0150FFED}"/>
    <cellStyle name="20% - Accent1 2 3 3" xfId="1989" xr:uid="{1D879E63-E290-45E8-8036-B9492CE61B32}"/>
    <cellStyle name="20% - Accent1 2 3 4" xfId="1174" xr:uid="{E718120F-7F66-44BB-870F-896999746098}"/>
    <cellStyle name="20% - Accent1 2 4" xfId="1292" xr:uid="{1070459F-C736-48F7-8436-6EDB2C51B7EA}"/>
    <cellStyle name="20% - Accent1 2 4 2" xfId="2110" xr:uid="{ED6DB687-0A0A-4B94-BBC6-FD9B26578A3C}"/>
    <cellStyle name="20% - Accent1 2 5" xfId="1754" xr:uid="{92F3A590-56AE-4FDB-B812-4AC3C98153C6}"/>
    <cellStyle name="20% - Accent1 2 6" xfId="834" xr:uid="{ABC4C7A9-3795-4A03-BE15-99AAC33A82FC}"/>
    <cellStyle name="20% - Accent1 3" xfId="806" xr:uid="{E07D2041-971E-4110-B638-511848290013}"/>
    <cellStyle name="20% - Accent1 3 2" xfId="1729" xr:uid="{40B18F0A-51C2-4712-AEC5-8F2E5907D49A}"/>
    <cellStyle name="20% - Accent1 3 2 2" xfId="2426" xr:uid="{35DB7346-C6D6-4EE6-89BA-6D90D73DBBF0}"/>
    <cellStyle name="20% - Accent1 3 3" xfId="2083" xr:uid="{D169FD29-5B5B-4E35-A7B2-8B181D585707}"/>
    <cellStyle name="20% - Accent1 3 4" xfId="1268" xr:uid="{DE89A393-6080-408F-9384-6FB4059900C2}"/>
    <cellStyle name="20% - Accent1 4" xfId="2312" xr:uid="{93F10555-1DF7-4D4A-BD81-C10685503348}"/>
    <cellStyle name="20% - Accent2 2" xfId="7" xr:uid="{00000000-0005-0000-0000-000004000000}"/>
    <cellStyle name="20% - Accent2 2 2" xfId="597" xr:uid="{00000000-0005-0000-0000-000005000000}"/>
    <cellStyle name="20% - Accent2 2 2 2" xfId="760" xr:uid="{F2C4FB1A-0961-479D-B12C-92AFEAA5DA7F}"/>
    <cellStyle name="20% - Accent2 2 2 2 2" xfId="1683" xr:uid="{BAAC6E07-C36A-4BD6-84A3-03B7C28A29B2}"/>
    <cellStyle name="20% - Accent2 2 2 2 2 2" xfId="2380" xr:uid="{C9628397-EEA2-493D-A071-FAF5676B92DC}"/>
    <cellStyle name="20% - Accent2 2 2 2 3" xfId="2037" xr:uid="{7FE34C69-F63C-43C8-AA58-CCC856260BF8}"/>
    <cellStyle name="20% - Accent2 2 2 2 4" xfId="1222" xr:uid="{D7B21598-31BA-47D2-A5A5-CB5C036C8A8C}"/>
    <cellStyle name="20% - Accent2 2 2 3" xfId="1568" xr:uid="{AD8F2F8A-7EA1-4423-B3E3-175A22F13BAD}"/>
    <cellStyle name="20% - Accent2 2 2 3 2" xfId="2266" xr:uid="{80D33B1B-E2AE-4CE7-A2BF-B62301C4BFC1}"/>
    <cellStyle name="20% - Accent2 2 2 4" xfId="1922" xr:uid="{ADBA8D41-C1DF-4535-97F9-890C5B55AA75}"/>
    <cellStyle name="20% - Accent2 2 2 5" xfId="1108" xr:uid="{9DCD62B7-0F8D-43CF-815A-921C4C89B8BE}"/>
    <cellStyle name="20% - Accent2 2 3" xfId="713" xr:uid="{726E0599-9AC6-4E76-AACC-0FD8436401F4}"/>
    <cellStyle name="20% - Accent2 2 3 2" xfId="1636" xr:uid="{F01FFFE2-9AD0-4B8C-9B88-2BA7BD4D67B4}"/>
    <cellStyle name="20% - Accent2 2 3 2 2" xfId="2333" xr:uid="{3FF25A05-AFAC-4A27-A170-1374FBCEA7BC}"/>
    <cellStyle name="20% - Accent2 2 3 3" xfId="1990" xr:uid="{262EA3E2-A7EA-42AA-9746-28E452CFA763}"/>
    <cellStyle name="20% - Accent2 2 3 4" xfId="1175" xr:uid="{8BABC15A-8285-42A0-B23A-2CCD9FBA4A7B}"/>
    <cellStyle name="20% - Accent2 2 4" xfId="1293" xr:uid="{E8974503-25D2-497F-BCAE-129A33C6847E}"/>
    <cellStyle name="20% - Accent2 2 4 2" xfId="2111" xr:uid="{609064F4-98F2-4DA5-A817-E6147167170D}"/>
    <cellStyle name="20% - Accent2 2 5" xfId="1755" xr:uid="{D29DF455-0C56-4C8B-941C-549299ADEBC7}"/>
    <cellStyle name="20% - Accent2 2 6" xfId="835" xr:uid="{132B0F8E-F674-4D85-8B03-209CDDCA2270}"/>
    <cellStyle name="20% - Accent2 3" xfId="809" xr:uid="{064AEAAD-AF5C-48B4-ADC6-532BE41941B6}"/>
    <cellStyle name="20% - Accent2 3 2" xfId="1732" xr:uid="{AE49809C-2BCE-4001-B419-759FC000C0D8}"/>
    <cellStyle name="20% - Accent2 3 2 2" xfId="2429" xr:uid="{A2707303-F04F-48E0-B86F-271DCAD803AA}"/>
    <cellStyle name="20% - Accent2 3 3" xfId="2086" xr:uid="{65679B38-9534-497C-84EC-0E4F47E309E6}"/>
    <cellStyle name="20% - Accent2 3 4" xfId="1271" xr:uid="{30737E5B-A01D-4861-9DAD-9FFFAD583487}"/>
    <cellStyle name="20% - Accent2 4" xfId="2315" xr:uid="{4D0B931C-E3CA-4F02-9A8B-760405B768DE}"/>
    <cellStyle name="20% - Accent3 2" xfId="8" xr:uid="{00000000-0005-0000-0000-000007000000}"/>
    <cellStyle name="20% - Accent3 2 2" xfId="598" xr:uid="{00000000-0005-0000-0000-000008000000}"/>
    <cellStyle name="20% - Accent3 2 2 2" xfId="761" xr:uid="{F5B2A5C6-D247-47BE-86EA-F650808C74C7}"/>
    <cellStyle name="20% - Accent3 2 2 2 2" xfId="1684" xr:uid="{9E3CF0CA-7428-434D-B1B6-B640B24B350F}"/>
    <cellStyle name="20% - Accent3 2 2 2 2 2" xfId="2381" xr:uid="{2BA7209A-6ADC-43A1-A58D-340BF6D3751B}"/>
    <cellStyle name="20% - Accent3 2 2 2 3" xfId="2038" xr:uid="{849FCA84-D141-432A-8E75-66065A491D0B}"/>
    <cellStyle name="20% - Accent3 2 2 2 4" xfId="1223" xr:uid="{167C74F7-E403-46D7-ACA9-E56A5ACE89D3}"/>
    <cellStyle name="20% - Accent3 2 2 3" xfId="1569" xr:uid="{3FB8996F-2A64-4A6B-BB11-B12FADC03322}"/>
    <cellStyle name="20% - Accent3 2 2 3 2" xfId="2267" xr:uid="{F894B11E-DD5C-4BD2-AA14-81EDF406B708}"/>
    <cellStyle name="20% - Accent3 2 2 4" xfId="1923" xr:uid="{B74A9766-E7C7-4298-888D-E86BBFB9D29F}"/>
    <cellStyle name="20% - Accent3 2 2 5" xfId="1109" xr:uid="{A4FA148F-902B-4140-B68F-EF709F63B474}"/>
    <cellStyle name="20% - Accent3 2 3" xfId="714" xr:uid="{4812A7A9-4CB1-4A98-8F71-CA5406E00B29}"/>
    <cellStyle name="20% - Accent3 2 3 2" xfId="1637" xr:uid="{7E75833C-7145-4D98-88CC-98A0A1C72E07}"/>
    <cellStyle name="20% - Accent3 2 3 2 2" xfId="2334" xr:uid="{C6DA8192-9F08-460D-AD9B-41025D0FE70A}"/>
    <cellStyle name="20% - Accent3 2 3 3" xfId="1991" xr:uid="{A3E58A98-0B7F-4E02-BCD6-F64E7120C52B}"/>
    <cellStyle name="20% - Accent3 2 3 4" xfId="1176" xr:uid="{9441EF15-4CF5-4EF8-B30D-BF48A5084C0F}"/>
    <cellStyle name="20% - Accent3 2 4" xfId="1294" xr:uid="{06F51581-757D-4AD5-84FB-FAC5B465F28F}"/>
    <cellStyle name="20% - Accent3 2 4 2" xfId="2112" xr:uid="{B1B47BCB-4B76-4671-82CF-459B8C8F9FBE}"/>
    <cellStyle name="20% - Accent3 2 5" xfId="1756" xr:uid="{1EBA9A61-1607-40C9-BEB4-AB88A8A52C1E}"/>
    <cellStyle name="20% - Accent3 2 6" xfId="836" xr:uid="{16E228F2-2ACE-4F39-AAB2-E58AC2095714}"/>
    <cellStyle name="20% - Accent3 3" xfId="812" xr:uid="{76300C5A-1301-4645-AD34-EEB765A6F950}"/>
    <cellStyle name="20% - Accent3 3 2" xfId="1735" xr:uid="{351C6A09-AA06-4699-A9DE-7A6865C41AD7}"/>
    <cellStyle name="20% - Accent3 3 2 2" xfId="2432" xr:uid="{B13D4EFC-5233-4E75-B045-6BEA67399AAA}"/>
    <cellStyle name="20% - Accent3 3 3" xfId="2089" xr:uid="{4A99FD82-7156-42A1-B080-5D1387ECD3D3}"/>
    <cellStyle name="20% - Accent3 3 4" xfId="1274" xr:uid="{F65AE079-6DE7-4E6A-8742-C2BD124EBA5A}"/>
    <cellStyle name="20% - Accent3 4" xfId="2318" xr:uid="{56BDD7FB-7B40-45AD-85A8-FD7A8B5A31D7}"/>
    <cellStyle name="20% - Accent4 2" xfId="9" xr:uid="{00000000-0005-0000-0000-00000A000000}"/>
    <cellStyle name="20% - Accent4 2 2" xfId="599" xr:uid="{00000000-0005-0000-0000-00000B000000}"/>
    <cellStyle name="20% - Accent4 2 2 2" xfId="762" xr:uid="{AEAE4347-0C6C-4EA8-9280-F35F255890D5}"/>
    <cellStyle name="20% - Accent4 2 2 2 2" xfId="1685" xr:uid="{86C32F89-D53F-417E-B5B8-7DAB7776630F}"/>
    <cellStyle name="20% - Accent4 2 2 2 2 2" xfId="2382" xr:uid="{0E6C5342-F717-4023-BDE7-6E7FD5ADC99B}"/>
    <cellStyle name="20% - Accent4 2 2 2 3" xfId="2039" xr:uid="{27282D2C-5890-40CE-811E-8FA6EBF4B4E3}"/>
    <cellStyle name="20% - Accent4 2 2 2 4" xfId="1224" xr:uid="{0BACF1B2-88BC-406F-973B-42E161A365C2}"/>
    <cellStyle name="20% - Accent4 2 2 3" xfId="1570" xr:uid="{2E7761D9-4CEA-497E-9309-35BC32F63EFC}"/>
    <cellStyle name="20% - Accent4 2 2 3 2" xfId="2268" xr:uid="{2AAE005E-1E7D-4EA3-AB00-11B37C54C721}"/>
    <cellStyle name="20% - Accent4 2 2 4" xfId="1924" xr:uid="{9C0B0FBF-4814-4A81-B758-87308718FAB0}"/>
    <cellStyle name="20% - Accent4 2 2 5" xfId="1110" xr:uid="{A17B12D8-E2C1-4DD0-9313-3A51DA28CF2E}"/>
    <cellStyle name="20% - Accent4 2 3" xfId="715" xr:uid="{3383621A-942D-46EE-B973-A3B99EE61AB1}"/>
    <cellStyle name="20% - Accent4 2 3 2" xfId="1638" xr:uid="{05D28B19-D0B9-4268-A213-B17D5FECEEA7}"/>
    <cellStyle name="20% - Accent4 2 3 2 2" xfId="2335" xr:uid="{2A3EEE4D-F626-447E-A725-DB787EFA72A0}"/>
    <cellStyle name="20% - Accent4 2 3 3" xfId="1992" xr:uid="{6DA79F4F-058E-444C-9D72-659E1EC81459}"/>
    <cellStyle name="20% - Accent4 2 3 4" xfId="1177" xr:uid="{52691549-D7D6-4A66-897E-535F219B1258}"/>
    <cellStyle name="20% - Accent4 2 4" xfId="1295" xr:uid="{192487EA-7728-4254-84C1-8CEA06FAEAAA}"/>
    <cellStyle name="20% - Accent4 2 4 2" xfId="2113" xr:uid="{0A35C8AB-25A3-4BB8-B5B5-1A0F02BB5840}"/>
    <cellStyle name="20% - Accent4 2 5" xfId="1757" xr:uid="{6D7D9512-7688-45A8-9678-41FDD4AA3CEF}"/>
    <cellStyle name="20% - Accent4 2 6" xfId="837" xr:uid="{88B8ED7F-D515-4530-9A70-AF6744F87752}"/>
    <cellStyle name="20% - Accent4 3" xfId="815" xr:uid="{EA736B35-E7F4-47B9-9143-A10AFFEBE522}"/>
    <cellStyle name="20% - Accent4 3 2" xfId="1738" xr:uid="{22CBA832-88D2-408E-9549-0A48A048FE0B}"/>
    <cellStyle name="20% - Accent4 3 2 2" xfId="2435" xr:uid="{AB743671-DACF-4B80-BE82-CF7AAC8B5260}"/>
    <cellStyle name="20% - Accent4 3 3" xfId="2092" xr:uid="{64F8E963-BD1F-474B-BA23-B020D27590D0}"/>
    <cellStyle name="20% - Accent4 3 4" xfId="1277" xr:uid="{F5D53454-1818-435E-9277-060A19195396}"/>
    <cellStyle name="20% - Accent4 4" xfId="2321" xr:uid="{75BE09C3-7251-4BAE-949A-707FD9E78449}"/>
    <cellStyle name="20% - Accent5 2" xfId="10" xr:uid="{00000000-0005-0000-0000-00000D000000}"/>
    <cellStyle name="20% - Accent5 2 2" xfId="600" xr:uid="{00000000-0005-0000-0000-00000E000000}"/>
    <cellStyle name="20% - Accent5 2 2 2" xfId="763" xr:uid="{9F14E33C-53F8-45BD-A1A7-2DA5A30C23C3}"/>
    <cellStyle name="20% - Accent5 2 2 2 2" xfId="1686" xr:uid="{FB4ED34A-BC45-443D-B3D9-AD979146979D}"/>
    <cellStyle name="20% - Accent5 2 2 2 2 2" xfId="2383" xr:uid="{259AB6D3-BD64-4D84-80A7-DE66CCA6BA7C}"/>
    <cellStyle name="20% - Accent5 2 2 2 3" xfId="2040" xr:uid="{1500321E-5439-4644-A030-E6D0FF41C9C1}"/>
    <cellStyle name="20% - Accent5 2 2 2 4" xfId="1225" xr:uid="{2A6D2EAF-7EDC-4E8E-B616-FC5917C1F96E}"/>
    <cellStyle name="20% - Accent5 2 2 3" xfId="1571" xr:uid="{EFF49A48-550D-43A8-8BF8-0BFF7292BD58}"/>
    <cellStyle name="20% - Accent5 2 2 3 2" xfId="2269" xr:uid="{D3053083-C00D-4670-9097-6CA13B3119E4}"/>
    <cellStyle name="20% - Accent5 2 2 4" xfId="1925" xr:uid="{D1FC660E-3B38-4F7C-8907-0B14B3D53819}"/>
    <cellStyle name="20% - Accent5 2 2 5" xfId="1111" xr:uid="{D9FC6273-CC35-44C7-ACC5-08CAC5C16953}"/>
    <cellStyle name="20% - Accent5 2 3" xfId="716" xr:uid="{F2773E4A-67B7-442F-AE3C-6D1FD8110717}"/>
    <cellStyle name="20% - Accent5 2 3 2" xfId="1639" xr:uid="{F8940023-C7CF-4579-9DEE-913369298202}"/>
    <cellStyle name="20% - Accent5 2 3 2 2" xfId="2336" xr:uid="{B11C1E36-635F-4253-95AD-2F8F43C6D90C}"/>
    <cellStyle name="20% - Accent5 2 3 3" xfId="1993" xr:uid="{CA5CE9F0-99E0-4D7E-9390-EB7AA3941CDB}"/>
    <cellStyle name="20% - Accent5 2 3 4" xfId="1178" xr:uid="{5AD8340F-29B3-4B40-B3D9-C9DDCB1D16E4}"/>
    <cellStyle name="20% - Accent5 2 4" xfId="1296" xr:uid="{B39C05BC-C1B0-4128-B3EA-EA894514E430}"/>
    <cellStyle name="20% - Accent5 2 4 2" xfId="2114" xr:uid="{0A9DAE1E-2AC7-4360-8F8C-DED18053E348}"/>
    <cellStyle name="20% - Accent5 2 5" xfId="1758" xr:uid="{A3CF046A-FE9E-4D81-9AD3-C5000221CDCB}"/>
    <cellStyle name="20% - Accent5 2 6" xfId="838" xr:uid="{474E2231-24E5-4890-B304-D6E3A03AB2DA}"/>
    <cellStyle name="20% - Accent5 3" xfId="818" xr:uid="{C358461C-75FF-4C68-90E9-889F2DA229E0}"/>
    <cellStyle name="20% - Accent5 3 2" xfId="1741" xr:uid="{906EDFF7-B88A-4FD5-BF69-5DFFE04F8DFC}"/>
    <cellStyle name="20% - Accent5 3 2 2" xfId="2438" xr:uid="{7D006D9E-BBED-4210-AAAC-C6D3855ECFD5}"/>
    <cellStyle name="20% - Accent5 3 3" xfId="2095" xr:uid="{E35BB29A-5749-41F6-B990-19AFC8E46D07}"/>
    <cellStyle name="20% - Accent5 3 4" xfId="1280" xr:uid="{417947C6-0005-4D95-AE77-2283FD3FD38B}"/>
    <cellStyle name="20% - Accent5 4" xfId="2324" xr:uid="{1C4BD8B8-2E9B-4FCF-8842-76275910E41D}"/>
    <cellStyle name="20% - Accent6 2" xfId="11" xr:uid="{00000000-0005-0000-0000-000010000000}"/>
    <cellStyle name="20% - Accent6 2 2" xfId="601" xr:uid="{00000000-0005-0000-0000-000011000000}"/>
    <cellStyle name="20% - Accent6 2 2 2" xfId="764" xr:uid="{BC0655AD-09D2-4AEC-BB73-5CD6BB5A20AA}"/>
    <cellStyle name="20% - Accent6 2 2 2 2" xfId="1687" xr:uid="{D2875CB4-403B-432D-B8EE-3F4BB85B29B2}"/>
    <cellStyle name="20% - Accent6 2 2 2 2 2" xfId="2384" xr:uid="{234D3DA6-6789-44E5-921A-F5DD5CB0A62B}"/>
    <cellStyle name="20% - Accent6 2 2 2 3" xfId="2041" xr:uid="{07B4D842-AC6F-46BA-8B77-C9DA2FD5E23B}"/>
    <cellStyle name="20% - Accent6 2 2 2 4" xfId="1226" xr:uid="{8C0E1931-ED35-4847-91C4-666EEDC579E7}"/>
    <cellStyle name="20% - Accent6 2 2 3" xfId="1572" xr:uid="{0C7DB010-B6B9-45B0-B7E1-44F332CD4F4C}"/>
    <cellStyle name="20% - Accent6 2 2 3 2" xfId="2270" xr:uid="{2B588B65-3C94-4C80-8B3D-5A0B910F82E9}"/>
    <cellStyle name="20% - Accent6 2 2 4" xfId="1926" xr:uid="{CB26C13A-D539-4013-8E05-4914B14D97E3}"/>
    <cellStyle name="20% - Accent6 2 2 5" xfId="1112" xr:uid="{582B67F5-22C4-4E83-A75D-E01076BB8502}"/>
    <cellStyle name="20% - Accent6 2 3" xfId="717" xr:uid="{246579D6-BF2F-40A9-A18D-259D2CE46A13}"/>
    <cellStyle name="20% - Accent6 2 3 2" xfId="1640" xr:uid="{74DD6CE5-F0F1-46D2-B950-1FB12B90DC39}"/>
    <cellStyle name="20% - Accent6 2 3 2 2" xfId="2337" xr:uid="{B0B20FE0-7637-4B51-B37E-DFD0AB639925}"/>
    <cellStyle name="20% - Accent6 2 3 3" xfId="1994" xr:uid="{D3382421-E925-4358-8B46-D3C3280FA48D}"/>
    <cellStyle name="20% - Accent6 2 3 4" xfId="1179" xr:uid="{AD792F16-7EF0-4EAD-AF1A-96832B059947}"/>
    <cellStyle name="20% - Accent6 2 4" xfId="1297" xr:uid="{306B9C6B-5613-494F-9239-85F4D2EB523E}"/>
    <cellStyle name="20% - Accent6 2 4 2" xfId="2115" xr:uid="{25F7E72C-8A2E-4C79-9C6D-4211F755E1D9}"/>
    <cellStyle name="20% - Accent6 2 5" xfId="1759" xr:uid="{76C0F994-E2F9-43AC-9BFA-57BF8F903838}"/>
    <cellStyle name="20% - Accent6 2 6" xfId="839" xr:uid="{81550F14-2A51-4110-AA2D-5C0F96350954}"/>
    <cellStyle name="20% - Accent6 3" xfId="821" xr:uid="{E1CCD2C7-AB9D-4DCA-9D39-BA3D6F3F9C1E}"/>
    <cellStyle name="20% - Accent6 3 2" xfId="1744" xr:uid="{7F85DAF9-74F6-4C4D-AD69-56AC9FCDDD62}"/>
    <cellStyle name="20% - Accent6 3 2 2" xfId="2441" xr:uid="{D7F0E6FA-7E4C-4103-BC3E-EEEAE24B73F1}"/>
    <cellStyle name="20% - Accent6 3 3" xfId="2098" xr:uid="{DFF67FF8-C22A-4FD4-A95D-A217A6A68E9B}"/>
    <cellStyle name="20% - Accent6 3 4" xfId="1283" xr:uid="{26D30809-80E2-448B-AF77-75B531E1C3A4}"/>
    <cellStyle name="20% - Accent6 4" xfId="2327" xr:uid="{7BAE0352-8239-4135-88A2-87F01134B8FC}"/>
    <cellStyle name="40 % - Accent1" xfId="688" builtinId="31" customBuiltin="1"/>
    <cellStyle name="40 % - Accent1 2" xfId="1616" xr:uid="{948DA431-AF94-46E2-8088-6953C773353C}"/>
    <cellStyle name="40 % - Accent1 3" xfId="1970" xr:uid="{F5D48673-AC5B-4DBC-8E48-900DB5939787}"/>
    <cellStyle name="40 % - Accent1 4" xfId="1155" xr:uid="{E64196EC-5AED-47EE-9962-D3DA152CAEDB}"/>
    <cellStyle name="40 % - Accent2" xfId="692" builtinId="35" customBuiltin="1"/>
    <cellStyle name="40 % - Accent2 2" xfId="1619" xr:uid="{B3FFC4CA-9F59-458C-BCC8-E37DE14C581A}"/>
    <cellStyle name="40 % - Accent2 3" xfId="1973" xr:uid="{A5F5EFB6-6315-4DBF-A643-1BC9A77BEB91}"/>
    <cellStyle name="40 % - Accent2 4" xfId="1158" xr:uid="{2EEFF1B4-2158-4707-B570-762D43B5BECF}"/>
    <cellStyle name="40 % - Accent3" xfId="696" builtinId="39" customBuiltin="1"/>
    <cellStyle name="40 % - Accent3 2" xfId="1622" xr:uid="{8C4DDCBA-2146-42EA-BE19-A5B30DC3A4F3}"/>
    <cellStyle name="40 % - Accent3 3" xfId="1976" xr:uid="{AC17DAFF-074D-493B-92DC-620C62439BB4}"/>
    <cellStyle name="40 % - Accent3 4" xfId="1161" xr:uid="{D773E80B-4B70-4E12-8F70-8434AF319E31}"/>
    <cellStyle name="40 % - Accent4" xfId="700" builtinId="43" customBuiltin="1"/>
    <cellStyle name="40 % - Accent4 2" xfId="1625" xr:uid="{08652EEE-BEF2-450C-ACDA-F14960F49C0B}"/>
    <cellStyle name="40 % - Accent4 3" xfId="1979" xr:uid="{D5BE77EE-187B-451B-9156-F520D2C6221B}"/>
    <cellStyle name="40 % - Accent4 4" xfId="1164" xr:uid="{81435E42-F750-4794-91BC-071D09DDE407}"/>
    <cellStyle name="40 % - Accent5" xfId="704" builtinId="47" customBuiltin="1"/>
    <cellStyle name="40 % - Accent5 2" xfId="1628" xr:uid="{2B123DB4-EDBA-41C2-A06F-A0371699872E}"/>
    <cellStyle name="40 % - Accent5 3" xfId="1982" xr:uid="{8B1E0991-773D-47A1-8D4E-58DDFF4E4493}"/>
    <cellStyle name="40 % - Accent5 4" xfId="1167" xr:uid="{BE92044D-C2FA-4A22-B3B4-0360D06B1E31}"/>
    <cellStyle name="40 % - Accent6" xfId="708" builtinId="51" customBuiltin="1"/>
    <cellStyle name="40 % - Accent6 2" xfId="1631" xr:uid="{A5F9A3D1-ACDA-4DF2-8DCF-E83622562357}"/>
    <cellStyle name="40 % - Accent6 3" xfId="1985" xr:uid="{03C3547A-D786-4C83-BBD7-15707DA09C9F}"/>
    <cellStyle name="40 % - Accent6 4" xfId="1170" xr:uid="{083DF462-A7C8-48C5-BA2A-CB133472F037}"/>
    <cellStyle name="40% - Accent1 2" xfId="12" xr:uid="{00000000-0005-0000-0000-000013000000}"/>
    <cellStyle name="40% - Accent1 2 2" xfId="602" xr:uid="{00000000-0005-0000-0000-000014000000}"/>
    <cellStyle name="40% - Accent1 2 2 2" xfId="765" xr:uid="{E68DE563-8836-41E4-B953-E15BF336452F}"/>
    <cellStyle name="40% - Accent1 2 2 2 2" xfId="1688" xr:uid="{F83B09B9-196F-40A4-8F3A-0C4BF55A0F7E}"/>
    <cellStyle name="40% - Accent1 2 2 2 2 2" xfId="2385" xr:uid="{2C8C645F-796E-47C6-B7EF-0AB3BC52E8D5}"/>
    <cellStyle name="40% - Accent1 2 2 2 3" xfId="2042" xr:uid="{DE3658E6-2445-4A09-8BA3-305FC924DB15}"/>
    <cellStyle name="40% - Accent1 2 2 2 4" xfId="1227" xr:uid="{409786AB-393A-4942-904B-717E9B282783}"/>
    <cellStyle name="40% - Accent1 2 2 3" xfId="1573" xr:uid="{D12073F4-9FB4-41E1-ACF3-8F4B5CCCF2C2}"/>
    <cellStyle name="40% - Accent1 2 2 3 2" xfId="2271" xr:uid="{1099CBA7-7FCC-4FA3-8823-17C0BB8ED9EC}"/>
    <cellStyle name="40% - Accent1 2 2 4" xfId="1927" xr:uid="{ACCB0379-B0CA-43B3-B399-EBE168276361}"/>
    <cellStyle name="40% - Accent1 2 2 5" xfId="1113" xr:uid="{B6666417-3672-4F54-BCCA-037A35A08C6F}"/>
    <cellStyle name="40% - Accent1 2 3" xfId="718" xr:uid="{7602192E-A940-4E7B-8C05-4172C15DC192}"/>
    <cellStyle name="40% - Accent1 2 3 2" xfId="1641" xr:uid="{6D1169C2-EDFE-479E-A0E1-1550896D7D61}"/>
    <cellStyle name="40% - Accent1 2 3 2 2" xfId="2338" xr:uid="{D0C320DD-A722-4C58-AC67-E29255506045}"/>
    <cellStyle name="40% - Accent1 2 3 3" xfId="1995" xr:uid="{9AE68504-429A-477C-91C9-5C4CD079F095}"/>
    <cellStyle name="40% - Accent1 2 3 4" xfId="1180" xr:uid="{435A8C40-C0FB-43C8-B9A1-B7D40B27812D}"/>
    <cellStyle name="40% - Accent1 2 4" xfId="1298" xr:uid="{B1FB0CBD-A3B5-4C30-AF17-B350FE5D2DDB}"/>
    <cellStyle name="40% - Accent1 2 4 2" xfId="2116" xr:uid="{7573B608-C7A8-4DA3-BA6D-151621A1B6FC}"/>
    <cellStyle name="40% - Accent1 2 5" xfId="1760" xr:uid="{98D7A082-DE1B-4FB8-B726-2F68D10C69D6}"/>
    <cellStyle name="40% - Accent1 2 6" xfId="840" xr:uid="{124FE81A-216C-42E8-A5B1-C1FDB3A406A7}"/>
    <cellStyle name="40% - Accent1 3" xfId="807" xr:uid="{E712ACEB-5301-49DB-B2E6-5B16ADCBC359}"/>
    <cellStyle name="40% - Accent1 3 2" xfId="1730" xr:uid="{EE29F5C2-1DDE-480B-9456-8373086DB0E4}"/>
    <cellStyle name="40% - Accent1 3 2 2" xfId="2427" xr:uid="{ADB1333F-DD46-44F6-BD3D-7235621540F9}"/>
    <cellStyle name="40% - Accent1 3 3" xfId="2084" xr:uid="{65982167-B410-4933-A272-FEEE8F2B30C9}"/>
    <cellStyle name="40% - Accent1 3 4" xfId="1269" xr:uid="{9C1F912E-2B1A-4504-9C6A-937CE5ADEED7}"/>
    <cellStyle name="40% - Accent1 4" xfId="2313" xr:uid="{D0931BA1-5B3B-44BB-AC27-5337A38F8E78}"/>
    <cellStyle name="40% - Accent2 2" xfId="13" xr:uid="{00000000-0005-0000-0000-000016000000}"/>
    <cellStyle name="40% - Accent2 2 2" xfId="603" xr:uid="{00000000-0005-0000-0000-000017000000}"/>
    <cellStyle name="40% - Accent2 2 2 2" xfId="766" xr:uid="{57D92524-751A-44EE-976F-17B605EBEB0E}"/>
    <cellStyle name="40% - Accent2 2 2 2 2" xfId="1689" xr:uid="{82A15364-389A-4789-8CCC-6B85614B95C4}"/>
    <cellStyle name="40% - Accent2 2 2 2 2 2" xfId="2386" xr:uid="{BD1906C6-9578-4F50-A6C4-466198C9EB04}"/>
    <cellStyle name="40% - Accent2 2 2 2 3" xfId="2043" xr:uid="{A12A6020-8CD4-49C2-9421-C47B57B46C96}"/>
    <cellStyle name="40% - Accent2 2 2 2 4" xfId="1228" xr:uid="{54D224E8-949E-48DC-84A1-9CD189C1840D}"/>
    <cellStyle name="40% - Accent2 2 2 3" xfId="1574" xr:uid="{C712F5FC-1278-47E1-8D34-C08401ECD104}"/>
    <cellStyle name="40% - Accent2 2 2 3 2" xfId="2272" xr:uid="{DEBD2E9A-9977-4A8E-924C-C65A9F5E504B}"/>
    <cellStyle name="40% - Accent2 2 2 4" xfId="1928" xr:uid="{BE56946D-3281-4C4A-A5BC-A9A955F33773}"/>
    <cellStyle name="40% - Accent2 2 2 5" xfId="1114" xr:uid="{F52D8894-65CA-4E32-9F25-5DAA20DE941C}"/>
    <cellStyle name="40% - Accent2 2 3" xfId="719" xr:uid="{ECC936C5-7CFA-4470-85B4-A16CA076444D}"/>
    <cellStyle name="40% - Accent2 2 3 2" xfId="1642" xr:uid="{73635943-ACDC-45CA-97FD-8BA4DCB53C22}"/>
    <cellStyle name="40% - Accent2 2 3 2 2" xfId="2339" xr:uid="{AFD73106-7723-4E98-A7A4-839974F85661}"/>
    <cellStyle name="40% - Accent2 2 3 3" xfId="1996" xr:uid="{B9FF7439-BB09-4D78-9A39-0AF8F93DE696}"/>
    <cellStyle name="40% - Accent2 2 3 4" xfId="1181" xr:uid="{B77E06E8-0D67-41B0-B0F0-F56C4F2359D3}"/>
    <cellStyle name="40% - Accent2 2 4" xfId="1299" xr:uid="{A8A41B6A-E565-4D71-A21D-DF8E795A9DC2}"/>
    <cellStyle name="40% - Accent2 2 4 2" xfId="2117" xr:uid="{805FFB62-018F-448E-BDCF-B4E36F7A8CAF}"/>
    <cellStyle name="40% - Accent2 2 5" xfId="1761" xr:uid="{84CEA16C-3868-449A-8BA8-DA90B47A24D4}"/>
    <cellStyle name="40% - Accent2 2 6" xfId="841" xr:uid="{361E068C-B661-40C6-B3A8-6A413FED2080}"/>
    <cellStyle name="40% - Accent2 3" xfId="810" xr:uid="{2E3EE7B5-111B-4405-BD2E-CC001B4530AA}"/>
    <cellStyle name="40% - Accent2 3 2" xfId="1733" xr:uid="{E6300B1B-E78E-433C-982C-0733F563EF51}"/>
    <cellStyle name="40% - Accent2 3 2 2" xfId="2430" xr:uid="{E1F7A50D-73C5-41D3-B990-8214C91F9078}"/>
    <cellStyle name="40% - Accent2 3 3" xfId="2087" xr:uid="{4FBBE440-BA03-4B26-A603-3525D95FF74C}"/>
    <cellStyle name="40% - Accent2 3 4" xfId="1272" xr:uid="{9D552DD7-5923-490A-9FC4-49D81570409B}"/>
    <cellStyle name="40% - Accent2 4" xfId="2316" xr:uid="{232E4F0A-44AB-4B1B-9F21-2662D7B39403}"/>
    <cellStyle name="40% - Accent3 2" xfId="14" xr:uid="{00000000-0005-0000-0000-000019000000}"/>
    <cellStyle name="40% - Accent3 2 2" xfId="604" xr:uid="{00000000-0005-0000-0000-00001A000000}"/>
    <cellStyle name="40% - Accent3 2 2 2" xfId="767" xr:uid="{9FBA63F3-A35F-46A1-A0F1-15789AB19036}"/>
    <cellStyle name="40% - Accent3 2 2 2 2" xfId="1690" xr:uid="{93B3C01D-E36F-4681-BAA5-55140210EA3A}"/>
    <cellStyle name="40% - Accent3 2 2 2 2 2" xfId="2387" xr:uid="{FD728E30-9735-40F8-AAD0-41996B583C18}"/>
    <cellStyle name="40% - Accent3 2 2 2 3" xfId="2044" xr:uid="{F4F1453D-DD94-4334-B002-20052C5E6966}"/>
    <cellStyle name="40% - Accent3 2 2 2 4" xfId="1229" xr:uid="{12F0A5E5-1057-40AA-8998-4BC8B543FF63}"/>
    <cellStyle name="40% - Accent3 2 2 3" xfId="1575" xr:uid="{FADFE1A7-614B-4EE2-B324-2FBB9166142A}"/>
    <cellStyle name="40% - Accent3 2 2 3 2" xfId="2273" xr:uid="{FEF1E06B-8D0A-4DDF-86AA-65270DC2AA80}"/>
    <cellStyle name="40% - Accent3 2 2 4" xfId="1929" xr:uid="{64F43D7C-B3FB-4BAE-8A60-8BFC86F0FA57}"/>
    <cellStyle name="40% - Accent3 2 2 5" xfId="1115" xr:uid="{CCF322A2-F2C9-4783-8313-8717DB8C1CEE}"/>
    <cellStyle name="40% - Accent3 2 3" xfId="720" xr:uid="{68A01960-68CB-4A65-8F2A-3555359514EE}"/>
    <cellStyle name="40% - Accent3 2 3 2" xfId="1643" xr:uid="{C7F8283F-9CC0-4779-ABDA-E10F3D4A4CF1}"/>
    <cellStyle name="40% - Accent3 2 3 2 2" xfId="2340" xr:uid="{8C8CDB30-164D-45A4-9C0E-B1EE5EC4D1A3}"/>
    <cellStyle name="40% - Accent3 2 3 3" xfId="1997" xr:uid="{E490E85D-B418-483F-88F5-F3088B2146E7}"/>
    <cellStyle name="40% - Accent3 2 3 4" xfId="1182" xr:uid="{B8D12C5B-E22E-416C-A5BA-E75B220B6110}"/>
    <cellStyle name="40% - Accent3 2 4" xfId="1300" xr:uid="{5963DB35-98FA-434E-A0FE-FE3661E7AE5D}"/>
    <cellStyle name="40% - Accent3 2 4 2" xfId="2118" xr:uid="{792C62FA-6B67-4D6F-847A-22ECB3F1C2EE}"/>
    <cellStyle name="40% - Accent3 2 5" xfId="1762" xr:uid="{BC9702E9-7893-4DEA-B61D-67842FF7662E}"/>
    <cellStyle name="40% - Accent3 2 6" xfId="842" xr:uid="{9A116B1E-3285-478D-81AF-2EDED1758892}"/>
    <cellStyle name="40% - Accent3 3" xfId="813" xr:uid="{B98B3D0F-C9EF-4904-8320-2E3FDB09ABA0}"/>
    <cellStyle name="40% - Accent3 3 2" xfId="1736" xr:uid="{8826D8F1-9248-43B4-92EF-570AB0AD64DC}"/>
    <cellStyle name="40% - Accent3 3 2 2" xfId="2433" xr:uid="{8986AD63-A164-4FE9-9D40-9B290261D3F2}"/>
    <cellStyle name="40% - Accent3 3 3" xfId="2090" xr:uid="{57BD4310-C807-4E7D-879C-389BFF799E59}"/>
    <cellStyle name="40% - Accent3 3 4" xfId="1275" xr:uid="{B10720C7-5BD8-44C2-906E-E40F1E4CB379}"/>
    <cellStyle name="40% - Accent3 4" xfId="2319" xr:uid="{381F450A-3C30-4790-964C-805E299F5E6A}"/>
    <cellStyle name="40% - Accent4 2" xfId="15" xr:uid="{00000000-0005-0000-0000-00001C000000}"/>
    <cellStyle name="40% - Accent4 2 2" xfId="605" xr:uid="{00000000-0005-0000-0000-00001D000000}"/>
    <cellStyle name="40% - Accent4 2 2 2" xfId="768" xr:uid="{D8D3D32E-1068-4C30-89D1-A6837006774C}"/>
    <cellStyle name="40% - Accent4 2 2 2 2" xfId="1691" xr:uid="{7B98C725-2E5B-404F-8814-F0E4E08951E2}"/>
    <cellStyle name="40% - Accent4 2 2 2 2 2" xfId="2388" xr:uid="{865EB942-7329-415F-8123-0EB182739E0C}"/>
    <cellStyle name="40% - Accent4 2 2 2 3" xfId="2045" xr:uid="{D4E68A5A-1DEE-4FA8-AA05-B863F750A3CE}"/>
    <cellStyle name="40% - Accent4 2 2 2 4" xfId="1230" xr:uid="{7928D62F-E2FE-47B5-B64E-F267D57FD694}"/>
    <cellStyle name="40% - Accent4 2 2 3" xfId="1576" xr:uid="{654F418F-47E4-4A81-A3B3-6485E4518C6B}"/>
    <cellStyle name="40% - Accent4 2 2 3 2" xfId="2274" xr:uid="{121CA3B8-04A4-4188-A068-C4141DC0DB32}"/>
    <cellStyle name="40% - Accent4 2 2 4" xfId="1930" xr:uid="{BE4CB87B-C237-41B6-9A61-1BA6D2AEE22B}"/>
    <cellStyle name="40% - Accent4 2 2 5" xfId="1116" xr:uid="{73C45E90-E798-4B7F-AE81-D431146F7E88}"/>
    <cellStyle name="40% - Accent4 2 3" xfId="721" xr:uid="{39398746-C281-41E1-8871-02ADCEB22D95}"/>
    <cellStyle name="40% - Accent4 2 3 2" xfId="1644" xr:uid="{9BD221FF-1137-4876-A187-C1D32B94B276}"/>
    <cellStyle name="40% - Accent4 2 3 2 2" xfId="2341" xr:uid="{72417F0F-FBCE-4887-80DA-8AFA8ED84C77}"/>
    <cellStyle name="40% - Accent4 2 3 3" xfId="1998" xr:uid="{671696FD-0BB1-4268-BF88-B83DE84F1B00}"/>
    <cellStyle name="40% - Accent4 2 3 4" xfId="1183" xr:uid="{65F3457B-C459-4942-B063-EBB62F658A58}"/>
    <cellStyle name="40% - Accent4 2 4" xfId="1301" xr:uid="{7FF0E4B2-1D8E-425A-9D5C-DD5D3B8AE4EF}"/>
    <cellStyle name="40% - Accent4 2 4 2" xfId="2119" xr:uid="{F8007D99-B0B6-4302-BB8D-2A4C49CFC3D9}"/>
    <cellStyle name="40% - Accent4 2 5" xfId="1763" xr:uid="{C53ABFCB-998A-4F92-B4AA-11D34CAF2663}"/>
    <cellStyle name="40% - Accent4 2 6" xfId="843" xr:uid="{FC935D3C-D343-47DE-901F-2D924AD5681A}"/>
    <cellStyle name="40% - Accent4 3" xfId="816" xr:uid="{002D2F10-F915-45DE-902D-725C623ABAA8}"/>
    <cellStyle name="40% - Accent4 3 2" xfId="1739" xr:uid="{C317FDC4-B368-4CAD-8115-C68109299903}"/>
    <cellStyle name="40% - Accent4 3 2 2" xfId="2436" xr:uid="{1AF4A5F8-4960-4BE4-B788-180F255E7DCD}"/>
    <cellStyle name="40% - Accent4 3 3" xfId="2093" xr:uid="{2AD5AB3A-B21C-4D1B-8E81-68C11F981D97}"/>
    <cellStyle name="40% - Accent4 3 4" xfId="1278" xr:uid="{E2866A86-0C9C-490C-8D9E-52D0815BEC25}"/>
    <cellStyle name="40% - Accent4 4" xfId="2322" xr:uid="{E625F2BE-DC6F-4BA8-82E8-1F987704D5BA}"/>
    <cellStyle name="40% - Accent5 2" xfId="16" xr:uid="{00000000-0005-0000-0000-00001F000000}"/>
    <cellStyle name="40% - Accent5 2 2" xfId="606" xr:uid="{00000000-0005-0000-0000-000020000000}"/>
    <cellStyle name="40% - Accent5 2 2 2" xfId="769" xr:uid="{C550DE56-E397-4F23-8FF1-DD5779D7D2A8}"/>
    <cellStyle name="40% - Accent5 2 2 2 2" xfId="1692" xr:uid="{812CEC33-63EE-4B3D-8D51-B8B5804B236B}"/>
    <cellStyle name="40% - Accent5 2 2 2 2 2" xfId="2389" xr:uid="{FB9DE91B-1CEF-43D6-B2F5-7599DF8B018B}"/>
    <cellStyle name="40% - Accent5 2 2 2 3" xfId="2046" xr:uid="{B30FC212-B8DE-42A0-85A5-A47148435CEA}"/>
    <cellStyle name="40% - Accent5 2 2 2 4" xfId="1231" xr:uid="{0D291C0E-364A-4F74-A8EF-B83F1B19044F}"/>
    <cellStyle name="40% - Accent5 2 2 3" xfId="1577" xr:uid="{BF62FE20-FABE-4451-BCC5-87D7998A21D0}"/>
    <cellStyle name="40% - Accent5 2 2 3 2" xfId="2275" xr:uid="{A0ED5FEA-2CCD-4A22-9D27-54BACA5C1C0E}"/>
    <cellStyle name="40% - Accent5 2 2 4" xfId="1931" xr:uid="{79CBB4D2-50EB-4336-A59C-46830995AD57}"/>
    <cellStyle name="40% - Accent5 2 2 5" xfId="1117" xr:uid="{49954D50-19A1-4069-888F-E9B1BC92D08E}"/>
    <cellStyle name="40% - Accent5 2 3" xfId="722" xr:uid="{CA953F1E-E1A8-460D-AEB6-E09AF3BD1B57}"/>
    <cellStyle name="40% - Accent5 2 3 2" xfId="1645" xr:uid="{4EEF6187-9D14-40A7-B17B-C1924D5B4ECF}"/>
    <cellStyle name="40% - Accent5 2 3 2 2" xfId="2342" xr:uid="{8D2C5138-E054-461C-8CE8-3AB20C8A1711}"/>
    <cellStyle name="40% - Accent5 2 3 3" xfId="1999" xr:uid="{9B84B42A-71B3-438F-9EB0-1A12C44C0E87}"/>
    <cellStyle name="40% - Accent5 2 3 4" xfId="1184" xr:uid="{A650670D-F2D7-4265-8115-BBCC5BC8DDD4}"/>
    <cellStyle name="40% - Accent5 2 4" xfId="1302" xr:uid="{154C1108-091D-4913-B528-A0D0FE777E63}"/>
    <cellStyle name="40% - Accent5 2 4 2" xfId="2120" xr:uid="{BCEB795F-760F-40C3-A463-C92E18910441}"/>
    <cellStyle name="40% - Accent5 2 5" xfId="1764" xr:uid="{4EAB2342-6584-4308-B0E3-9C47E3CAA5E6}"/>
    <cellStyle name="40% - Accent5 2 6" xfId="844" xr:uid="{01E59FFC-60BF-4F3C-B395-F6122B3B7DA5}"/>
    <cellStyle name="40% - Accent5 3" xfId="819" xr:uid="{B9076266-3995-42B0-935D-F96D917DF11C}"/>
    <cellStyle name="40% - Accent5 3 2" xfId="1742" xr:uid="{DA399B22-9DBC-4D23-9FD4-BCFEC4074501}"/>
    <cellStyle name="40% - Accent5 3 2 2" xfId="2439" xr:uid="{9E6CF9D2-B2F4-4550-96A1-C25725962B8D}"/>
    <cellStyle name="40% - Accent5 3 3" xfId="2096" xr:uid="{9803464A-F574-4B0D-82C1-40F1BC7702AB}"/>
    <cellStyle name="40% - Accent5 3 4" xfId="1281" xr:uid="{25AC6532-74CD-486A-AE23-BFB9C4C17F03}"/>
    <cellStyle name="40% - Accent5 4" xfId="2325" xr:uid="{F62CCDEB-06ED-4862-911B-EB00598D0870}"/>
    <cellStyle name="40% - Accent6 2" xfId="17" xr:uid="{00000000-0005-0000-0000-000022000000}"/>
    <cellStyle name="40% - Accent6 2 2" xfId="607" xr:uid="{00000000-0005-0000-0000-000023000000}"/>
    <cellStyle name="40% - Accent6 2 2 2" xfId="770" xr:uid="{4BA6DEEE-2B48-4CD2-9383-4C2471B20371}"/>
    <cellStyle name="40% - Accent6 2 2 2 2" xfId="1693" xr:uid="{38851120-F166-40CD-9150-A6886A9896B6}"/>
    <cellStyle name="40% - Accent6 2 2 2 2 2" xfId="2390" xr:uid="{524B1E2C-0F38-45DB-8699-ED58CA5B0967}"/>
    <cellStyle name="40% - Accent6 2 2 2 3" xfId="2047" xr:uid="{21AF897D-0BD4-4948-884F-E80E9C4FC373}"/>
    <cellStyle name="40% - Accent6 2 2 2 4" xfId="1232" xr:uid="{64F91AF7-EC42-49E9-A168-F2B06B52F303}"/>
    <cellStyle name="40% - Accent6 2 2 3" xfId="1578" xr:uid="{7E03FE5C-0638-4370-B3C0-915481099838}"/>
    <cellStyle name="40% - Accent6 2 2 3 2" xfId="2276" xr:uid="{8A138191-EA2D-43EA-81F1-72F2095A82BE}"/>
    <cellStyle name="40% - Accent6 2 2 4" xfId="1932" xr:uid="{B43A25F2-6FBA-4368-AD6E-277EF75061EE}"/>
    <cellStyle name="40% - Accent6 2 2 5" xfId="1118" xr:uid="{4F12D3FF-174C-42D1-8473-FF7E6C2B0509}"/>
    <cellStyle name="40% - Accent6 2 3" xfId="723" xr:uid="{B6857997-485B-4538-90C6-5CB51162ACA4}"/>
    <cellStyle name="40% - Accent6 2 3 2" xfId="1646" xr:uid="{D9452747-8AD3-4B5E-BD97-8488BE8F1214}"/>
    <cellStyle name="40% - Accent6 2 3 2 2" xfId="2343" xr:uid="{3277CB0C-7ACF-412C-84EE-CDF514800FE6}"/>
    <cellStyle name="40% - Accent6 2 3 3" xfId="2000" xr:uid="{3A1E5F10-FEBC-4983-B88A-89B738D15FB0}"/>
    <cellStyle name="40% - Accent6 2 3 4" xfId="1185" xr:uid="{F4444E03-581E-4C24-87B8-CAD89B31B916}"/>
    <cellStyle name="40% - Accent6 2 4" xfId="1303" xr:uid="{F149999E-179A-4610-9FAD-1E2E39FF0CB0}"/>
    <cellStyle name="40% - Accent6 2 4 2" xfId="2121" xr:uid="{66A1E0D6-6AD6-4465-8595-5068AD4C3BB9}"/>
    <cellStyle name="40% - Accent6 2 5" xfId="1765" xr:uid="{297EE996-541F-4E5F-B10A-D1BF3C96B1FC}"/>
    <cellStyle name="40% - Accent6 2 6" xfId="845" xr:uid="{AFCE1F86-7FA1-48DF-9EF3-32EF3F9E986D}"/>
    <cellStyle name="40% - Accent6 3" xfId="822" xr:uid="{FA95F09F-3E91-4EB4-9DEC-F6F55103A9B7}"/>
    <cellStyle name="40% - Accent6 3 2" xfId="1745" xr:uid="{1E672B7A-5872-44BB-813B-978C5A446BF3}"/>
    <cellStyle name="40% - Accent6 3 2 2" xfId="2442" xr:uid="{3DEB24C4-CBBA-49F3-AEC0-4B2FB147EF92}"/>
    <cellStyle name="40% - Accent6 3 3" xfId="2099" xr:uid="{E0111D2A-FA87-4C95-8340-A265D816BDEB}"/>
    <cellStyle name="40% - Accent6 3 4" xfId="1284" xr:uid="{014CE155-9F5F-4D74-8FBF-F4B0FE5B2F77}"/>
    <cellStyle name="40% - Accent6 4" xfId="2328" xr:uid="{F6FC8EE6-6B8E-44F5-B5B6-D05C21DF3864}"/>
    <cellStyle name="60 % - Accent1" xfId="689" builtinId="32" customBuiltin="1"/>
    <cellStyle name="60 % - Accent1 2" xfId="1617" xr:uid="{ACB34DF2-797D-418C-B7A1-76703F6A0033}"/>
    <cellStyle name="60 % - Accent1 3" xfId="1971" xr:uid="{DB8E03AC-B7BD-4C75-910A-5315D9883431}"/>
    <cellStyle name="60 % - Accent1 4" xfId="1156" xr:uid="{5E3CE888-94ED-4955-B20A-CD3AACC69496}"/>
    <cellStyle name="60 % - Accent2" xfId="693" builtinId="36" customBuiltin="1"/>
    <cellStyle name="60 % - Accent2 2" xfId="1620" xr:uid="{5E4A27D9-5261-4A1A-86B6-BAC64541266C}"/>
    <cellStyle name="60 % - Accent2 3" xfId="1974" xr:uid="{858DCCAE-B81D-4C08-A9DA-9D70CCA9FCDC}"/>
    <cellStyle name="60 % - Accent2 4" xfId="1159" xr:uid="{FB87B393-0B68-4939-B665-68C0B1DE8D5C}"/>
    <cellStyle name="60 % - Accent3" xfId="697" builtinId="40" customBuiltin="1"/>
    <cellStyle name="60 % - Accent3 2" xfId="1623" xr:uid="{BC0CC2F0-B00F-4B56-A8AB-39E8613DF954}"/>
    <cellStyle name="60 % - Accent3 3" xfId="1977" xr:uid="{68C15767-71C1-4F84-8D27-9AC42066A6F6}"/>
    <cellStyle name="60 % - Accent3 4" xfId="1162" xr:uid="{2243110D-30BA-406C-AD1F-933C828A1013}"/>
    <cellStyle name="60 % - Accent4" xfId="701" builtinId="44" customBuiltin="1"/>
    <cellStyle name="60 % - Accent4 2" xfId="1626" xr:uid="{C08DD8DD-1E5A-45A1-AD91-7E64CD73CF54}"/>
    <cellStyle name="60 % - Accent4 3" xfId="1980" xr:uid="{8C5D2C6F-7E07-426F-B4A5-842DA7ED8A27}"/>
    <cellStyle name="60 % - Accent4 4" xfId="1165" xr:uid="{091F3BF3-6208-44BD-B36F-93085C9DF520}"/>
    <cellStyle name="60 % - Accent5" xfId="705" builtinId="48" customBuiltin="1"/>
    <cellStyle name="60 % - Accent5 2" xfId="1629" xr:uid="{D8A91B7B-0775-4CE1-BDBF-1B3DF3963C62}"/>
    <cellStyle name="60 % - Accent5 3" xfId="1983" xr:uid="{11D1926A-109C-4D35-B759-9BE3FBB14EE5}"/>
    <cellStyle name="60 % - Accent5 4" xfId="1168" xr:uid="{20625CFF-560E-41AA-878F-A107287FB2C0}"/>
    <cellStyle name="60 % - Accent6" xfId="709" builtinId="52" customBuiltin="1"/>
    <cellStyle name="60 % - Accent6 2" xfId="1632" xr:uid="{33E1380D-B8F3-4476-B6D1-CFBE5C2B52A9}"/>
    <cellStyle name="60 % - Accent6 3" xfId="1986" xr:uid="{8DCBF461-A9BE-4B2D-9343-3CF53C2F3848}"/>
    <cellStyle name="60 % - Accent6 4" xfId="1171" xr:uid="{FCE67B03-F82F-479D-92B5-D4ECEC8A7DFF}"/>
    <cellStyle name="60% - Accent1 2" xfId="18" xr:uid="{00000000-0005-0000-0000-000025000000}"/>
    <cellStyle name="60% - Accent1 2 2" xfId="608" xr:uid="{00000000-0005-0000-0000-000026000000}"/>
    <cellStyle name="60% - Accent1 3" xfId="808" xr:uid="{B4F662A1-3A7E-4CD5-AFDB-1F205B5427FC}"/>
    <cellStyle name="60% - Accent1 3 2" xfId="1731" xr:uid="{AC87A757-F055-41DE-947A-1B8C47C94D62}"/>
    <cellStyle name="60% - Accent1 3 2 2" xfId="2428" xr:uid="{0DC3AB98-D3CB-4013-8DBB-DE39BAEE8962}"/>
    <cellStyle name="60% - Accent1 3 3" xfId="2085" xr:uid="{B31A612D-979A-4959-9F36-AD606E519CA8}"/>
    <cellStyle name="60% - Accent1 3 4" xfId="1270" xr:uid="{C98A6483-0B76-407E-8564-D4C6E647922A}"/>
    <cellStyle name="60% - Accent1 4" xfId="2314" xr:uid="{A5E87AD7-9470-48D4-A5E7-1F02A0A294FE}"/>
    <cellStyle name="60% - Accent2 2" xfId="19" xr:uid="{00000000-0005-0000-0000-000028000000}"/>
    <cellStyle name="60% - Accent2 2 2" xfId="609" xr:uid="{00000000-0005-0000-0000-000029000000}"/>
    <cellStyle name="60% - Accent2 3" xfId="811" xr:uid="{E57C1FBC-7353-4D32-8026-C8468A5B588E}"/>
    <cellStyle name="60% - Accent2 3 2" xfId="1734" xr:uid="{AC6537CE-48A3-4396-961E-FE79376F40F7}"/>
    <cellStyle name="60% - Accent2 3 2 2" xfId="2431" xr:uid="{3EA8A002-A28D-422B-B807-0EDF3DCBD07A}"/>
    <cellStyle name="60% - Accent2 3 3" xfId="2088" xr:uid="{984FB87A-26D2-4828-B3E1-038B96776579}"/>
    <cellStyle name="60% - Accent2 3 4" xfId="1273" xr:uid="{2002ED86-D651-4139-B404-1D457DB14DA4}"/>
    <cellStyle name="60% - Accent2 4" xfId="2317" xr:uid="{ECF6B0E8-1F6F-4CDB-8FBD-682FB5DCEAD5}"/>
    <cellStyle name="60% - Accent3 2" xfId="20" xr:uid="{00000000-0005-0000-0000-00002B000000}"/>
    <cellStyle name="60% - Accent3 2 2" xfId="610" xr:uid="{00000000-0005-0000-0000-00002C000000}"/>
    <cellStyle name="60% - Accent3 3" xfId="814" xr:uid="{AE56DF22-2A34-454C-B165-90BC7D444073}"/>
    <cellStyle name="60% - Accent3 3 2" xfId="1737" xr:uid="{556C6F15-5361-4CBC-BAC6-EDD485444B94}"/>
    <cellStyle name="60% - Accent3 3 2 2" xfId="2434" xr:uid="{419F7466-E874-4C15-AFC2-6D6A06D8EF05}"/>
    <cellStyle name="60% - Accent3 3 3" xfId="2091" xr:uid="{EBE1DA38-F298-41BE-BC1D-EF22CE2CFBC3}"/>
    <cellStyle name="60% - Accent3 3 4" xfId="1276" xr:uid="{19FD9919-A292-4893-A96F-27E392CED8E9}"/>
    <cellStyle name="60% - Accent3 4" xfId="2320" xr:uid="{7D643D47-9A8D-4DAE-80A3-EE5BE9E8CEA1}"/>
    <cellStyle name="60% - Accent4 2" xfId="21" xr:uid="{00000000-0005-0000-0000-00002E000000}"/>
    <cellStyle name="60% - Accent4 2 2" xfId="611" xr:uid="{00000000-0005-0000-0000-00002F000000}"/>
    <cellStyle name="60% - Accent4 3" xfId="817" xr:uid="{3FDA9D0D-4413-486B-983C-CC604E346407}"/>
    <cellStyle name="60% - Accent4 3 2" xfId="1740" xr:uid="{FFC5A817-FA86-4358-BD0A-98F8F5564371}"/>
    <cellStyle name="60% - Accent4 3 2 2" xfId="2437" xr:uid="{D73F5931-8C5B-46EC-B65D-048549DD3E5A}"/>
    <cellStyle name="60% - Accent4 3 3" xfId="2094" xr:uid="{B835CF2C-2F8F-4EF2-B2EA-8EE126333E53}"/>
    <cellStyle name="60% - Accent4 3 4" xfId="1279" xr:uid="{4FC82397-C363-4EDC-BFF1-067C448D3F79}"/>
    <cellStyle name="60% - Accent4 4" xfId="2323" xr:uid="{B86E2FF2-1622-4EAD-BEA5-C5A410BD827E}"/>
    <cellStyle name="60% - Accent5 2" xfId="22" xr:uid="{00000000-0005-0000-0000-000031000000}"/>
    <cellStyle name="60% - Accent5 2 2" xfId="612" xr:uid="{00000000-0005-0000-0000-000032000000}"/>
    <cellStyle name="60% - Accent5 3" xfId="820" xr:uid="{88C0FC36-A568-4B68-96C1-1CFA958ECF44}"/>
    <cellStyle name="60% - Accent5 3 2" xfId="1743" xr:uid="{5D2869E7-E92C-4FD4-BB45-93374B0594EC}"/>
    <cellStyle name="60% - Accent5 3 2 2" xfId="2440" xr:uid="{AF16E327-30D4-4CFA-89B5-19B5120B4469}"/>
    <cellStyle name="60% - Accent5 3 3" xfId="2097" xr:uid="{450EB383-5C18-4070-B050-80EA3559B764}"/>
    <cellStyle name="60% - Accent5 3 4" xfId="1282" xr:uid="{C39DBF82-ED98-476E-9E6F-99BC7B732DD1}"/>
    <cellStyle name="60% - Accent5 4" xfId="2326" xr:uid="{EC405A7E-98E1-4C5C-8DD9-F9DA479148F4}"/>
    <cellStyle name="60% - Accent6 2" xfId="23" xr:uid="{00000000-0005-0000-0000-000034000000}"/>
    <cellStyle name="60% - Accent6 2 2" xfId="613" xr:uid="{00000000-0005-0000-0000-000035000000}"/>
    <cellStyle name="60% - Accent6 3" xfId="823" xr:uid="{A0853432-C6DA-4DB7-94DF-C5986DB84D44}"/>
    <cellStyle name="60% - Accent6 3 2" xfId="1746" xr:uid="{63A1D642-E95B-4DCB-80C6-24FE22FD34E4}"/>
    <cellStyle name="60% - Accent6 3 2 2" xfId="2443" xr:uid="{1BC719B2-78DC-4FD9-A179-DC646C0F1AAA}"/>
    <cellStyle name="60% - Accent6 3 3" xfId="2100" xr:uid="{E61DDB1B-B086-4F7F-9E28-58BD9C989AC1}"/>
    <cellStyle name="60% - Accent6 3 4" xfId="1285" xr:uid="{AB63E138-4C14-4928-95D6-BECCF5C0F817}"/>
    <cellStyle name="60% - Accent6 4" xfId="2329" xr:uid="{7631CE7C-27F1-4953-A1B6-2BD66E61DA9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Avertissement" xfId="683" builtinId="1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 xfId="680" builtinId="22" customBuiltin="1"/>
    <cellStyle name="Calculation 2" xfId="32" xr:uid="{00000000-0005-0000-0000-00004E000000}"/>
    <cellStyle name="Calculation 2 2" xfId="622" xr:uid="{00000000-0005-0000-0000-00004F000000}"/>
    <cellStyle name="Cellule liée"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1304" xr:uid="{8F257376-3390-4C2A-AFFE-D0C7971532EB}"/>
    <cellStyle name="Comma [0] 2 2 2" xfId="2122" xr:uid="{DA861A35-910C-47AC-8C66-8A2BFBC5A57D}"/>
    <cellStyle name="Comma [0] 2 3" xfId="846" xr:uid="{616482BE-4507-47EF-8EE1-6238F049B188}"/>
    <cellStyle name="Comma [0] 3" xfId="35" xr:uid="{00000000-0005-0000-0000-000056000000}"/>
    <cellStyle name="Comma [0] 3 2" xfId="1305" xr:uid="{2BD6A3FD-D2DC-4FFB-8955-CE87F0531172}"/>
    <cellStyle name="Comma [0] 3 3" xfId="1766" xr:uid="{39B44E1D-F0D5-4093-B071-4794D543F4EC}"/>
    <cellStyle name="Comma [0] 3 4" xfId="847" xr:uid="{6E196AA3-FBF8-4261-AB22-C96D737EA37C}"/>
    <cellStyle name="Comma [0] 4" xfId="36" xr:uid="{00000000-0005-0000-0000-000057000000}"/>
    <cellStyle name="Comma [0] 5" xfId="1291" xr:uid="{32984E05-F19C-4DA7-B2D1-9972F6E2538C}"/>
    <cellStyle name="Comma [0] 5 2" xfId="2109" xr:uid="{3DBE2AC6-A349-454E-B9DC-F1B117D69255}"/>
    <cellStyle name="Comma [0] 6" xfId="833" xr:uid="{DDF493AE-C293-472C-AC66-F46A575F9A52}"/>
    <cellStyle name="Comma 10" xfId="37" xr:uid="{00000000-0005-0000-0000-000058000000}"/>
    <cellStyle name="Comma 10 2" xfId="1306" xr:uid="{C0716628-0FA9-4A3A-A289-FFB51DF3A61C}"/>
    <cellStyle name="Comma 10 2 2" xfId="2123" xr:uid="{2A17A36E-791F-46E1-999F-2F51A39279C8}"/>
    <cellStyle name="Comma 10 3" xfId="848" xr:uid="{52B637FD-EC6C-465C-B7C0-7E0C4251C43D}"/>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1307" xr:uid="{E6CEB6E8-CB88-4A49-80CD-FE29EB646A5B}"/>
    <cellStyle name="Comma 11 2 2" xfId="2124" xr:uid="{366E185A-B89E-4B3D-89F3-735CA4FB717F}"/>
    <cellStyle name="Comma 11 3" xfId="849" xr:uid="{06974727-F350-4CE9-A3D1-14F3E1CCD10A}"/>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1308" xr:uid="{B7FF07B0-6EAE-42AE-876B-DDDFA83EACE4}"/>
    <cellStyle name="Comma 116 2 2" xfId="2125" xr:uid="{B26A195A-0CF5-4276-A778-B45777092067}"/>
    <cellStyle name="Comma 116 3" xfId="850" xr:uid="{1E71B39B-D6F2-4566-A241-147AF1F22A6E}"/>
    <cellStyle name="Comma 117" xfId="56" xr:uid="{00000000-0005-0000-0000-00006B000000}"/>
    <cellStyle name="Comma 117 2" xfId="1309" xr:uid="{179C793C-9B9F-4DD7-9759-20ACA21D3E8D}"/>
    <cellStyle name="Comma 117 2 2" xfId="2126" xr:uid="{A34D3D34-A7B8-4760-9198-628BCC9CB31D}"/>
    <cellStyle name="Comma 117 3" xfId="851" xr:uid="{A9AF6E0E-B07A-472A-A94E-95139C1DA75C}"/>
    <cellStyle name="Comma 118" xfId="57" xr:uid="{00000000-0005-0000-0000-00006C000000}"/>
    <cellStyle name="Comma 118 2" xfId="1310" xr:uid="{142E813E-580D-49EF-A319-0FC9841CCAB2}"/>
    <cellStyle name="Comma 118 2 2" xfId="2127" xr:uid="{6A54726D-4C38-4978-8603-9F010BA13748}"/>
    <cellStyle name="Comma 118 3" xfId="852" xr:uid="{1B33ECCF-841E-4E2B-9AF2-93AADB639265}"/>
    <cellStyle name="Comma 119" xfId="58" xr:uid="{00000000-0005-0000-0000-00006D000000}"/>
    <cellStyle name="Comma 119 2" xfId="1311" xr:uid="{4E1D7354-B1D5-434A-94F6-9C788B4304A7}"/>
    <cellStyle name="Comma 119 2 2" xfId="2128" xr:uid="{488F0457-8C5E-43B8-8C21-72CCC566CB2B}"/>
    <cellStyle name="Comma 119 3" xfId="853" xr:uid="{ECBFB07C-458E-44FF-AD3B-74208629E874}"/>
    <cellStyle name="Comma 12" xfId="59" xr:uid="{00000000-0005-0000-0000-00006E000000}"/>
    <cellStyle name="Comma 12 2" xfId="1312" xr:uid="{2C7D2273-0206-4BAD-BE11-55637E5CCDD5}"/>
    <cellStyle name="Comma 12 2 2" xfId="2129" xr:uid="{DD9A1B80-41DB-4DAC-B59D-3255CF18B1BA}"/>
    <cellStyle name="Comma 12 3" xfId="854" xr:uid="{89FD6A22-3187-4257-B42C-6031B80D88FC}"/>
    <cellStyle name="Comma 120" xfId="60" xr:uid="{00000000-0005-0000-0000-00006F000000}"/>
    <cellStyle name="Comma 120 2" xfId="1313" xr:uid="{4710E04F-15AE-4B21-A71B-7760F23EEF3D}"/>
    <cellStyle name="Comma 120 2 2" xfId="2130" xr:uid="{96181997-84F7-4662-9EDA-78E3856A135F}"/>
    <cellStyle name="Comma 120 3" xfId="855" xr:uid="{7E514AD0-7467-426A-B031-70BCF0EE346F}"/>
    <cellStyle name="Comma 121" xfId="61" xr:uid="{00000000-0005-0000-0000-000070000000}"/>
    <cellStyle name="Comma 121 2" xfId="1314" xr:uid="{86431D6D-D14D-4E6F-8304-393E13CDD306}"/>
    <cellStyle name="Comma 121 2 2" xfId="2131" xr:uid="{B76CA5D0-24B6-4D19-8368-A400422E289A}"/>
    <cellStyle name="Comma 121 3" xfId="856" xr:uid="{42E37D13-B833-4DC8-9395-989E63F4B90C}"/>
    <cellStyle name="Comma 122" xfId="62" xr:uid="{00000000-0005-0000-0000-000071000000}"/>
    <cellStyle name="Comma 122 2" xfId="1315" xr:uid="{3272ACAB-124B-4752-AD27-4F31712F4744}"/>
    <cellStyle name="Comma 122 2 2" xfId="2132" xr:uid="{32B09341-D57B-428E-BF7F-E099FA9565A5}"/>
    <cellStyle name="Comma 122 3" xfId="857" xr:uid="{6733F6A0-1B99-4371-ADB6-6D8DDA9B044E}"/>
    <cellStyle name="Comma 123" xfId="63" xr:uid="{00000000-0005-0000-0000-000072000000}"/>
    <cellStyle name="Comma 123 2" xfId="1316" xr:uid="{6D83AD54-8F30-4045-B9A7-F84D3F04DBD6}"/>
    <cellStyle name="Comma 123 2 2" xfId="2133" xr:uid="{1864B467-4DDE-44E9-A9DD-D11C74D809C3}"/>
    <cellStyle name="Comma 123 3" xfId="858" xr:uid="{E61B40E0-E0BB-460E-B2BE-E1F600ACDD5B}"/>
    <cellStyle name="Comma 124" xfId="64" xr:uid="{00000000-0005-0000-0000-000073000000}"/>
    <cellStyle name="Comma 124 2" xfId="1317" xr:uid="{C6FA18B1-9EA8-456D-8CE5-56C1B724A828}"/>
    <cellStyle name="Comma 124 2 2" xfId="2134" xr:uid="{9D111700-84AB-43E3-A41D-DFC94AB63DAE}"/>
    <cellStyle name="Comma 124 3" xfId="859" xr:uid="{C0BA6C1B-FEB8-4DE5-B235-A16C1851322A}"/>
    <cellStyle name="Comma 125" xfId="65" xr:uid="{00000000-0005-0000-0000-000074000000}"/>
    <cellStyle name="Comma 125 2" xfId="1318" xr:uid="{2DB814E1-2BA3-4F60-829D-D002FA092806}"/>
    <cellStyle name="Comma 125 2 2" xfId="2135" xr:uid="{2F5E0469-5E85-4265-A081-630B0363D36C}"/>
    <cellStyle name="Comma 125 3" xfId="860" xr:uid="{23D79E88-FDD4-4D36-BD40-142C2CA74FC2}"/>
    <cellStyle name="Comma 126" xfId="66" xr:uid="{00000000-0005-0000-0000-000075000000}"/>
    <cellStyle name="Comma 126 2" xfId="1319" xr:uid="{C545F0CA-8813-4AA3-B265-03FBA85FD10E}"/>
    <cellStyle name="Comma 126 2 2" xfId="2136" xr:uid="{779E2BC1-66E4-4925-9317-713A4437A0A6}"/>
    <cellStyle name="Comma 126 3" xfId="861" xr:uid="{223EC740-1A24-45F8-8EDE-BF361BD2D44D}"/>
    <cellStyle name="Comma 127" xfId="67" xr:uid="{00000000-0005-0000-0000-000076000000}"/>
    <cellStyle name="Comma 127 2" xfId="1320" xr:uid="{5495A764-7303-4E52-AEA7-30DDC56A7101}"/>
    <cellStyle name="Comma 127 2 2" xfId="2137" xr:uid="{6F62045F-FBCD-457B-91A8-17AF03687E3C}"/>
    <cellStyle name="Comma 127 3" xfId="862" xr:uid="{114B681A-7044-4665-A35A-2769F3C922B5}"/>
    <cellStyle name="Comma 128" xfId="68" xr:uid="{00000000-0005-0000-0000-000077000000}"/>
    <cellStyle name="Comma 128 2" xfId="1321" xr:uid="{3AFF070C-B4C1-4090-ADF1-86472AE01CE2}"/>
    <cellStyle name="Comma 128 2 2" xfId="2138" xr:uid="{EFE79647-20C3-41B4-9782-55E29F97B9A1}"/>
    <cellStyle name="Comma 128 3" xfId="863" xr:uid="{ADDF5975-6EFB-47F8-887F-19A30C5BCB7A}"/>
    <cellStyle name="Comma 129" xfId="69" xr:uid="{00000000-0005-0000-0000-000078000000}"/>
    <cellStyle name="Comma 129 2" xfId="1322" xr:uid="{CAAF97DF-FEB9-4287-87BF-C3CB2D859412}"/>
    <cellStyle name="Comma 129 2 2" xfId="2139" xr:uid="{751EBDDA-3A09-42D1-9F44-94E65E7CEAC0}"/>
    <cellStyle name="Comma 129 3" xfId="864" xr:uid="{025C064A-15A5-43CC-B2C7-59A8FFDA80FC}"/>
    <cellStyle name="Comma 13" xfId="70" xr:uid="{00000000-0005-0000-0000-000079000000}"/>
    <cellStyle name="Comma 13 2" xfId="1323" xr:uid="{9621D29C-A448-4E93-B740-3D4E80FD7933}"/>
    <cellStyle name="Comma 13 2 2" xfId="2140" xr:uid="{86D43D29-A7AC-4A4C-8970-BD82A1FEB147}"/>
    <cellStyle name="Comma 13 3" xfId="865" xr:uid="{42D128D8-1EA7-4AC9-BBD0-5BA95ED13825}"/>
    <cellStyle name="Comma 130" xfId="71" xr:uid="{00000000-0005-0000-0000-00007A000000}"/>
    <cellStyle name="Comma 130 2" xfId="1324" xr:uid="{FE83AAF1-6934-459C-9F76-6A51DEEDF243}"/>
    <cellStyle name="Comma 130 2 2" xfId="2141" xr:uid="{E244F43F-B669-484C-8EE3-38E4C42B6A4F}"/>
    <cellStyle name="Comma 130 3" xfId="866" xr:uid="{41B05E51-3A15-49F2-ABC5-1B2009965A9A}"/>
    <cellStyle name="Comma 131" xfId="72" xr:uid="{00000000-0005-0000-0000-00007B000000}"/>
    <cellStyle name="Comma 131 2" xfId="1325" xr:uid="{B434023F-917E-4621-A3A5-A05F96A0A99C}"/>
    <cellStyle name="Comma 131 2 2" xfId="2142" xr:uid="{C91AD8A2-8023-48DA-A9F0-B128ABDFF67F}"/>
    <cellStyle name="Comma 131 3" xfId="867" xr:uid="{15A75205-2D38-44BA-B1C6-0680B043141C}"/>
    <cellStyle name="Comma 132" xfId="73" xr:uid="{00000000-0005-0000-0000-00007C000000}"/>
    <cellStyle name="Comma 132 2" xfId="1326" xr:uid="{5E514F66-4C39-44F4-8D78-9A6D29FFA4ED}"/>
    <cellStyle name="Comma 132 2 2" xfId="2143" xr:uid="{D43B5D55-C6D4-42AD-B9B7-4920AF38DFB8}"/>
    <cellStyle name="Comma 132 3" xfId="868" xr:uid="{BC1C3F17-7465-4102-92D2-662F9EA7B6DE}"/>
    <cellStyle name="Comma 133" xfId="74" xr:uid="{00000000-0005-0000-0000-00007D000000}"/>
    <cellStyle name="Comma 133 2" xfId="1327" xr:uid="{6F4C9753-634D-44BC-9DA9-63F598C078EF}"/>
    <cellStyle name="Comma 133 2 2" xfId="2144" xr:uid="{706119B6-B2B3-41D2-AD26-0C7E465B7E0C}"/>
    <cellStyle name="Comma 133 3" xfId="869" xr:uid="{CE870A19-FF86-4E4C-809D-282233B54FCF}"/>
    <cellStyle name="Comma 134" xfId="75" xr:uid="{00000000-0005-0000-0000-00007E000000}"/>
    <cellStyle name="Comma 134 2" xfId="1328" xr:uid="{F906A6B8-6A00-4763-8B87-B2A00517B60B}"/>
    <cellStyle name="Comma 134 2 2" xfId="2145" xr:uid="{B27CE2F8-2544-4CFF-AC53-F0609211CACE}"/>
    <cellStyle name="Comma 134 3" xfId="870" xr:uid="{E94F8CA4-4EE9-4621-AC86-078333759FFB}"/>
    <cellStyle name="Comma 135" xfId="76" xr:uid="{00000000-0005-0000-0000-00007F000000}"/>
    <cellStyle name="Comma 135 2" xfId="1329" xr:uid="{870EE0A4-02C8-4D37-A8FB-8E94ABA66351}"/>
    <cellStyle name="Comma 135 2 2" xfId="2146" xr:uid="{B521EA2D-3B82-4C0C-9476-7E18B69DC264}"/>
    <cellStyle name="Comma 135 3" xfId="871" xr:uid="{168828B7-7032-4249-BF74-347AC5ADCC5B}"/>
    <cellStyle name="Comma 136" xfId="77" xr:uid="{00000000-0005-0000-0000-000080000000}"/>
    <cellStyle name="Comma 136 2" xfId="1330" xr:uid="{2E1D8778-E32D-4204-8E9C-2B3D83C45A12}"/>
    <cellStyle name="Comma 136 2 2" xfId="2147" xr:uid="{5558B7C1-99C4-405D-8A88-D69C49F55145}"/>
    <cellStyle name="Comma 136 3" xfId="872" xr:uid="{15D95974-980A-49E5-B5DD-042D33862B5F}"/>
    <cellStyle name="Comma 137" xfId="78" xr:uid="{00000000-0005-0000-0000-000081000000}"/>
    <cellStyle name="Comma 137 2" xfId="1331" xr:uid="{6617440A-9C71-49B0-B28C-178E52DF3608}"/>
    <cellStyle name="Comma 137 2 2" xfId="2148" xr:uid="{F9AB2023-8513-4933-B556-3D0876B1DC91}"/>
    <cellStyle name="Comma 137 3" xfId="873" xr:uid="{F4495844-0F7B-40B9-94B6-4AAACED61131}"/>
    <cellStyle name="Comma 138" xfId="79" xr:uid="{00000000-0005-0000-0000-000082000000}"/>
    <cellStyle name="Comma 138 2" xfId="1332" xr:uid="{AF0E7E96-34DC-49EC-90E4-0FB137F9439D}"/>
    <cellStyle name="Comma 138 2 2" xfId="2149" xr:uid="{5EC06875-791A-4230-807F-148192E06426}"/>
    <cellStyle name="Comma 138 3" xfId="874" xr:uid="{30BC2090-E8BD-487B-91F2-83E7526F249B}"/>
    <cellStyle name="Comma 139" xfId="80" xr:uid="{00000000-0005-0000-0000-000083000000}"/>
    <cellStyle name="Comma 14" xfId="81" xr:uid="{00000000-0005-0000-0000-000084000000}"/>
    <cellStyle name="Comma 14 2" xfId="1333" xr:uid="{CA1B0B75-B719-4C01-9FDF-E44B6CEAD1E2}"/>
    <cellStyle name="Comma 14 2 2" xfId="2150" xr:uid="{AE553E80-CA72-40F8-8A74-53C171E6F74F}"/>
    <cellStyle name="Comma 14 3" xfId="875" xr:uid="{2C6CFEAE-9B3F-4AE3-A746-63609AEAEA9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1334" xr:uid="{302006A2-669B-4090-A256-571BF9EB3C9E}"/>
    <cellStyle name="Comma 15 2 2" xfId="2151" xr:uid="{D0824D3F-2D21-4F28-BCE0-3960B77DD034}"/>
    <cellStyle name="Comma 15 3" xfId="876" xr:uid="{6E813EA2-BA02-4997-A287-8F4685A2BA21}"/>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1335" xr:uid="{FC4BB737-5D58-41AC-8CE3-113091B73181}"/>
    <cellStyle name="Comma 16 2 2" xfId="2152" xr:uid="{E67D029F-46CB-4522-94A8-CEB0643B7E1D}"/>
    <cellStyle name="Comma 16 3" xfId="877" xr:uid="{27CF83CF-7FF7-4990-BC34-E73D78C7679E}"/>
    <cellStyle name="Comma 160" xfId="104" xr:uid="{00000000-0005-0000-0000-00009B000000}"/>
    <cellStyle name="Comma 160 2" xfId="1336" xr:uid="{7FDD80DF-4347-4A74-813F-A7B43667D1FB}"/>
    <cellStyle name="Comma 160 2 2" xfId="2153" xr:uid="{E20A78D9-EFD8-4277-97EB-9E24E1F785A8}"/>
    <cellStyle name="Comma 160 3" xfId="878" xr:uid="{23FE92F1-6AFB-4CC7-8484-32154D20F5C5}"/>
    <cellStyle name="Comma 161" xfId="105" xr:uid="{00000000-0005-0000-0000-00009C000000}"/>
    <cellStyle name="Comma 161 2" xfId="1337" xr:uid="{D0716B14-B7C0-4CED-A99B-3A70B42BCF03}"/>
    <cellStyle name="Comma 161 2 2" xfId="2154" xr:uid="{C6BAA5A3-51F8-4A83-8A72-D56EF45E111B}"/>
    <cellStyle name="Comma 161 3" xfId="879" xr:uid="{5160A64B-95D4-448B-8142-FF46CE0E1379}"/>
    <cellStyle name="Comma 162" xfId="106" xr:uid="{00000000-0005-0000-0000-00009D000000}"/>
    <cellStyle name="Comma 162 2" xfId="1338" xr:uid="{E67710B4-B73C-4626-8444-A871584890A1}"/>
    <cellStyle name="Comma 162 2 2" xfId="2155" xr:uid="{E4D0132B-F7C8-4367-9C8E-0A654FEF2F69}"/>
    <cellStyle name="Comma 162 3" xfId="880" xr:uid="{4BA0948F-4035-45D2-B162-FA2484BBEE8E}"/>
    <cellStyle name="Comma 163" xfId="107" xr:uid="{00000000-0005-0000-0000-00009E000000}"/>
    <cellStyle name="Comma 163 2" xfId="1339" xr:uid="{B7BAE104-3768-41E4-A2E2-87DA6B853FC3}"/>
    <cellStyle name="Comma 163 2 2" xfId="2156" xr:uid="{BC6BDD06-FD8F-4FCD-A280-38D6175312A8}"/>
    <cellStyle name="Comma 163 3" xfId="881" xr:uid="{61421CC5-1886-4FE5-9215-66AB0655FFFA}"/>
    <cellStyle name="Comma 164" xfId="108" xr:uid="{00000000-0005-0000-0000-00009F000000}"/>
    <cellStyle name="Comma 164 2" xfId="1340" xr:uid="{36C99299-DE3E-47D1-AF66-4A49C05D669B}"/>
    <cellStyle name="Comma 164 2 2" xfId="2157" xr:uid="{C207B0BA-75A4-407C-AF61-8ACCC40D254C}"/>
    <cellStyle name="Comma 164 3" xfId="882" xr:uid="{72E64760-E76B-4D08-B919-EDF9F656EC69}"/>
    <cellStyle name="Comma 165" xfId="109" xr:uid="{00000000-0005-0000-0000-0000A0000000}"/>
    <cellStyle name="Comma 165 2" xfId="1341" xr:uid="{3FA5C992-ECA0-4063-A7E3-125AEB1352C9}"/>
    <cellStyle name="Comma 165 2 2" xfId="2158" xr:uid="{5908427C-764A-40A2-82C9-E50C529C6620}"/>
    <cellStyle name="Comma 165 3" xfId="883" xr:uid="{EC1114E0-F39B-4035-857B-11CBA90C880A}"/>
    <cellStyle name="Comma 166" xfId="110" xr:uid="{00000000-0005-0000-0000-0000A1000000}"/>
    <cellStyle name="Comma 166 2" xfId="1342" xr:uid="{B390C851-B137-4ABF-92D0-CFF99DEDB64F}"/>
    <cellStyle name="Comma 166 2 2" xfId="2159" xr:uid="{E17E70D9-9013-499A-968B-BB36373D86F1}"/>
    <cellStyle name="Comma 166 3" xfId="884" xr:uid="{E3A6551A-84B0-42E7-84CC-DC9C997CA35A}"/>
    <cellStyle name="Comma 167" xfId="111" xr:uid="{00000000-0005-0000-0000-0000A2000000}"/>
    <cellStyle name="Comma 167 2" xfId="1343" xr:uid="{CEA8FFA9-10A2-4BD2-A89D-99B03AF83EB8}"/>
    <cellStyle name="Comma 167 2 2" xfId="2160" xr:uid="{9B18A65D-2E7B-4980-830C-1FD56123D0F2}"/>
    <cellStyle name="Comma 167 3" xfId="885" xr:uid="{367614EC-EFB5-44A5-840B-B26461C3CBBD}"/>
    <cellStyle name="Comma 168" xfId="112" xr:uid="{00000000-0005-0000-0000-0000A3000000}"/>
    <cellStyle name="Comma 168 2" xfId="1344" xr:uid="{1FC8B399-8D3A-4030-8089-55D7F3B56BAF}"/>
    <cellStyle name="Comma 168 2 2" xfId="2161" xr:uid="{0551F5AA-66C4-49DA-A302-89BF1DC2C56C}"/>
    <cellStyle name="Comma 168 3" xfId="886" xr:uid="{C8B2B42C-A991-4FC9-8DD6-5A39016AF10E}"/>
    <cellStyle name="Comma 169" xfId="113" xr:uid="{00000000-0005-0000-0000-0000A4000000}"/>
    <cellStyle name="Comma 169 2" xfId="1345" xr:uid="{9956E17B-A6A3-403A-8ED3-453BA8748EF6}"/>
    <cellStyle name="Comma 169 2 2" xfId="2162" xr:uid="{C00B257F-3A25-4EEA-AFE4-8C9DCABE15B1}"/>
    <cellStyle name="Comma 169 3" xfId="887" xr:uid="{2750A751-6EB0-494C-8E4C-774DB7A91857}"/>
    <cellStyle name="Comma 17" xfId="114" xr:uid="{00000000-0005-0000-0000-0000A5000000}"/>
    <cellStyle name="Comma 17 2" xfId="1346" xr:uid="{F3DB89FA-850D-4989-A372-BBAE4BFB52C2}"/>
    <cellStyle name="Comma 17 2 2" xfId="2163" xr:uid="{EEC10D89-B462-4E6F-8C37-15ABCEEE3A38}"/>
    <cellStyle name="Comma 17 3" xfId="888" xr:uid="{2490783A-5EF4-4BB3-BBCB-CDB6A4D44206}"/>
    <cellStyle name="Comma 170" xfId="115" xr:uid="{00000000-0005-0000-0000-0000A6000000}"/>
    <cellStyle name="Comma 170 2" xfId="1347" xr:uid="{7449341D-1997-428D-9B22-60A52EA80BCE}"/>
    <cellStyle name="Comma 170 2 2" xfId="2164" xr:uid="{8D84E8CF-8615-496C-ABDD-A2CD3D9E8DC6}"/>
    <cellStyle name="Comma 170 3" xfId="889" xr:uid="{2F6D033C-7AE2-49AE-9342-34ECA9B7FD04}"/>
    <cellStyle name="Comma 171" xfId="116" xr:uid="{00000000-0005-0000-0000-0000A7000000}"/>
    <cellStyle name="Comma 171 2" xfId="1348" xr:uid="{5C9D8621-5FDA-455A-B1EE-8C686357984F}"/>
    <cellStyle name="Comma 171 2 2" xfId="2165" xr:uid="{421A6DEA-8498-4702-9800-B6E70DCCAE1D}"/>
    <cellStyle name="Comma 171 3" xfId="890" xr:uid="{4E0106D0-3E61-4A34-8795-1341B72B3932}"/>
    <cellStyle name="Comma 172" xfId="117" xr:uid="{00000000-0005-0000-0000-0000A8000000}"/>
    <cellStyle name="Comma 172 2" xfId="1349" xr:uid="{4CCA88EB-5BB0-4486-AB8A-A0D9E7228E29}"/>
    <cellStyle name="Comma 172 2 2" xfId="2166" xr:uid="{2C3C36D1-9582-42B4-934D-1F3FB1ED3040}"/>
    <cellStyle name="Comma 172 3" xfId="891" xr:uid="{584C96CF-4255-4D0A-B9A5-369E397CED02}"/>
    <cellStyle name="Comma 173" xfId="118" xr:uid="{00000000-0005-0000-0000-0000A9000000}"/>
    <cellStyle name="Comma 173 2" xfId="1350" xr:uid="{3D38797C-4B47-4E63-9355-02CE7DA05E2B}"/>
    <cellStyle name="Comma 173 2 2" xfId="2167" xr:uid="{BA5684FC-C678-42CC-9381-47D47F75A753}"/>
    <cellStyle name="Comma 173 3" xfId="892" xr:uid="{3DF02297-96EF-4142-8E40-A53EB6936C25}"/>
    <cellStyle name="Comma 174" xfId="119" xr:uid="{00000000-0005-0000-0000-0000AA000000}"/>
    <cellStyle name="Comma 174 2" xfId="1351" xr:uid="{14DFD5EA-E995-4393-A9FC-BF2E86B140F2}"/>
    <cellStyle name="Comma 174 2 2" xfId="2168" xr:uid="{946FAFDF-6FD5-45BB-8EC5-0C9E18FA84FA}"/>
    <cellStyle name="Comma 174 3" xfId="893" xr:uid="{C87B4B2B-A45F-4077-9545-AC1D511D89DB}"/>
    <cellStyle name="Comma 175" xfId="120" xr:uid="{00000000-0005-0000-0000-0000AB000000}"/>
    <cellStyle name="Comma 175 2" xfId="1352" xr:uid="{461B4108-CE6B-4B86-9CCA-850D3CC65072}"/>
    <cellStyle name="Comma 175 2 2" xfId="2169" xr:uid="{1EF292CA-9B3B-4B06-BE42-A9D21F120940}"/>
    <cellStyle name="Comma 175 3" xfId="894" xr:uid="{97B94935-501F-4CB7-AF68-1697F9AE2CC7}"/>
    <cellStyle name="Comma 176" xfId="121" xr:uid="{00000000-0005-0000-0000-0000AC000000}"/>
    <cellStyle name="Comma 176 2" xfId="1353" xr:uid="{A6C65E1E-0D0A-4F56-A3A1-E02679B07D45}"/>
    <cellStyle name="Comma 176 2 2" xfId="2170" xr:uid="{3CBC004E-33A0-40D5-AF85-4FF89681C3CB}"/>
    <cellStyle name="Comma 176 3" xfId="895" xr:uid="{B64E5A72-005A-4A41-9416-D9347A0DA4CA}"/>
    <cellStyle name="Comma 177" xfId="122" xr:uid="{00000000-0005-0000-0000-0000AD000000}"/>
    <cellStyle name="Comma 177 2" xfId="1354" xr:uid="{D8F93F02-9CCB-404C-89D2-2AA708961850}"/>
    <cellStyle name="Comma 177 2 2" xfId="2171" xr:uid="{D6212A05-8D5B-4078-93FD-3DADB834C139}"/>
    <cellStyle name="Comma 177 3" xfId="896" xr:uid="{AFA2978D-31C5-4F44-9588-A2AC1E511ABC}"/>
    <cellStyle name="Comma 178" xfId="123" xr:uid="{00000000-0005-0000-0000-0000AE000000}"/>
    <cellStyle name="Comma 178 2" xfId="1355" xr:uid="{F29EEEB6-CD89-4CCA-AA7B-DDBF0FB40B67}"/>
    <cellStyle name="Comma 178 2 2" xfId="2172" xr:uid="{EC151EAE-2B73-4073-B5DC-BB8438603B52}"/>
    <cellStyle name="Comma 178 3" xfId="897" xr:uid="{7DF5C12F-E494-43EF-A0E3-A9A0FA8634B0}"/>
    <cellStyle name="Comma 179" xfId="124" xr:uid="{00000000-0005-0000-0000-0000AF000000}"/>
    <cellStyle name="Comma 179 2" xfId="1356" xr:uid="{8D5FB292-113D-4752-A3AE-D7E0A49B50C3}"/>
    <cellStyle name="Comma 179 2 2" xfId="2173" xr:uid="{0F981C07-5986-421A-9239-0C2530FD4807}"/>
    <cellStyle name="Comma 179 3" xfId="898" xr:uid="{CB7DFCDF-4166-4303-BDD4-AD550ADEC752}"/>
    <cellStyle name="Comma 18" xfId="125" xr:uid="{00000000-0005-0000-0000-0000B0000000}"/>
    <cellStyle name="Comma 18 2" xfId="1357" xr:uid="{0A956F43-DF2D-4120-8A01-4275C296C5F7}"/>
    <cellStyle name="Comma 18 2 2" xfId="2174" xr:uid="{C3097E5D-A770-46D0-B72E-D2D25B7B880C}"/>
    <cellStyle name="Comma 18 3" xfId="899" xr:uid="{29F5CE67-963C-469A-A77E-8385AAE67104}"/>
    <cellStyle name="Comma 180" xfId="126" xr:uid="{00000000-0005-0000-0000-0000B1000000}"/>
    <cellStyle name="Comma 180 2" xfId="1358" xr:uid="{7ED09A39-EA34-4E2C-8B57-392DFBBC2691}"/>
    <cellStyle name="Comma 180 2 2" xfId="2175" xr:uid="{B0380259-7CBD-46C9-B962-FB1D9065DCD5}"/>
    <cellStyle name="Comma 180 3" xfId="900" xr:uid="{61F6554F-8EC1-4767-A20E-9ECA458804D2}"/>
    <cellStyle name="Comma 181" xfId="127" xr:uid="{00000000-0005-0000-0000-0000B2000000}"/>
    <cellStyle name="Comma 181 2" xfId="1359" xr:uid="{D04249CB-C7BA-4437-8336-1F4BA7903E68}"/>
    <cellStyle name="Comma 181 3" xfId="1767" xr:uid="{8434B16A-73FC-4F1F-8727-A710BB9E70EA}"/>
    <cellStyle name="Comma 181 4" xfId="901" xr:uid="{36203DEC-A708-4341-ADCF-42AFA0390FCE}"/>
    <cellStyle name="Comma 182" xfId="128" xr:uid="{00000000-0005-0000-0000-0000B3000000}"/>
    <cellStyle name="Comma 182 2" xfId="1360" xr:uid="{D0A526E6-AA09-4D9C-AEAA-34807CC9DA5C}"/>
    <cellStyle name="Comma 182 3" xfId="1768" xr:uid="{956AB542-ED87-41AA-AA4A-277D0ACBEFA1}"/>
    <cellStyle name="Comma 182 4" xfId="902" xr:uid="{92F93E20-4E19-432A-B781-6383B46D2881}"/>
    <cellStyle name="Comma 183" xfId="129" xr:uid="{00000000-0005-0000-0000-0000B4000000}"/>
    <cellStyle name="Comma 183 2" xfId="1361" xr:uid="{1CA31684-9F05-471C-91E1-9E50AF68EA0F}"/>
    <cellStyle name="Comma 183 3" xfId="1769" xr:uid="{13C664C3-03AE-4B68-9883-F3391BF229EB}"/>
    <cellStyle name="Comma 183 4" xfId="903" xr:uid="{ECB3C1B0-17E0-49FF-A429-2CA87457EEDC}"/>
    <cellStyle name="Comma 184" xfId="130" xr:uid="{00000000-0005-0000-0000-0000B5000000}"/>
    <cellStyle name="Comma 184 2" xfId="1362" xr:uid="{87747873-E596-4A0E-AB0D-A0A827C7A2B7}"/>
    <cellStyle name="Comma 184 3" xfId="1770" xr:uid="{4F72CC05-48E3-4B12-B723-5C6C63D8EC71}"/>
    <cellStyle name="Comma 184 4" xfId="904" xr:uid="{0358DEB9-4CD0-45A4-80AC-C3CDEB367A18}"/>
    <cellStyle name="Comma 185" xfId="131" xr:uid="{00000000-0005-0000-0000-0000B6000000}"/>
    <cellStyle name="Comma 185 2" xfId="1363" xr:uid="{7CCF6E07-2F4D-4D9D-ACBB-BF6306F1BBDC}"/>
    <cellStyle name="Comma 185 3" xfId="1771" xr:uid="{2F6E1EE4-4AFC-4E49-A1BE-F7B0A0191A5E}"/>
    <cellStyle name="Comma 185 4" xfId="905" xr:uid="{A0B7F3D3-A8AB-4004-A0C3-08A267ED794F}"/>
    <cellStyle name="Comma 186" xfId="132" xr:uid="{00000000-0005-0000-0000-0000B7000000}"/>
    <cellStyle name="Comma 186 2" xfId="1364" xr:uid="{344941FC-BC63-4E64-8497-C334F3C58804}"/>
    <cellStyle name="Comma 186 3" xfId="1772" xr:uid="{F13BB846-D526-4B02-805B-86F05EE73EEC}"/>
    <cellStyle name="Comma 186 4" xfId="906" xr:uid="{7E116E3D-B4C5-4961-B9AB-43507686D4D3}"/>
    <cellStyle name="Comma 187" xfId="133" xr:uid="{00000000-0005-0000-0000-0000B8000000}"/>
    <cellStyle name="Comma 187 2" xfId="1365" xr:uid="{DC17A8EA-F5FD-44E6-AE8A-DF7A3A96451C}"/>
    <cellStyle name="Comma 187 3" xfId="1773" xr:uid="{BF3D2ED0-D4E7-492B-AAD3-F244A216A2E6}"/>
    <cellStyle name="Comma 187 4" xfId="907" xr:uid="{92BB6D69-058C-44BA-8260-BD5A89B7CB49}"/>
    <cellStyle name="Comma 188" xfId="134" xr:uid="{00000000-0005-0000-0000-0000B9000000}"/>
    <cellStyle name="Comma 188 2" xfId="1366" xr:uid="{FA6D3686-E041-4AAF-BFF6-FBC9CA022578}"/>
    <cellStyle name="Comma 188 3" xfId="1774" xr:uid="{823DED59-E3D7-43FD-8FFD-1B28E0262AB7}"/>
    <cellStyle name="Comma 188 4" xfId="908" xr:uid="{C42BDB99-4387-45E0-A419-92E0DFCF4069}"/>
    <cellStyle name="Comma 189" xfId="135" xr:uid="{00000000-0005-0000-0000-0000BA000000}"/>
    <cellStyle name="Comma 189 2" xfId="1367" xr:uid="{C29F5A9F-2E33-4636-B20D-1417A3118164}"/>
    <cellStyle name="Comma 189 3" xfId="1775" xr:uid="{CD4958A0-19A6-4BD8-9DFA-F5A05D39D380}"/>
    <cellStyle name="Comma 189 4" xfId="909" xr:uid="{8D0DC1D0-E158-4FE1-82DD-D81DDB069848}"/>
    <cellStyle name="Comma 19" xfId="136" xr:uid="{00000000-0005-0000-0000-0000BB000000}"/>
    <cellStyle name="Comma 19 2" xfId="1368" xr:uid="{097221E9-D0A1-4FC9-84D0-5D0C155AAC97}"/>
    <cellStyle name="Comma 19 2 2" xfId="2176" xr:uid="{66CCE484-46F2-42F3-994E-014684931D0D}"/>
    <cellStyle name="Comma 19 3" xfId="910" xr:uid="{EAE7B3BB-7BFA-45C7-B9A4-8DD4A04E9EDD}"/>
    <cellStyle name="Comma 190" xfId="137" xr:uid="{00000000-0005-0000-0000-0000BC000000}"/>
    <cellStyle name="Comma 190 2" xfId="1369" xr:uid="{0D097CDE-2BCE-4421-97D9-A35BE27BB85A}"/>
    <cellStyle name="Comma 190 3" xfId="1776" xr:uid="{47CC6C0B-882A-45DA-A8DF-9C1B4A338AB3}"/>
    <cellStyle name="Comma 190 4" xfId="911" xr:uid="{B9DC59E9-E071-423B-9395-59C1526C536A}"/>
    <cellStyle name="Comma 191" xfId="138" xr:uid="{00000000-0005-0000-0000-0000BD000000}"/>
    <cellStyle name="Comma 191 2" xfId="1370" xr:uid="{4E283A9F-0F36-4D41-A303-761D9E316A6A}"/>
    <cellStyle name="Comma 191 3" xfId="1777" xr:uid="{801EB95B-718D-41C5-BAB2-E4B00AB5296F}"/>
    <cellStyle name="Comma 191 4" xfId="912" xr:uid="{BFC40E1D-7BE6-4149-97C2-A9304886446C}"/>
    <cellStyle name="Comma 192" xfId="139" xr:uid="{00000000-0005-0000-0000-0000BE000000}"/>
    <cellStyle name="Comma 192 2" xfId="1371" xr:uid="{AF327978-D468-4A0D-964C-2B9E54A24583}"/>
    <cellStyle name="Comma 192 3" xfId="1778" xr:uid="{CA5F1DDD-98E4-4D9F-87AB-8687CF193638}"/>
    <cellStyle name="Comma 192 4" xfId="913" xr:uid="{46B722B4-5052-4AC2-9336-F86AC797E066}"/>
    <cellStyle name="Comma 193" xfId="140" xr:uid="{00000000-0005-0000-0000-0000BF000000}"/>
    <cellStyle name="Comma 193 2" xfId="1372" xr:uid="{8C99D359-535E-425C-9E64-85BFBC82DD2F}"/>
    <cellStyle name="Comma 193 3" xfId="1779" xr:uid="{CE9BDD63-4D7C-4CF2-AF67-39ACB42047EC}"/>
    <cellStyle name="Comma 193 4" xfId="914" xr:uid="{8E90D684-AC05-411B-8922-774594E4D6D2}"/>
    <cellStyle name="Comma 194" xfId="141" xr:uid="{00000000-0005-0000-0000-0000C0000000}"/>
    <cellStyle name="Comma 194 2" xfId="1373" xr:uid="{B0BFFCA4-B731-40AB-852B-86048FF66DF1}"/>
    <cellStyle name="Comma 194 3" xfId="1780" xr:uid="{BF23703A-F394-4943-8BC3-C5CEDDF88D43}"/>
    <cellStyle name="Comma 194 4" xfId="915" xr:uid="{8E241A55-191A-46ED-95CC-C946A1B2C1AD}"/>
    <cellStyle name="Comma 195" xfId="142" xr:uid="{00000000-0005-0000-0000-0000C1000000}"/>
    <cellStyle name="Comma 195 2" xfId="1374" xr:uid="{C0C54AAB-34D2-4CF7-A419-488AE1EF9628}"/>
    <cellStyle name="Comma 195 3" xfId="1781" xr:uid="{37317509-668B-47EF-8759-D234D78EC46E}"/>
    <cellStyle name="Comma 195 4" xfId="916" xr:uid="{D5A779C6-6DBC-4556-954C-E1880E2632CE}"/>
    <cellStyle name="Comma 196" xfId="143" xr:uid="{00000000-0005-0000-0000-0000C2000000}"/>
    <cellStyle name="Comma 196 2" xfId="1375" xr:uid="{EA154467-C56E-4A04-9299-0A18CD6ECB32}"/>
    <cellStyle name="Comma 196 3" xfId="1782" xr:uid="{EEBDA54E-17BB-4255-8A90-0D18EE7727D7}"/>
    <cellStyle name="Comma 196 4" xfId="917" xr:uid="{AB6E92FD-231C-4888-A73F-29111F9FE076}"/>
    <cellStyle name="Comma 197" xfId="144" xr:uid="{00000000-0005-0000-0000-0000C3000000}"/>
    <cellStyle name="Comma 197 2" xfId="1376" xr:uid="{897E5A0E-AAE7-4289-BB87-3F57CA46770D}"/>
    <cellStyle name="Comma 197 3" xfId="1783" xr:uid="{A0EFBE2B-E7A1-48B4-A3CF-1A06907EDA66}"/>
    <cellStyle name="Comma 197 4" xfId="918" xr:uid="{98DB3218-07EB-4F2C-BAEF-DBB534896ED4}"/>
    <cellStyle name="Comma 198" xfId="145" xr:uid="{00000000-0005-0000-0000-0000C4000000}"/>
    <cellStyle name="Comma 198 2" xfId="1377" xr:uid="{75FC5881-5216-4AA5-995D-6533FCD4DAAF}"/>
    <cellStyle name="Comma 198 3" xfId="1784" xr:uid="{0BEBA89D-B9A7-4AC4-9A31-18FC124AE7C0}"/>
    <cellStyle name="Comma 198 4" xfId="919" xr:uid="{876EC45B-ED16-4784-85E0-841D9AFDE6DC}"/>
    <cellStyle name="Comma 199" xfId="146" xr:uid="{00000000-0005-0000-0000-0000C5000000}"/>
    <cellStyle name="Comma 199 2" xfId="1378" xr:uid="{55416505-7883-4BAF-8CEE-D3D92F1CC92E}"/>
    <cellStyle name="Comma 199 3" xfId="1785" xr:uid="{BAD0F136-00D2-4E25-A65D-2C7E4AB04894}"/>
    <cellStyle name="Comma 199 4" xfId="920" xr:uid="{58CA517C-4525-4560-B9A6-1EBB267B2C5B}"/>
    <cellStyle name="Comma 2" xfId="147" xr:uid="{00000000-0005-0000-0000-0000C6000000}"/>
    <cellStyle name="Comma 2 2" xfId="1379" xr:uid="{EF11FAC2-2370-45E8-AC33-1F9637629FBC}"/>
    <cellStyle name="Comma 2 2 2" xfId="2177" xr:uid="{DB931210-543C-4A26-B051-BD9C2DE3767A}"/>
    <cellStyle name="Comma 2 3" xfId="921" xr:uid="{A851DF16-F24A-45CA-B4B1-810AEADB7DF7}"/>
    <cellStyle name="Comma 20" xfId="148" xr:uid="{00000000-0005-0000-0000-0000C7000000}"/>
    <cellStyle name="Comma 20 2" xfId="1380" xr:uid="{0F0C359D-6CE9-4E01-9C33-D67BABB5EAD0}"/>
    <cellStyle name="Comma 20 2 2" xfId="2178" xr:uid="{05C88C19-1634-4250-A1C3-5C43159039EB}"/>
    <cellStyle name="Comma 20 3" xfId="922" xr:uid="{F5797434-4D43-404D-8B05-6312EE58FFE6}"/>
    <cellStyle name="Comma 200" xfId="149" xr:uid="{00000000-0005-0000-0000-0000C8000000}"/>
    <cellStyle name="Comma 200 2" xfId="1381" xr:uid="{03CB8CE0-86D6-4F69-99FF-3C7EF1637790}"/>
    <cellStyle name="Comma 200 3" xfId="1786" xr:uid="{0C7FF58B-24E6-47B2-BBB5-F212EA40F63A}"/>
    <cellStyle name="Comma 200 4" xfId="923" xr:uid="{BFD761FC-94D5-4D09-886D-4438AC9C3FAB}"/>
    <cellStyle name="Comma 201" xfId="150" xr:uid="{00000000-0005-0000-0000-0000C9000000}"/>
    <cellStyle name="Comma 201 2" xfId="1382" xr:uid="{68D2D8EA-2A41-4048-A8DE-6D5FE7001BF0}"/>
    <cellStyle name="Comma 201 3" xfId="1787" xr:uid="{107A485A-B231-4AF6-A02C-26EA22987FC0}"/>
    <cellStyle name="Comma 201 4" xfId="924" xr:uid="{20E8CCA9-0DB5-4A12-8FAD-C84085EAF169}"/>
    <cellStyle name="Comma 202" xfId="151" xr:uid="{00000000-0005-0000-0000-0000CA000000}"/>
    <cellStyle name="Comma 202 2" xfId="1383" xr:uid="{6ABB3A0B-AA1F-45FB-8CB9-E87F9A7CD826}"/>
    <cellStyle name="Comma 202 3" xfId="1788" xr:uid="{987F0E22-61AD-4807-A3D8-F0E482676247}"/>
    <cellStyle name="Comma 202 4" xfId="925" xr:uid="{4BECF7BA-C40B-4631-9AC1-7FBB0DE650F3}"/>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1384" xr:uid="{CBB05913-DAB3-420A-BFC9-C0CCCF5DCB31}"/>
    <cellStyle name="Comma 21 2 2" xfId="2179" xr:uid="{7A351F7F-E8FE-4B31-A184-B77F6D9E4C1D}"/>
    <cellStyle name="Comma 21 3" xfId="926" xr:uid="{FCBE3E6A-238E-4A1C-B83B-E486B691C3A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1385" xr:uid="{6EF42E3E-8BFF-465D-8B17-A81C2CE8E65C}"/>
    <cellStyle name="Comma 22 2 2" xfId="2180" xr:uid="{30C78157-EE8E-4291-A00C-CA213DEEDBFB}"/>
    <cellStyle name="Comma 22 3" xfId="927" xr:uid="{20D7C031-2835-4802-AEEE-3575E06B5BEA}"/>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1290" xr:uid="{665B5561-57D9-49C7-BD5C-BD663F74CEC4}"/>
    <cellStyle name="Comma 224 2" xfId="2108" xr:uid="{5BFE3389-8149-4D22-A1CE-45D0BF70C162}"/>
    <cellStyle name="Comma 225" xfId="1614" xr:uid="{642C193A-01A7-434A-829F-1A28A5D0D6AA}"/>
    <cellStyle name="Comma 225 2" xfId="2264" xr:uid="{6F6F0DD1-869D-4EE0-9DF5-F293692A28C7}"/>
    <cellStyle name="Comma 226" xfId="1751" xr:uid="{ADAE6B38-B08D-41AB-BAC5-F2CC14756D95}"/>
    <cellStyle name="Comma 226 2" xfId="2446" xr:uid="{9012091C-43F6-43C4-A64B-A7B32F5605F9}"/>
    <cellStyle name="Comma 227" xfId="1523" xr:uid="{8F865A21-10DB-4BD9-9BE3-8EE4A3BB6D92}"/>
    <cellStyle name="Comma 227 2" xfId="2243" xr:uid="{808822A6-252B-4C41-9C06-615C6675D5D8}"/>
    <cellStyle name="Comma 228" xfId="1752" xr:uid="{AF9C88A3-A057-4A99-A235-D9DF417DABB3}"/>
    <cellStyle name="Comma 229" xfId="1522" xr:uid="{FF02B1DD-AFBF-490B-9D4A-1DF2BC119A0A}"/>
    <cellStyle name="Comma 23" xfId="175" xr:uid="{00000000-0005-0000-0000-0000E2000000}"/>
    <cellStyle name="Comma 23 2" xfId="1386" xr:uid="{A7566D38-DC90-4B03-8863-6136C164867B}"/>
    <cellStyle name="Comma 23 2 2" xfId="2181" xr:uid="{2BAF866E-90A8-4A3D-8C6E-15EAECC78891}"/>
    <cellStyle name="Comma 23 3" xfId="928" xr:uid="{A6E80DE2-A325-4432-85AF-8CAA9CE44F70}"/>
    <cellStyle name="Comma 230" xfId="1753" xr:uid="{1E1382EE-2F27-4BD9-9FEE-207B983AE7F9}"/>
    <cellStyle name="Comma 231" xfId="1968" xr:uid="{F0F5C94C-993C-4036-B5A8-AC24D1E22780}"/>
    <cellStyle name="Comma 232" xfId="2106" xr:uid="{A80B484E-9F17-48F9-B772-A7130E243588}"/>
    <cellStyle name="Comma 233" xfId="1877" xr:uid="{C156300C-09CA-4284-9516-D8FC37830B1E}"/>
    <cellStyle name="Comma 234" xfId="2107" xr:uid="{4BDED7E8-E725-4F7D-AAB2-C4FB06F88070}"/>
    <cellStyle name="Comma 235" xfId="1885" xr:uid="{6D01EA21-9B4C-4122-A429-A640FEE7A0E7}"/>
    <cellStyle name="Comma 236" xfId="832" xr:uid="{16BA1AB4-F9AD-480E-AFF7-CBF6DF6B214B}"/>
    <cellStyle name="Comma 24" xfId="176" xr:uid="{00000000-0005-0000-0000-0000E3000000}"/>
    <cellStyle name="Comma 24 2" xfId="1387" xr:uid="{55E03C8C-C0DE-4944-AD38-6E8F59F82C08}"/>
    <cellStyle name="Comma 24 2 2" xfId="2182" xr:uid="{8CE680C8-D52F-4E2D-83D5-1F85DEC830FE}"/>
    <cellStyle name="Comma 24 3" xfId="929" xr:uid="{05240F58-1F67-4A93-AF69-625C40DDE5E2}"/>
    <cellStyle name="Comma 25" xfId="177" xr:uid="{00000000-0005-0000-0000-0000E4000000}"/>
    <cellStyle name="Comma 25 2" xfId="1388" xr:uid="{73201743-0EC4-4753-B02F-CE1F7112DE34}"/>
    <cellStyle name="Comma 25 2 2" xfId="2183" xr:uid="{9ACD73CA-356E-4198-AE7E-71619193E0EC}"/>
    <cellStyle name="Comma 25 3" xfId="930" xr:uid="{C5705C8C-7872-44A5-871E-2D26072F8EB8}"/>
    <cellStyle name="Comma 26" xfId="178" xr:uid="{00000000-0005-0000-0000-0000E5000000}"/>
    <cellStyle name="Comma 26 2" xfId="1389" xr:uid="{1256DB7D-A2F6-44CB-A3D8-BEF6F24EFE6F}"/>
    <cellStyle name="Comma 26 2 2" xfId="2184" xr:uid="{CDB27CDD-8EC8-45AA-A5AA-F8351F27687F}"/>
    <cellStyle name="Comma 26 3" xfId="931" xr:uid="{FBFA161C-D81C-4549-96C3-1CDC90A2547F}"/>
    <cellStyle name="Comma 27" xfId="179" xr:uid="{00000000-0005-0000-0000-0000E6000000}"/>
    <cellStyle name="Comma 27 2" xfId="1390" xr:uid="{15A418EA-251B-4716-95D9-F1BA18DA9A83}"/>
    <cellStyle name="Comma 27 2 2" xfId="2185" xr:uid="{070BB152-978F-45F0-8F7F-8F8D3BC1C720}"/>
    <cellStyle name="Comma 27 3" xfId="932" xr:uid="{DE05FFA7-1BD0-4BFC-8BC9-26FAE78737CE}"/>
    <cellStyle name="Comma 28" xfId="180" xr:uid="{00000000-0005-0000-0000-0000E7000000}"/>
    <cellStyle name="Comma 28 2" xfId="1391" xr:uid="{7EABDA08-5A9B-421B-8B35-73823920D27B}"/>
    <cellStyle name="Comma 28 2 2" xfId="2186" xr:uid="{1ACD9181-51A9-42FB-9803-22E8B8B14081}"/>
    <cellStyle name="Comma 28 3" xfId="933" xr:uid="{5E2891A5-92A8-47C5-9485-4A0C67BCE1F7}"/>
    <cellStyle name="Comma 29" xfId="181" xr:uid="{00000000-0005-0000-0000-0000E8000000}"/>
    <cellStyle name="Comma 29 2" xfId="1392" xr:uid="{D299B8B8-0766-4891-A960-03AFEAA7DDFA}"/>
    <cellStyle name="Comma 29 2 2" xfId="2187" xr:uid="{E221F204-224F-40F3-9AB2-887F27F822AE}"/>
    <cellStyle name="Comma 29 3" xfId="934" xr:uid="{619FBC2F-0117-4F6E-B189-74208D939C20}"/>
    <cellStyle name="Comma 3" xfId="182" xr:uid="{00000000-0005-0000-0000-0000E9000000}"/>
    <cellStyle name="Comma 3 2" xfId="1393" xr:uid="{F6F5D7D8-D2F8-44C3-86B9-E561630A7603}"/>
    <cellStyle name="Comma 3 2 2" xfId="2188" xr:uid="{03FD4F24-ED8B-4A9D-A37A-EDA9CE133C61}"/>
    <cellStyle name="Comma 3 3" xfId="935" xr:uid="{FD6D7608-5BD7-4442-B93D-5E9B59FE4BD0}"/>
    <cellStyle name="Comma 30" xfId="183" xr:uid="{00000000-0005-0000-0000-0000EA000000}"/>
    <cellStyle name="Comma 30 2" xfId="1394" xr:uid="{15041428-833A-4D64-B6DD-2E97FD1E2514}"/>
    <cellStyle name="Comma 30 2 2" xfId="2189" xr:uid="{E98B125D-D0E4-44EB-BF28-B5D675180345}"/>
    <cellStyle name="Comma 30 3" xfId="936" xr:uid="{41D3BC8D-4C9C-414C-8D8F-BBEAE0AFD7C3}"/>
    <cellStyle name="Comma 31" xfId="184" xr:uid="{00000000-0005-0000-0000-0000EB000000}"/>
    <cellStyle name="Comma 31 2" xfId="1395" xr:uid="{CD0B50F5-6D3B-4638-9CE0-C06AE5F47E72}"/>
    <cellStyle name="Comma 31 2 2" xfId="2190" xr:uid="{7117FF5E-CBCD-4F98-99C6-07A7FE8792DB}"/>
    <cellStyle name="Comma 31 3" xfId="937" xr:uid="{3A72C868-6163-41CF-8B1A-4B8BFA1661E7}"/>
    <cellStyle name="Comma 32" xfId="185" xr:uid="{00000000-0005-0000-0000-0000EC000000}"/>
    <cellStyle name="Comma 32 2" xfId="1396" xr:uid="{3C833098-2DCB-4DA1-AA93-829DD16ADAFC}"/>
    <cellStyle name="Comma 32 2 2" xfId="2191" xr:uid="{37E12B24-5654-4A9D-BC59-EBCFA3FDA187}"/>
    <cellStyle name="Comma 32 3" xfId="938" xr:uid="{CA19930A-A85E-4C92-9758-56EC7F5D7C20}"/>
    <cellStyle name="Comma 33" xfId="186" xr:uid="{00000000-0005-0000-0000-0000ED000000}"/>
    <cellStyle name="Comma 33 2" xfId="1397" xr:uid="{0BC4D665-25C3-4DE5-847F-B2EEE34C49DC}"/>
    <cellStyle name="Comma 33 2 2" xfId="2192" xr:uid="{0022B060-6A06-49BD-8828-649CDEF52A26}"/>
    <cellStyle name="Comma 33 3" xfId="939" xr:uid="{6CB3E118-E146-4E56-A4CC-7B0E726059C6}"/>
    <cellStyle name="Comma 34" xfId="187" xr:uid="{00000000-0005-0000-0000-0000EE000000}"/>
    <cellStyle name="Comma 34 2" xfId="1398" xr:uid="{4404F1B8-FA5E-4EF1-AFC0-717EAE015343}"/>
    <cellStyle name="Comma 34 2 2" xfId="2193" xr:uid="{F72552EA-7CD8-4F84-B6E4-16438FC5AED4}"/>
    <cellStyle name="Comma 34 3" xfId="940" xr:uid="{6BF06C54-8CB7-4CB3-A0A9-3F92F23AD443}"/>
    <cellStyle name="Comma 35" xfId="188" xr:uid="{00000000-0005-0000-0000-0000EF000000}"/>
    <cellStyle name="Comma 35 2" xfId="1399" xr:uid="{02C12D74-44D0-45FD-96FF-E1C873943BCC}"/>
    <cellStyle name="Comma 35 2 2" xfId="2194" xr:uid="{BEBF3618-CD66-4F72-AFF8-0F52B1594028}"/>
    <cellStyle name="Comma 35 3" xfId="941" xr:uid="{7C6FF38F-7002-49B1-87CB-374243549D1F}"/>
    <cellStyle name="Comma 36" xfId="189" xr:uid="{00000000-0005-0000-0000-0000F0000000}"/>
    <cellStyle name="Comma 36 2" xfId="1400" xr:uid="{A4152CC4-108B-4183-9D7D-1D1F46D67228}"/>
    <cellStyle name="Comma 36 2 2" xfId="2195" xr:uid="{CE542673-6D66-4AE8-A4F1-4882308F7AEA}"/>
    <cellStyle name="Comma 36 3" xfId="942" xr:uid="{B3D4B369-A762-46AC-AEF5-6543810F5B2D}"/>
    <cellStyle name="Comma 37" xfId="190" xr:uid="{00000000-0005-0000-0000-0000F1000000}"/>
    <cellStyle name="Comma 37 2" xfId="1401" xr:uid="{25CEF101-2C9B-4FE5-B154-8EB62D22935A}"/>
    <cellStyle name="Comma 37 2 2" xfId="2196" xr:uid="{07EAD74B-ADCA-42AC-8310-C60D65B40E6B}"/>
    <cellStyle name="Comma 37 3" xfId="943" xr:uid="{6F945F7C-C38A-491C-87E7-E7B572A39FF1}"/>
    <cellStyle name="Comma 38" xfId="191" xr:uid="{00000000-0005-0000-0000-0000F2000000}"/>
    <cellStyle name="Comma 38 2" xfId="1402" xr:uid="{0BDE16A8-9602-4A8E-AB55-73D911346A0E}"/>
    <cellStyle name="Comma 38 2 2" xfId="2197" xr:uid="{72AF5030-C2EF-49C1-BAA4-254AEDEB6451}"/>
    <cellStyle name="Comma 38 3" xfId="944" xr:uid="{1F674807-10EB-441F-B14D-2250175E2E12}"/>
    <cellStyle name="Comma 39" xfId="192" xr:uid="{00000000-0005-0000-0000-0000F3000000}"/>
    <cellStyle name="Comma 39 2" xfId="1403" xr:uid="{4BA906B9-7F0D-4A07-A250-4891DEE5290B}"/>
    <cellStyle name="Comma 39 2 2" xfId="2198" xr:uid="{77284E7B-1AE6-40DB-A584-B1165F4B274E}"/>
    <cellStyle name="Comma 39 3" xfId="945" xr:uid="{8F8A96EE-6D2F-421B-9C41-98AFE020158B}"/>
    <cellStyle name="Comma 4" xfId="193" xr:uid="{00000000-0005-0000-0000-0000F4000000}"/>
    <cellStyle name="Comma 4 2" xfId="1404" xr:uid="{D9FBCC34-3CBB-4AC9-BA12-B906961B9044}"/>
    <cellStyle name="Comma 4 2 2" xfId="2199" xr:uid="{C68E2775-9B2C-469D-9365-0FD73D1E55DC}"/>
    <cellStyle name="Comma 4 3" xfId="946" xr:uid="{4126320C-84FD-4793-A5EC-58F767646564}"/>
    <cellStyle name="Comma 40" xfId="194" xr:uid="{00000000-0005-0000-0000-0000F5000000}"/>
    <cellStyle name="Comma 40 2" xfId="1405" xr:uid="{51F0FB98-5DBD-4C67-B04D-1D855BD208ED}"/>
    <cellStyle name="Comma 40 3" xfId="1789" xr:uid="{FCA477B0-3AAF-49E7-8B5F-7BE8AEC5DEF0}"/>
    <cellStyle name="Comma 40 4" xfId="947" xr:uid="{6DE6ADA5-B125-432C-B3F3-D1132885AAC9}"/>
    <cellStyle name="Comma 41" xfId="195" xr:uid="{00000000-0005-0000-0000-0000F6000000}"/>
    <cellStyle name="Comma 41 2" xfId="1406" xr:uid="{BE4D41EB-E0F8-49B2-9096-ED067DE76ACA}"/>
    <cellStyle name="Comma 41 3" xfId="1790" xr:uid="{1269C42B-3DC5-4437-BEBE-75D412704263}"/>
    <cellStyle name="Comma 41 4" xfId="948" xr:uid="{D303CD75-1AB7-417B-ACC5-110EAA271C84}"/>
    <cellStyle name="Comma 42" xfId="196" xr:uid="{00000000-0005-0000-0000-0000F7000000}"/>
    <cellStyle name="Comma 42 2" xfId="1407" xr:uid="{995119A6-3950-4FD5-BF29-7F217D6ABD25}"/>
    <cellStyle name="Comma 42 3" xfId="1791" xr:uid="{EEC316C8-C515-4802-AB4E-6F73EBFCBC18}"/>
    <cellStyle name="Comma 42 4" xfId="949" xr:uid="{FA9E85A5-7E59-4422-8E42-8D0520FEA9A8}"/>
    <cellStyle name="Comma 43" xfId="197" xr:uid="{00000000-0005-0000-0000-0000F8000000}"/>
    <cellStyle name="Comma 43 2" xfId="1408" xr:uid="{474CDF5A-3CBF-457F-A241-15CD671CEA4B}"/>
    <cellStyle name="Comma 43 3" xfId="1792" xr:uid="{F3508969-75C3-4603-8426-ABFE8014D15B}"/>
    <cellStyle name="Comma 43 4" xfId="950" xr:uid="{3F8B0077-A184-4E24-8EFE-554C450B9317}"/>
    <cellStyle name="Comma 44" xfId="198" xr:uid="{00000000-0005-0000-0000-0000F9000000}"/>
    <cellStyle name="Comma 44 2" xfId="1409" xr:uid="{74817693-DC02-4E9D-9339-6C42034B4360}"/>
    <cellStyle name="Comma 44 3" xfId="1793" xr:uid="{B8DD2710-332E-4437-9A52-11B399878FD8}"/>
    <cellStyle name="Comma 44 4" xfId="951" xr:uid="{5ABE6F29-B0C5-4F27-9565-D7B23764C8BF}"/>
    <cellStyle name="Comma 45" xfId="199" xr:uid="{00000000-0005-0000-0000-0000FA000000}"/>
    <cellStyle name="Comma 45 2" xfId="1410" xr:uid="{DFEEFA87-EBC0-4A39-9CF5-42D84E8954CB}"/>
    <cellStyle name="Comma 45 3" xfId="1794" xr:uid="{6B2FA630-1904-4477-9650-9C538F4E01C7}"/>
    <cellStyle name="Comma 45 4" xfId="952" xr:uid="{D1E83351-36ED-4FA6-BE32-B898ABA42269}"/>
    <cellStyle name="Comma 46" xfId="200" xr:uid="{00000000-0005-0000-0000-0000FB000000}"/>
    <cellStyle name="Comma 46 2" xfId="1411" xr:uid="{0F57BFF3-E225-4B32-B01E-0290BA01E716}"/>
    <cellStyle name="Comma 46 3" xfId="1795" xr:uid="{AD858619-AE42-4F0A-A66B-69C9CE86EA7F}"/>
    <cellStyle name="Comma 46 4" xfId="953" xr:uid="{8EBAB46B-8923-406C-97DF-54F7FCEF4370}"/>
    <cellStyle name="Comma 47" xfId="201" xr:uid="{00000000-0005-0000-0000-0000FC000000}"/>
    <cellStyle name="Comma 47 2" xfId="1412" xr:uid="{7C685536-E5BE-44F3-B370-DFA80340D56F}"/>
    <cellStyle name="Comma 47 3" xfId="1796" xr:uid="{83634C69-409B-4CA9-A011-CB816DC82EB4}"/>
    <cellStyle name="Comma 47 4" xfId="954" xr:uid="{1FB23846-3FA4-4D1E-BC11-B829437BFAA3}"/>
    <cellStyle name="Comma 48" xfId="202" xr:uid="{00000000-0005-0000-0000-0000FD000000}"/>
    <cellStyle name="Comma 48 2" xfId="1413" xr:uid="{192332E6-7B2D-415A-A97E-E4DAEBB70DFB}"/>
    <cellStyle name="Comma 48 3" xfId="1797" xr:uid="{E1470D94-235F-49C6-AE0D-5B7BB64842C5}"/>
    <cellStyle name="Comma 48 4" xfId="955" xr:uid="{C39EC97D-9E8D-4C09-A87B-2AAFBB0615C5}"/>
    <cellStyle name="Comma 49" xfId="203" xr:uid="{00000000-0005-0000-0000-0000FE000000}"/>
    <cellStyle name="Comma 49 2" xfId="1414" xr:uid="{B12A255E-C676-4322-AECF-DAC557A8EDE1}"/>
    <cellStyle name="Comma 49 3" xfId="1798" xr:uid="{F3728C72-5560-415A-8404-4563979E7D01}"/>
    <cellStyle name="Comma 49 4" xfId="956" xr:uid="{849C9551-AA26-48E7-A6F1-D21D39D0C17E}"/>
    <cellStyle name="Comma 5" xfId="204" xr:uid="{00000000-0005-0000-0000-0000FF000000}"/>
    <cellStyle name="Comma 5 2" xfId="1415" xr:uid="{87CBDE23-5A4E-4E2D-916B-E225A9DF7F07}"/>
    <cellStyle name="Comma 5 2 2" xfId="2200" xr:uid="{990A8CBD-DAE2-4F6C-9A58-B094C6D4F75D}"/>
    <cellStyle name="Comma 5 3" xfId="957" xr:uid="{55DF790B-0051-4B08-9B49-1C52FB0B5DD8}"/>
    <cellStyle name="Comma 50" xfId="205" xr:uid="{00000000-0005-0000-0000-000000010000}"/>
    <cellStyle name="Comma 50 2" xfId="1416" xr:uid="{CF3E81DC-B961-4C2A-821A-0BA533A58104}"/>
    <cellStyle name="Comma 50 3" xfId="1799" xr:uid="{99352229-035E-43C7-B06E-B624A5D1F125}"/>
    <cellStyle name="Comma 50 4" xfId="958" xr:uid="{75188C06-05D6-40D8-AE3E-B44CF8291618}"/>
    <cellStyle name="Comma 51" xfId="206" xr:uid="{00000000-0005-0000-0000-000001010000}"/>
    <cellStyle name="Comma 51 2" xfId="1417" xr:uid="{137785A0-69D4-4B0C-8D8F-70F1CB370774}"/>
    <cellStyle name="Comma 51 3" xfId="1800" xr:uid="{FFFE7B81-B6BA-4901-894C-C582A7A59B28}"/>
    <cellStyle name="Comma 51 4" xfId="959" xr:uid="{DF2EA4C0-92F2-45C0-BC97-21B12E667E83}"/>
    <cellStyle name="Comma 52" xfId="207" xr:uid="{00000000-0005-0000-0000-000002010000}"/>
    <cellStyle name="Comma 52 2" xfId="1418" xr:uid="{B99D746B-E4D9-4059-8688-7D41887798ED}"/>
    <cellStyle name="Comma 52 3" xfId="1801" xr:uid="{7F58B0B7-0D88-479B-BDF3-21AA96A46742}"/>
    <cellStyle name="Comma 52 4" xfId="960" xr:uid="{D276DFD7-FDC8-4676-B10D-AFC269619E50}"/>
    <cellStyle name="Comma 53" xfId="208" xr:uid="{00000000-0005-0000-0000-000003010000}"/>
    <cellStyle name="Comma 53 2" xfId="1419" xr:uid="{5DEFE0D1-2572-4A80-A47F-59CC1F7226C4}"/>
    <cellStyle name="Comma 53 3" xfId="1802" xr:uid="{A09A89D6-DDBC-4F0E-9EDB-C2646CB4FB03}"/>
    <cellStyle name="Comma 53 4" xfId="961" xr:uid="{FC514A24-E988-419B-9622-FC5BB0D77A4E}"/>
    <cellStyle name="Comma 54" xfId="209" xr:uid="{00000000-0005-0000-0000-000004010000}"/>
    <cellStyle name="Comma 54 2" xfId="1420" xr:uid="{30EBCC5B-D7A2-4181-8970-B23912895870}"/>
    <cellStyle name="Comma 54 3" xfId="1803" xr:uid="{D09FB1DA-4047-4004-8B71-084A4D7418EB}"/>
    <cellStyle name="Comma 54 4" xfId="962" xr:uid="{EC7227E5-80FB-4F4E-9FB6-13EA9A83B5D3}"/>
    <cellStyle name="Comma 55" xfId="210" xr:uid="{00000000-0005-0000-0000-000005010000}"/>
    <cellStyle name="Comma 55 2" xfId="1421" xr:uid="{DDE1BA49-C6D8-4FBF-A7E7-68EAE5B70E00}"/>
    <cellStyle name="Comma 55 3" xfId="1804" xr:uid="{4E333225-031D-4C28-9A7A-DEECD3FE64E9}"/>
    <cellStyle name="Comma 55 4" xfId="963" xr:uid="{278DCFC7-8936-448C-AEE4-5221C0396C8B}"/>
    <cellStyle name="Comma 56" xfId="211" xr:uid="{00000000-0005-0000-0000-000006010000}"/>
    <cellStyle name="Comma 56 2" xfId="1422" xr:uid="{26008CE4-0D0B-4081-A8C7-07B111E48FE8}"/>
    <cellStyle name="Comma 56 3" xfId="1805" xr:uid="{CB935184-0876-48BB-A409-6FD49EEBEE44}"/>
    <cellStyle name="Comma 56 4" xfId="964" xr:uid="{1946FAE2-81EB-473A-9068-71E5CFD6758A}"/>
    <cellStyle name="Comma 57" xfId="212" xr:uid="{00000000-0005-0000-0000-000007010000}"/>
    <cellStyle name="Comma 57 2" xfId="1423" xr:uid="{478C00E6-F562-4131-AE2C-5E8487EE078F}"/>
    <cellStyle name="Comma 57 3" xfId="1806" xr:uid="{102DBCDB-38F6-4ABD-B3F5-375371427196}"/>
    <cellStyle name="Comma 57 4" xfId="965" xr:uid="{58AAB565-DB75-4DB1-81C0-D515471386B3}"/>
    <cellStyle name="Comma 58" xfId="213" xr:uid="{00000000-0005-0000-0000-000008010000}"/>
    <cellStyle name="Comma 58 2" xfId="1424" xr:uid="{01DFDEE8-4CC4-4443-A153-1A5FB055CFFF}"/>
    <cellStyle name="Comma 58 3" xfId="1807" xr:uid="{7C945FAA-3856-4D36-995A-D40EFF37BA77}"/>
    <cellStyle name="Comma 58 4" xfId="966" xr:uid="{A3D96C92-B4EE-436C-BB98-53E71A3A5B36}"/>
    <cellStyle name="Comma 59" xfId="214" xr:uid="{00000000-0005-0000-0000-000009010000}"/>
    <cellStyle name="Comma 59 2" xfId="1425" xr:uid="{3B4F1CEB-64C8-4690-BAC5-CB26A979F8AC}"/>
    <cellStyle name="Comma 59 3" xfId="1808" xr:uid="{F4D47261-F294-43EA-A09F-88AA1A543BEC}"/>
    <cellStyle name="Comma 59 4" xfId="967" xr:uid="{C2F00D73-949A-4F8E-BE47-DEEE89BAB0CD}"/>
    <cellStyle name="Comma 6" xfId="215" xr:uid="{00000000-0005-0000-0000-00000A010000}"/>
    <cellStyle name="Comma 6 2" xfId="1426" xr:uid="{28734AA3-E8C6-4004-8792-9EC349C55379}"/>
    <cellStyle name="Comma 6 2 2" xfId="2201" xr:uid="{048AE86E-5BFA-482F-91AD-C7FF32792947}"/>
    <cellStyle name="Comma 6 3" xfId="968" xr:uid="{F6031FCB-9101-4E72-9972-4959B79CC4D2}"/>
    <cellStyle name="Comma 60" xfId="216" xr:uid="{00000000-0005-0000-0000-00000B010000}"/>
    <cellStyle name="Comma 60 2" xfId="1427" xr:uid="{83BF2110-B880-4D92-AE52-597265FC9D89}"/>
    <cellStyle name="Comma 60 3" xfId="1809" xr:uid="{C5546921-9995-402C-A33B-D8648A74C0C0}"/>
    <cellStyle name="Comma 60 4" xfId="969" xr:uid="{0B15872C-55E0-430D-9298-725D660151A2}"/>
    <cellStyle name="Comma 61" xfId="217" xr:uid="{00000000-0005-0000-0000-00000C010000}"/>
    <cellStyle name="Comma 61 2" xfId="1428" xr:uid="{5FEE686F-F9A9-4EFC-9852-7B6745989F9E}"/>
    <cellStyle name="Comma 61 3" xfId="1810" xr:uid="{A1DBD128-CF72-4CB7-ABE7-ECCC6123E1CF}"/>
    <cellStyle name="Comma 61 4" xfId="970" xr:uid="{369B9114-97D5-41A1-823B-7568777E142E}"/>
    <cellStyle name="Comma 62" xfId="218" xr:uid="{00000000-0005-0000-0000-00000D010000}"/>
    <cellStyle name="Comma 62 2" xfId="1429" xr:uid="{5CB123AB-7893-4240-862F-4B25B438B92D}"/>
    <cellStyle name="Comma 62 3" xfId="1811" xr:uid="{B8F8C94F-6B4F-439F-95F4-4323D2CA1CAA}"/>
    <cellStyle name="Comma 62 4" xfId="971" xr:uid="{0CD52E14-B929-4C28-A9BC-A1C6C01DD0E9}"/>
    <cellStyle name="Comma 63" xfId="219" xr:uid="{00000000-0005-0000-0000-00000E010000}"/>
    <cellStyle name="Comma 63 2" xfId="1430" xr:uid="{3EB43ADC-BA74-4AE1-A6B4-256516C63EC6}"/>
    <cellStyle name="Comma 63 3" xfId="1812" xr:uid="{BB0B042C-6293-4841-9525-3728DA36A09C}"/>
    <cellStyle name="Comma 63 4" xfId="972" xr:uid="{7396D5CF-6F96-45AD-A9E7-92D07089E824}"/>
    <cellStyle name="Comma 64" xfId="220" xr:uid="{00000000-0005-0000-0000-00000F010000}"/>
    <cellStyle name="Comma 64 2" xfId="1431" xr:uid="{752D4A45-B9E0-4B84-8BA4-9A0A8AF80587}"/>
    <cellStyle name="Comma 64 3" xfId="1813" xr:uid="{B2CCED8F-15EC-4069-A33C-096FE4628F40}"/>
    <cellStyle name="Comma 64 4" xfId="973" xr:uid="{F25EA1BE-F393-4AAB-8FED-629BC924621A}"/>
    <cellStyle name="Comma 65" xfId="221" xr:uid="{00000000-0005-0000-0000-000010010000}"/>
    <cellStyle name="Comma 65 2" xfId="1432" xr:uid="{ACBB7B39-BB31-4C76-B0A9-FD68D65562B4}"/>
    <cellStyle name="Comma 65 3" xfId="1814" xr:uid="{A1175D02-EA47-43BF-9305-6C2C67BF840D}"/>
    <cellStyle name="Comma 65 4" xfId="974" xr:uid="{5D654303-C264-4C9C-838D-CD9C01820241}"/>
    <cellStyle name="Comma 66" xfId="222" xr:uid="{00000000-0005-0000-0000-000011010000}"/>
    <cellStyle name="Comma 66 2" xfId="1433" xr:uid="{28C0983A-B3F1-4E42-AD05-5C43D6129FE9}"/>
    <cellStyle name="Comma 66 3" xfId="1815" xr:uid="{CFD969AE-73FC-4CDD-B5AB-EE4B9D0AE9BF}"/>
    <cellStyle name="Comma 66 4" xfId="975" xr:uid="{B3C91D68-3D51-4272-97E9-F88503E2EA53}"/>
    <cellStyle name="Comma 67" xfId="223" xr:uid="{00000000-0005-0000-0000-000012010000}"/>
    <cellStyle name="Comma 67 2" xfId="1434" xr:uid="{C9EFCAD7-8E9E-4D5D-8673-F0BB607CD958}"/>
    <cellStyle name="Comma 67 3" xfId="1816" xr:uid="{977B136B-F802-462B-9C3D-9ABE6DF2CA75}"/>
    <cellStyle name="Comma 67 4" xfId="976" xr:uid="{09B0757F-8864-4012-AE6F-654058ED097E}"/>
    <cellStyle name="Comma 68" xfId="224" xr:uid="{00000000-0005-0000-0000-000013010000}"/>
    <cellStyle name="Comma 68 2" xfId="1435" xr:uid="{8AC1397C-8DAC-4B51-A0D7-EDE59F52F187}"/>
    <cellStyle name="Comma 68 3" xfId="1817" xr:uid="{F65C11E5-06D5-4F3E-9F8D-44428D34C871}"/>
    <cellStyle name="Comma 68 4" xfId="977" xr:uid="{3E1D187D-528D-4033-85C0-72982D2CA5E8}"/>
    <cellStyle name="Comma 69" xfId="225" xr:uid="{00000000-0005-0000-0000-000014010000}"/>
    <cellStyle name="Comma 69 2" xfId="1436" xr:uid="{DDE5474D-D1C9-45AE-A1DB-90DD7839A6E7}"/>
    <cellStyle name="Comma 69 2 2" xfId="2202" xr:uid="{E029D3A2-4A4E-4E24-AAAF-D9EF99947A1F}"/>
    <cellStyle name="Comma 69 3" xfId="978" xr:uid="{B186E6BA-B94A-4704-AEA3-168CFFB9A0AF}"/>
    <cellStyle name="Comma 7" xfId="226" xr:uid="{00000000-0005-0000-0000-000015010000}"/>
    <cellStyle name="Comma 7 2" xfId="1437" xr:uid="{162F41F1-ABA1-44A1-855B-3C5EC04BE616}"/>
    <cellStyle name="Comma 7 2 2" xfId="2203" xr:uid="{6905A914-0C5E-4780-B405-2C63B1078F29}"/>
    <cellStyle name="Comma 7 3" xfId="979" xr:uid="{1F7E7DBB-00A2-49D1-9003-B72924CA8B3B}"/>
    <cellStyle name="Comma 70" xfId="227" xr:uid="{00000000-0005-0000-0000-000016010000}"/>
    <cellStyle name="Comma 70 2" xfId="1438" xr:uid="{9AA142D0-94F8-4358-ABD6-464E473A435C}"/>
    <cellStyle name="Comma 70 2 2" xfId="2204" xr:uid="{DEAA81EF-7FFD-4414-8CEE-BF2F5AD81AC0}"/>
    <cellStyle name="Comma 70 3" xfId="980" xr:uid="{6BE03CBB-9504-49D7-B0F2-8BA8F58A2E32}"/>
    <cellStyle name="Comma 71" xfId="228" xr:uid="{00000000-0005-0000-0000-000017010000}"/>
    <cellStyle name="Comma 71 2" xfId="1439" xr:uid="{E5FDE347-D0EF-4E30-9484-5EAD05865590}"/>
    <cellStyle name="Comma 71 2 2" xfId="2205" xr:uid="{0DDE9F70-F344-4BB1-8FFD-1651B875A5D9}"/>
    <cellStyle name="Comma 71 3" xfId="981" xr:uid="{30E2CFA2-EDFB-488C-860E-371B42A18C52}"/>
    <cellStyle name="Comma 72" xfId="229" xr:uid="{00000000-0005-0000-0000-000018010000}"/>
    <cellStyle name="Comma 72 2" xfId="1440" xr:uid="{267B4EFF-CCE5-4E0C-9F0F-4605D94C3A81}"/>
    <cellStyle name="Comma 72 2 2" xfId="2206" xr:uid="{17610A91-A08B-4D3C-9040-D07C3B4A9F99}"/>
    <cellStyle name="Comma 72 3" xfId="982" xr:uid="{1A6CE83D-64FD-498A-8140-90B6468D9B48}"/>
    <cellStyle name="Comma 73" xfId="230" xr:uid="{00000000-0005-0000-0000-000019010000}"/>
    <cellStyle name="Comma 73 2" xfId="1441" xr:uid="{5E3375E8-C267-4A06-BF1C-49D5465955ED}"/>
    <cellStyle name="Comma 73 2 2" xfId="2207" xr:uid="{FF1B3D5B-BCFD-4B00-9CD6-635E5BDA0BEB}"/>
    <cellStyle name="Comma 73 3" xfId="983" xr:uid="{2185EED9-44D9-41D2-9D79-AF9AD615E3F2}"/>
    <cellStyle name="Comma 74" xfId="231" xr:uid="{00000000-0005-0000-0000-00001A010000}"/>
    <cellStyle name="Comma 74 2" xfId="1442" xr:uid="{744EC290-C2E7-4431-9298-10C8D1935DDA}"/>
    <cellStyle name="Comma 74 2 2" xfId="2208" xr:uid="{F75B4AC5-F126-4CF3-A320-ED979260B836}"/>
    <cellStyle name="Comma 74 3" xfId="984" xr:uid="{EBD4A657-3A09-4318-B04A-C6767935EF45}"/>
    <cellStyle name="Comma 75" xfId="232" xr:uid="{00000000-0005-0000-0000-00001B010000}"/>
    <cellStyle name="Comma 75 2" xfId="1443" xr:uid="{7DB1BA67-E7A0-4D11-8727-A0BBF6BEF4B5}"/>
    <cellStyle name="Comma 75 2 2" xfId="2209" xr:uid="{BBA22632-22F1-40E4-9A44-1CE72564D650}"/>
    <cellStyle name="Comma 75 3" xfId="985" xr:uid="{72C805BF-8E2D-4F56-9CD8-F5326FEE4FBE}"/>
    <cellStyle name="Comma 76" xfId="233" xr:uid="{00000000-0005-0000-0000-00001C010000}"/>
    <cellStyle name="Comma 76 2" xfId="1444" xr:uid="{1489A031-FF6E-4609-8B4B-2B2CCCE835F6}"/>
    <cellStyle name="Comma 76 2 2" xfId="2210" xr:uid="{DFA78015-2354-40C2-892A-016CE113ACAE}"/>
    <cellStyle name="Comma 76 3" xfId="986" xr:uid="{C19E7E8D-7766-4215-90E0-AE5EBD1E4B4C}"/>
    <cellStyle name="Comma 77" xfId="234" xr:uid="{00000000-0005-0000-0000-00001D010000}"/>
    <cellStyle name="Comma 77 2" xfId="1445" xr:uid="{28FE771E-6D74-49F2-90C4-8F97DC79DA0B}"/>
    <cellStyle name="Comma 77 2 2" xfId="2211" xr:uid="{3BBF9C0E-B885-4A12-BC63-C3A4AF104D7A}"/>
    <cellStyle name="Comma 77 3" xfId="987" xr:uid="{53BC30D9-E838-4015-B11B-20C80E0C2E00}"/>
    <cellStyle name="Comma 78" xfId="235" xr:uid="{00000000-0005-0000-0000-00001E010000}"/>
    <cellStyle name="Comma 78 2" xfId="1446" xr:uid="{32FCB7C0-382E-47CB-A363-CE0DE5D594BF}"/>
    <cellStyle name="Comma 78 2 2" xfId="2212" xr:uid="{3AD21F5D-8474-42F8-B31B-EEDB2CA1783F}"/>
    <cellStyle name="Comma 78 3" xfId="988" xr:uid="{234141D0-97CE-4A25-92CF-A592F4FE9C38}"/>
    <cellStyle name="Comma 79" xfId="236" xr:uid="{00000000-0005-0000-0000-00001F010000}"/>
    <cellStyle name="Comma 79 2" xfId="1447" xr:uid="{37897A72-56AC-472F-A0EE-9A32ED99B982}"/>
    <cellStyle name="Comma 79 2 2" xfId="2213" xr:uid="{96C34C26-8EDE-48FD-B90A-0CA96C75992F}"/>
    <cellStyle name="Comma 79 3" xfId="989" xr:uid="{087DC1FA-C252-4132-AC15-6AED14A7D795}"/>
    <cellStyle name="Comma 8" xfId="237" xr:uid="{00000000-0005-0000-0000-000020010000}"/>
    <cellStyle name="Comma 8 2" xfId="1448" xr:uid="{02440413-C586-4804-9A5D-0A62FECBBD1A}"/>
    <cellStyle name="Comma 8 2 2" xfId="2214" xr:uid="{279333B6-F9A6-4FFD-9345-CE36118E77E1}"/>
    <cellStyle name="Comma 8 3" xfId="990" xr:uid="{86012605-6366-46EB-B8CA-00CC19E93B64}"/>
    <cellStyle name="Comma 80" xfId="238" xr:uid="{00000000-0005-0000-0000-000021010000}"/>
    <cellStyle name="Comma 80 2" xfId="1449" xr:uid="{F14D9A30-50B2-446B-ADC3-487F4187E2C9}"/>
    <cellStyle name="Comma 80 2 2" xfId="2215" xr:uid="{054A25B2-827E-40C8-9AD4-AF3B1B8F3390}"/>
    <cellStyle name="Comma 80 3" xfId="991" xr:uid="{169D2033-2A7B-4343-BC9D-2EE1290DDE8A}"/>
    <cellStyle name="Comma 81" xfId="239" xr:uid="{00000000-0005-0000-0000-000022010000}"/>
    <cellStyle name="Comma 81 2" xfId="1450" xr:uid="{C5A1DAB6-A746-49FB-BBF8-78CFAB9EDDD3}"/>
    <cellStyle name="Comma 81 2 2" xfId="2216" xr:uid="{E3BEFBC9-FB75-43AF-8109-8DD28A14BEFB}"/>
    <cellStyle name="Comma 81 3" xfId="992" xr:uid="{9F110BB2-676C-4A2B-B434-7AE84260A86B}"/>
    <cellStyle name="Comma 82" xfId="240" xr:uid="{00000000-0005-0000-0000-000023010000}"/>
    <cellStyle name="Comma 82 2" xfId="1451" xr:uid="{CF702E64-B427-4258-B5CA-91E5A1B15C9B}"/>
    <cellStyle name="Comma 82 2 2" xfId="2217" xr:uid="{BF736FCF-A171-4E42-BDD3-FDCF6BA478C9}"/>
    <cellStyle name="Comma 82 3" xfId="993" xr:uid="{9DD4E454-63AE-439B-A470-2346B158A67F}"/>
    <cellStyle name="Comma 83" xfId="241" xr:uid="{00000000-0005-0000-0000-000024010000}"/>
    <cellStyle name="Comma 83 2" xfId="1452" xr:uid="{13273CF1-07DB-4CE9-BCB2-BDB90EB35976}"/>
    <cellStyle name="Comma 83 2 2" xfId="2218" xr:uid="{BA114E5E-61D0-4D0C-83A6-EA75B34F8BC3}"/>
    <cellStyle name="Comma 83 3" xfId="994" xr:uid="{BD8AF475-49F8-4469-B478-1FB73DCA87AC}"/>
    <cellStyle name="Comma 84" xfId="242" xr:uid="{00000000-0005-0000-0000-000025010000}"/>
    <cellStyle name="Comma 84 2" xfId="1453" xr:uid="{EFC929BE-93C3-4C1C-8778-295833C0FC2D}"/>
    <cellStyle name="Comma 84 2 2" xfId="2219" xr:uid="{360C3714-B2FF-46C9-BF87-1FEE57BC02F3}"/>
    <cellStyle name="Comma 84 3" xfId="995" xr:uid="{B8F83A45-5F94-459F-A4EE-C6048B7817BF}"/>
    <cellStyle name="Comma 85" xfId="243" xr:uid="{00000000-0005-0000-0000-000026010000}"/>
    <cellStyle name="Comma 85 2" xfId="1454" xr:uid="{FAAD9A58-678B-4FEE-9DAE-FDED6F265DEF}"/>
    <cellStyle name="Comma 85 2 2" xfId="2220" xr:uid="{F4620203-B8EF-4CDC-ADBC-B6AB5861DC61}"/>
    <cellStyle name="Comma 85 3" xfId="996" xr:uid="{BCC031B4-D4EE-43FA-8B72-0DF1F75A8698}"/>
    <cellStyle name="Comma 86" xfId="244" xr:uid="{00000000-0005-0000-0000-000027010000}"/>
    <cellStyle name="Comma 86 2" xfId="1455" xr:uid="{33FD861A-179A-4C0B-8D91-D2CB98CE16BE}"/>
    <cellStyle name="Comma 86 2 2" xfId="2221" xr:uid="{393628C4-6D26-4A64-9115-FF84B6060D46}"/>
    <cellStyle name="Comma 86 3" xfId="997" xr:uid="{B7F58107-2744-4DB4-B4FD-808BC97A5893}"/>
    <cellStyle name="Comma 87" xfId="245" xr:uid="{00000000-0005-0000-0000-000028010000}"/>
    <cellStyle name="Comma 87 2" xfId="1456" xr:uid="{9963129C-D916-4D64-94BA-1C3F9B82FDEA}"/>
    <cellStyle name="Comma 87 2 2" xfId="2222" xr:uid="{4F902E60-6D8E-46F9-8386-0CAEA166BF33}"/>
    <cellStyle name="Comma 87 3" xfId="998" xr:uid="{E2AC54FA-3BE1-4ED6-A6CA-CE97F9CBB76C}"/>
    <cellStyle name="Comma 88" xfId="246" xr:uid="{00000000-0005-0000-0000-000029010000}"/>
    <cellStyle name="Comma 88 2" xfId="1457" xr:uid="{DE6F7869-9501-4EFA-9BEC-30A64C9C817F}"/>
    <cellStyle name="Comma 88 2 2" xfId="2223" xr:uid="{50E815DC-4688-4427-8C91-9FF941808334}"/>
    <cellStyle name="Comma 88 3" xfId="999" xr:uid="{AD072C69-6D58-46E1-90B8-52E7215C09AA}"/>
    <cellStyle name="Comma 89" xfId="247" xr:uid="{00000000-0005-0000-0000-00002A010000}"/>
    <cellStyle name="Comma 89 2" xfId="1458" xr:uid="{F38EC403-4E13-488C-B147-38B2FAB3C6F0}"/>
    <cellStyle name="Comma 89 2 2" xfId="2224" xr:uid="{46BDEF3B-5E1C-4365-B3F7-9C51926052C1}"/>
    <cellStyle name="Comma 89 3" xfId="1000" xr:uid="{66F63AD4-BA74-4311-BC7D-6EDC31A58EF6}"/>
    <cellStyle name="Comma 9" xfId="248" xr:uid="{00000000-0005-0000-0000-00002B010000}"/>
    <cellStyle name="Comma 9 2" xfId="1459" xr:uid="{66E6A0D2-888D-438D-9119-26ACE4B502A9}"/>
    <cellStyle name="Comma 9 2 2" xfId="2225" xr:uid="{7C468FDA-7417-41F3-BED6-B1BEF1D6A771}"/>
    <cellStyle name="Comma 9 3" xfId="1001" xr:uid="{9DC3DD13-E733-44AA-986D-AAE9CA613E23}"/>
    <cellStyle name="Comma 90" xfId="249" xr:uid="{00000000-0005-0000-0000-00002C010000}"/>
    <cellStyle name="Comma 90 2" xfId="1460" xr:uid="{2017358F-6C8B-416A-9FE5-05D0A3AE2273}"/>
    <cellStyle name="Comma 90 2 2" xfId="2226" xr:uid="{97ACBCE0-A714-4B75-A838-FE32FC251EA2}"/>
    <cellStyle name="Comma 90 3" xfId="1002" xr:uid="{1228E354-F3F3-4E0C-9A04-276D5D1A9972}"/>
    <cellStyle name="Comma 91" xfId="250" xr:uid="{00000000-0005-0000-0000-00002D010000}"/>
    <cellStyle name="Comma 91 2" xfId="1461" xr:uid="{E3C8437B-A550-411E-8C33-E58EBC0C7431}"/>
    <cellStyle name="Comma 91 2 2" xfId="2227" xr:uid="{E234540A-1709-48DC-9646-33EEC22D1094}"/>
    <cellStyle name="Comma 91 3" xfId="1003" xr:uid="{55D529FE-E3F1-4E6D-A017-426F2F46A01A}"/>
    <cellStyle name="Comma 92" xfId="251" xr:uid="{00000000-0005-0000-0000-00002E010000}"/>
    <cellStyle name="Comma 92 2" xfId="1462" xr:uid="{0D19ADA7-3013-4384-A3E0-0134B453E265}"/>
    <cellStyle name="Comma 92 2 2" xfId="2228" xr:uid="{CF35052B-B249-4090-A269-6263582D030E}"/>
    <cellStyle name="Comma 92 3" xfId="1004" xr:uid="{BE99F1C3-EA05-415A-AD07-6C3577026F3C}"/>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463" xr:uid="{4644695F-5107-4242-B4AF-706D6F457561}"/>
    <cellStyle name="Currency [0] 4 3" xfId="1818" xr:uid="{081F4B37-14C5-423D-94E7-445BEC8ACD22}"/>
    <cellStyle name="Currency [0] 4 4" xfId="1005" xr:uid="{C1EE4E9D-DAD1-44E0-9D04-83798C8C3D37}"/>
    <cellStyle name="Currency [0] 5" xfId="262" xr:uid="{00000000-0005-0000-0000-00003B010000}"/>
    <cellStyle name="Currency 10" xfId="263" xr:uid="{00000000-0005-0000-0000-00003C010000}"/>
    <cellStyle name="Currency 100" xfId="264" xr:uid="{00000000-0005-0000-0000-00003D010000}"/>
    <cellStyle name="Currency 100 2" xfId="1464" xr:uid="{25180F9A-4736-4B60-8E2C-9DAD7BBF4E3A}"/>
    <cellStyle name="Currency 100 3" xfId="1819" xr:uid="{67B09DDC-C7E8-4300-847C-9B744030EA37}"/>
    <cellStyle name="Currency 100 4" xfId="1006" xr:uid="{B7C74195-8D3C-4898-82D6-D213F61F103E}"/>
    <cellStyle name="Currency 101" xfId="265" xr:uid="{00000000-0005-0000-0000-00003E010000}"/>
    <cellStyle name="Currency 101 2" xfId="1465" xr:uid="{66D2C802-0420-494A-A5BF-3430730409B7}"/>
    <cellStyle name="Currency 101 3" xfId="1820" xr:uid="{56CDB129-D2EF-4BD2-B5EB-0C7C352206D4}"/>
    <cellStyle name="Currency 101 4" xfId="1007" xr:uid="{BF7D44B2-6960-41EE-A206-05D4BAC5A7FA}"/>
    <cellStyle name="Currency 102" xfId="266" xr:uid="{00000000-0005-0000-0000-00003F010000}"/>
    <cellStyle name="Currency 102 2" xfId="1466" xr:uid="{C07AB38E-5D36-4797-968B-3A07072D9211}"/>
    <cellStyle name="Currency 102 3" xfId="1821" xr:uid="{465AF88A-77F1-45C0-B360-32BD3608CC7D}"/>
    <cellStyle name="Currency 102 4" xfId="1008" xr:uid="{4B2A6D38-A2A9-4AAF-B359-9F81AA0E9F48}"/>
    <cellStyle name="Currency 103" xfId="267" xr:uid="{00000000-0005-0000-0000-000040010000}"/>
    <cellStyle name="Currency 103 2" xfId="1467" xr:uid="{735B3DC3-4F6B-4B80-AE6E-30B38F12861A}"/>
    <cellStyle name="Currency 103 3" xfId="1822" xr:uid="{1144C9B7-CCD0-450E-B7C1-341F9C9C61A4}"/>
    <cellStyle name="Currency 103 4" xfId="1009" xr:uid="{7FCA2C04-88D3-4A0D-BA14-0E6E7C2FDD95}"/>
    <cellStyle name="Currency 104" xfId="268" xr:uid="{00000000-0005-0000-0000-000041010000}"/>
    <cellStyle name="Currency 104 2" xfId="1468" xr:uid="{E0C74B44-DEC7-407E-AF7F-F32C20EFA2A6}"/>
    <cellStyle name="Currency 104 3" xfId="1823" xr:uid="{035E0FBF-65F4-438D-8F99-1E11054EFF82}"/>
    <cellStyle name="Currency 104 4" xfId="1010" xr:uid="{09E624A2-DDFE-4B81-A013-FA16D3DE4D0E}"/>
    <cellStyle name="Currency 105" xfId="269" xr:uid="{00000000-0005-0000-0000-000042010000}"/>
    <cellStyle name="Currency 105 2" xfId="1469" xr:uid="{7E792F5E-47F1-4FCD-A15D-F339F911346B}"/>
    <cellStyle name="Currency 105 3" xfId="1824" xr:uid="{2AC254A3-4AED-424C-9F0F-996A0F278888}"/>
    <cellStyle name="Currency 105 4" xfId="1011" xr:uid="{12DDD5AA-BDBF-4F63-AF65-B291697BB069}"/>
    <cellStyle name="Currency 106" xfId="270" xr:uid="{00000000-0005-0000-0000-000043010000}"/>
    <cellStyle name="Currency 106 2" xfId="1470" xr:uid="{206ACC2B-2057-4117-8C1B-EDE919C03F2B}"/>
    <cellStyle name="Currency 106 3" xfId="1825" xr:uid="{08361BBD-E971-4E87-A85C-4F176AE6A599}"/>
    <cellStyle name="Currency 106 4" xfId="1012" xr:uid="{B20B1917-04F5-4D99-940D-25A8DDC7D9FE}"/>
    <cellStyle name="Currency 107" xfId="271" xr:uid="{00000000-0005-0000-0000-000044010000}"/>
    <cellStyle name="Currency 107 2" xfId="1471" xr:uid="{EDA5B559-D531-4071-AEE3-3F93F71A931B}"/>
    <cellStyle name="Currency 107 3" xfId="1826" xr:uid="{B6F5EDFC-16FA-4C03-9787-E9F34EE7ED7F}"/>
    <cellStyle name="Currency 107 4" xfId="1013" xr:uid="{581EB390-1E8E-46E2-9E68-F0F3E13769BD}"/>
    <cellStyle name="Currency 108" xfId="272" xr:uid="{00000000-0005-0000-0000-000045010000}"/>
    <cellStyle name="Currency 108 2" xfId="1472" xr:uid="{1D9678DC-5A64-4CCE-9B52-7AC252DB6B06}"/>
    <cellStyle name="Currency 108 3" xfId="1827" xr:uid="{E32866EA-8C6A-4D08-8BDE-D09927B4A05D}"/>
    <cellStyle name="Currency 108 4" xfId="1014" xr:uid="{593E235B-B83E-4E31-8682-461BD19647BB}"/>
    <cellStyle name="Currency 109" xfId="273" xr:uid="{00000000-0005-0000-0000-000046010000}"/>
    <cellStyle name="Currency 109 2" xfId="1473" xr:uid="{2DC02660-0B8F-4A0C-A07A-5E477189F86A}"/>
    <cellStyle name="Currency 109 3" xfId="1828" xr:uid="{E56AB230-021A-4975-B5E1-282D60EFB9B4}"/>
    <cellStyle name="Currency 109 4" xfId="1015" xr:uid="{01C6E5DA-9874-4A6E-8945-65A358220B30}"/>
    <cellStyle name="Currency 11" xfId="274" xr:uid="{00000000-0005-0000-0000-000047010000}"/>
    <cellStyle name="Currency 110" xfId="275" xr:uid="{00000000-0005-0000-0000-000048010000}"/>
    <cellStyle name="Currency 110 2" xfId="1474" xr:uid="{C40511DB-FF4B-466F-A8B3-64F41E8CF07A}"/>
    <cellStyle name="Currency 110 3" xfId="1829" xr:uid="{122870A4-DA7F-4476-98CB-F4D5ECC10E4F}"/>
    <cellStyle name="Currency 110 4" xfId="1016" xr:uid="{4B9BF585-3B57-44AF-AC32-C5C5AE5A4A0A}"/>
    <cellStyle name="Currency 111" xfId="276" xr:uid="{00000000-0005-0000-0000-000049010000}"/>
    <cellStyle name="Currency 111 2" xfId="1475" xr:uid="{AD3A8AFA-5D05-4417-A1DF-50F8A1AB71C5}"/>
    <cellStyle name="Currency 111 3" xfId="1830" xr:uid="{26C5DE39-9FB0-49DC-85F0-E5E77D91D2E9}"/>
    <cellStyle name="Currency 111 4" xfId="1017" xr:uid="{C006E139-086F-4D66-8ED8-86B05D65D500}"/>
    <cellStyle name="Currency 112" xfId="277" xr:uid="{00000000-0005-0000-0000-00004A010000}"/>
    <cellStyle name="Currency 112 2" xfId="1476" xr:uid="{3EA3A557-A150-4B04-A962-8990EA4330F0}"/>
    <cellStyle name="Currency 112 3" xfId="1831" xr:uid="{E9E48CAC-BDE6-4B73-90BF-F4836EA182CE}"/>
    <cellStyle name="Currency 112 4" xfId="1018" xr:uid="{F9046DE4-649D-4497-9F40-000BD287A516}"/>
    <cellStyle name="Currency 113" xfId="278" xr:uid="{00000000-0005-0000-0000-00004B010000}"/>
    <cellStyle name="Currency 113 2" xfId="1477" xr:uid="{AAE461B2-6500-4583-BE2F-9652A6FF25CE}"/>
    <cellStyle name="Currency 113 3" xfId="1832" xr:uid="{5BD21AD8-4176-4A7C-ADCD-CEA28D0F6AAD}"/>
    <cellStyle name="Currency 113 4" xfId="1019" xr:uid="{DFB002B4-F5A8-4B78-A16D-7526A0089AE0}"/>
    <cellStyle name="Currency 114" xfId="279" xr:uid="{00000000-0005-0000-0000-00004C010000}"/>
    <cellStyle name="Currency 114 2" xfId="1478" xr:uid="{6B886558-FBB1-45FF-B2E4-025D707A96A9}"/>
    <cellStyle name="Currency 114 3" xfId="1833" xr:uid="{2984802F-A2DF-46C5-B228-F26F5D4FA7B6}"/>
    <cellStyle name="Currency 114 4" xfId="1020" xr:uid="{B1BAE2ED-E32A-4CF3-9E46-DC3624FBA953}"/>
    <cellStyle name="Currency 115" xfId="280" xr:uid="{00000000-0005-0000-0000-00004D010000}"/>
    <cellStyle name="Currency 115 2" xfId="1479" xr:uid="{E746B4A7-B476-4805-A421-1D1D1151474C}"/>
    <cellStyle name="Currency 115 3" xfId="1834" xr:uid="{BF8DC4C8-D4AD-4FAA-B477-F1B616818794}"/>
    <cellStyle name="Currency 115 4" xfId="1021" xr:uid="{9DABF5C7-F344-42D2-9DC5-630028791F8D}"/>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480" xr:uid="{2C635D6B-2F7D-4F4C-816D-5450C1066B51}"/>
    <cellStyle name="Currency 139 3" xfId="1835" xr:uid="{2D2B68DD-43B2-4976-AE84-E1E50EC1E7C9}"/>
    <cellStyle name="Currency 139 4" xfId="1022" xr:uid="{95EE1ACF-448B-4FA7-82C1-326D552F2AEE}"/>
    <cellStyle name="Currency 14" xfId="307" xr:uid="{00000000-0005-0000-0000-000068010000}"/>
    <cellStyle name="Currency 140" xfId="308" xr:uid="{00000000-0005-0000-0000-000069010000}"/>
    <cellStyle name="Currency 140 2" xfId="1481" xr:uid="{95F7F642-E250-4E08-9263-33BE8826B300}"/>
    <cellStyle name="Currency 140 3" xfId="1836" xr:uid="{79E19E35-CF34-405D-8B9C-6C7B9B334A5B}"/>
    <cellStyle name="Currency 140 4" xfId="1023" xr:uid="{FDB2D539-3579-48D5-8E6C-F1989601B90E}"/>
    <cellStyle name="Currency 141" xfId="309" xr:uid="{00000000-0005-0000-0000-00006A010000}"/>
    <cellStyle name="Currency 141 2" xfId="1482" xr:uid="{36ADA332-3B90-48CF-9AA0-5FA6164830DD}"/>
    <cellStyle name="Currency 141 3" xfId="1837" xr:uid="{750E8521-E65B-415F-AA2A-8442455B74BD}"/>
    <cellStyle name="Currency 141 4" xfId="1024" xr:uid="{64AA2829-53C2-4973-8246-5891C66577D5}"/>
    <cellStyle name="Currency 142" xfId="310" xr:uid="{00000000-0005-0000-0000-00006B010000}"/>
    <cellStyle name="Currency 142 2" xfId="1483" xr:uid="{F300F430-6D8B-4C3E-A841-C177B03F1A58}"/>
    <cellStyle name="Currency 142 3" xfId="1838" xr:uid="{217D6400-707F-458B-9293-57B2323C6BD2}"/>
    <cellStyle name="Currency 142 4" xfId="1025" xr:uid="{1494677C-C333-48BE-BCB7-187E763E4216}"/>
    <cellStyle name="Currency 143" xfId="311" xr:uid="{00000000-0005-0000-0000-00006C010000}"/>
    <cellStyle name="Currency 143 2" xfId="1484" xr:uid="{B9C5D458-2AC2-405C-A078-5C8C545F8ACD}"/>
    <cellStyle name="Currency 143 3" xfId="1839" xr:uid="{B8E59DF5-3144-4533-9F9D-6A3DD023D4C2}"/>
    <cellStyle name="Currency 143 4" xfId="1026" xr:uid="{AB0430E2-F459-46A4-881A-431A6ACA14F2}"/>
    <cellStyle name="Currency 144" xfId="312" xr:uid="{00000000-0005-0000-0000-00006D010000}"/>
    <cellStyle name="Currency 144 2" xfId="1485" xr:uid="{D3D1675E-EB4E-45FD-A272-C4E49B4A962D}"/>
    <cellStyle name="Currency 144 3" xfId="1840" xr:uid="{FB5DC5C3-98BF-416A-BF64-F7D32BDA1C17}"/>
    <cellStyle name="Currency 144 4" xfId="1027" xr:uid="{8A5B29E7-21CC-4A56-94F1-969AC73DBDFD}"/>
    <cellStyle name="Currency 145" xfId="313" xr:uid="{00000000-0005-0000-0000-00006E010000}"/>
    <cellStyle name="Currency 145 2" xfId="1486" xr:uid="{813210A5-0097-4B40-A16F-B4FC428431B1}"/>
    <cellStyle name="Currency 145 3" xfId="1841" xr:uid="{B88BE497-17FD-44DC-83D5-EE01BEB7108F}"/>
    <cellStyle name="Currency 145 4" xfId="1028" xr:uid="{5B8DD1A1-E8D7-49A7-AE87-84B55C90F6ED}"/>
    <cellStyle name="Currency 146" xfId="314" xr:uid="{00000000-0005-0000-0000-00006F010000}"/>
    <cellStyle name="Currency 146 2" xfId="1487" xr:uid="{ABE4110A-6F6D-4187-9CFD-29803BE6B7B3}"/>
    <cellStyle name="Currency 146 3" xfId="1842" xr:uid="{7A4BE364-6A37-40C1-8C27-F2B0E39EE36F}"/>
    <cellStyle name="Currency 146 4" xfId="1029" xr:uid="{DA7EBE02-E176-4F9A-B88F-F081B291FF8B}"/>
    <cellStyle name="Currency 147" xfId="315" xr:uid="{00000000-0005-0000-0000-000070010000}"/>
    <cellStyle name="Currency 147 2" xfId="1488" xr:uid="{0ED586B5-D3B7-45C8-BBF0-9830F63E1AEA}"/>
    <cellStyle name="Currency 147 3" xfId="1843" xr:uid="{963E4C2A-043D-4F18-A0F8-7CFADE9B7DBB}"/>
    <cellStyle name="Currency 147 4" xfId="1030" xr:uid="{7548D17E-4E26-4769-BEF7-8E54BF3EF8F7}"/>
    <cellStyle name="Currency 148" xfId="316" xr:uid="{00000000-0005-0000-0000-000071010000}"/>
    <cellStyle name="Currency 148 2" xfId="1489" xr:uid="{34C7B873-FEBA-4859-839E-310721A71C3A}"/>
    <cellStyle name="Currency 148 3" xfId="1844" xr:uid="{98EB8E74-584D-4BDC-90E3-60FB91F9659E}"/>
    <cellStyle name="Currency 148 4" xfId="1031" xr:uid="{1045EF11-448B-44CE-A7B9-6D4A00DD1641}"/>
    <cellStyle name="Currency 149" xfId="317" xr:uid="{00000000-0005-0000-0000-000072010000}"/>
    <cellStyle name="Currency 149 2" xfId="1490" xr:uid="{701CB0A2-7AA1-4AAA-8AB1-7E60E80F2B38}"/>
    <cellStyle name="Currency 149 3" xfId="1845" xr:uid="{B1F72221-6B4D-4D1B-8E44-39E3AFD3D92E}"/>
    <cellStyle name="Currency 149 4" xfId="1032" xr:uid="{97C03E91-22CA-432B-AB11-C7EB0994341A}"/>
    <cellStyle name="Currency 15" xfId="318" xr:uid="{00000000-0005-0000-0000-000073010000}"/>
    <cellStyle name="Currency 150" xfId="319" xr:uid="{00000000-0005-0000-0000-000074010000}"/>
    <cellStyle name="Currency 150 2" xfId="1491" xr:uid="{407A2E2B-A29C-498C-AAFE-94BB8EF8070A}"/>
    <cellStyle name="Currency 150 3" xfId="1846" xr:uid="{87EF083A-7C0F-469D-9479-15D25CB62C13}"/>
    <cellStyle name="Currency 150 4" xfId="1033" xr:uid="{B57F3E2B-9D0D-4B2A-A4D7-8F986C6C56E1}"/>
    <cellStyle name="Currency 151" xfId="320" xr:uid="{00000000-0005-0000-0000-000075010000}"/>
    <cellStyle name="Currency 151 2" xfId="1492" xr:uid="{87BB2900-EC36-48D2-A008-1DF4EB60B67A}"/>
    <cellStyle name="Currency 151 3" xfId="1847" xr:uid="{DED31BB4-51D4-451F-86E7-9BD88556D492}"/>
    <cellStyle name="Currency 151 4" xfId="1034" xr:uid="{07224AEB-EC11-4E3E-B5C4-9AFB21661D29}"/>
    <cellStyle name="Currency 152" xfId="321" xr:uid="{00000000-0005-0000-0000-000076010000}"/>
    <cellStyle name="Currency 152 2" xfId="1493" xr:uid="{E20E0DEA-880E-4182-979C-ECE27B5B3DF8}"/>
    <cellStyle name="Currency 152 3" xfId="1848" xr:uid="{C3F343E8-E3D1-4D46-A40A-38D908BDA612}"/>
    <cellStyle name="Currency 152 4" xfId="1035" xr:uid="{413E9383-4F07-4083-B37C-9EDF40D65D44}"/>
    <cellStyle name="Currency 153" xfId="322" xr:uid="{00000000-0005-0000-0000-000077010000}"/>
    <cellStyle name="Currency 153 2" xfId="1494" xr:uid="{3A5DB683-4247-4A80-B061-0179010A202B}"/>
    <cellStyle name="Currency 153 3" xfId="1849" xr:uid="{644E1E4D-7774-408D-A97A-C2A7A89FC53B}"/>
    <cellStyle name="Currency 153 4" xfId="1036" xr:uid="{22D6F328-B684-46A8-8ED6-284F4D611DA8}"/>
    <cellStyle name="Currency 154" xfId="323" xr:uid="{00000000-0005-0000-0000-000078010000}"/>
    <cellStyle name="Currency 154 2" xfId="1495" xr:uid="{A9F1984E-7D14-411E-AAA1-8D9536B651DE}"/>
    <cellStyle name="Currency 154 3" xfId="1850" xr:uid="{ACD5DEC7-7F63-4635-ADD0-9D74C913C1F9}"/>
    <cellStyle name="Currency 154 4" xfId="1037" xr:uid="{6E0D2B8F-F3F5-4629-93F2-44619BB0F277}"/>
    <cellStyle name="Currency 155" xfId="324" xr:uid="{00000000-0005-0000-0000-000079010000}"/>
    <cellStyle name="Currency 155 2" xfId="1496" xr:uid="{100A3429-9E1D-440D-AFB1-1C744E17D5F5}"/>
    <cellStyle name="Currency 155 3" xfId="1851" xr:uid="{651F3D00-7BF7-4B35-BEA7-55F99176085E}"/>
    <cellStyle name="Currency 155 4" xfId="1038" xr:uid="{591824DD-A531-4308-ADF8-3EF078A6CA14}"/>
    <cellStyle name="Currency 156" xfId="325" xr:uid="{00000000-0005-0000-0000-00007A010000}"/>
    <cellStyle name="Currency 156 2" xfId="1497" xr:uid="{94D1040B-D24C-4BFA-A056-7C41768CD3C5}"/>
    <cellStyle name="Currency 156 3" xfId="1852" xr:uid="{699E91DA-5E70-44A5-8856-6F9A87C0AE04}"/>
    <cellStyle name="Currency 156 4" xfId="1039" xr:uid="{A6C7C3AD-CE49-4525-9F64-B8D8EA28072A}"/>
    <cellStyle name="Currency 157" xfId="326" xr:uid="{00000000-0005-0000-0000-00007B010000}"/>
    <cellStyle name="Currency 157 2" xfId="1498" xr:uid="{6DBEA849-25AC-4AB1-800B-11B26E4CCE41}"/>
    <cellStyle name="Currency 157 3" xfId="1853" xr:uid="{B0CE2F35-74AE-4383-8038-3D3D01CDF8E1}"/>
    <cellStyle name="Currency 157 4" xfId="1040" xr:uid="{135C1B46-4576-49AC-A288-91F01BA5C6B8}"/>
    <cellStyle name="Currency 158" xfId="327" xr:uid="{00000000-0005-0000-0000-00007C010000}"/>
    <cellStyle name="Currency 158 2" xfId="1499" xr:uid="{1D0ACC3D-0D14-4BCE-9252-60BBB9F01586}"/>
    <cellStyle name="Currency 158 3" xfId="1854" xr:uid="{761B595E-2DA4-4144-B639-87F19490E74C}"/>
    <cellStyle name="Currency 158 4" xfId="1041" xr:uid="{A3CB3DA4-BDAC-43F8-92A6-9CD5049E4207}"/>
    <cellStyle name="Currency 159" xfId="328" xr:uid="{00000000-0005-0000-0000-00007D010000}"/>
    <cellStyle name="Currency 159 2" xfId="1500" xr:uid="{ABC92044-5B1E-4F02-9BF1-A10645BB2B96}"/>
    <cellStyle name="Currency 159 3" xfId="1855" xr:uid="{01107045-9F9B-4D32-8BC6-794406227AAF}"/>
    <cellStyle name="Currency 159 4" xfId="1042" xr:uid="{9AA75EAF-3EEA-42C6-80EF-B1BBADDFDB1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501" xr:uid="{5E72118B-0F19-4310-A3C3-2382C246BA2F}"/>
    <cellStyle name="Currency 203 3" xfId="1856" xr:uid="{CB5AF771-455A-411F-AD8B-BB0BC52D6483}"/>
    <cellStyle name="Currency 203 4" xfId="1043" xr:uid="{2050351F-3015-48C4-85ED-DD944E0F7A0E}"/>
    <cellStyle name="Currency 204" xfId="379" xr:uid="{00000000-0005-0000-0000-0000B0010000}"/>
    <cellStyle name="Currency 204 2" xfId="1502" xr:uid="{CD9BFCDC-633F-47B0-A1C6-C3BB32F54A46}"/>
    <cellStyle name="Currency 204 3" xfId="1857" xr:uid="{293D58AF-4C08-4124-8FD2-BBE91B0E1140}"/>
    <cellStyle name="Currency 204 4" xfId="1044" xr:uid="{965C1CD4-7EB5-4609-BFAE-970036CC8DB8}"/>
    <cellStyle name="Currency 205" xfId="380" xr:uid="{00000000-0005-0000-0000-0000B1010000}"/>
    <cellStyle name="Currency 205 2" xfId="1503" xr:uid="{79450317-FF95-401D-9E49-2A3A615EB297}"/>
    <cellStyle name="Currency 205 3" xfId="1858" xr:uid="{8346842A-A630-417F-8B0F-3AB918BA0739}"/>
    <cellStyle name="Currency 205 4" xfId="1045" xr:uid="{6ECC7718-63D7-4144-9FD5-149FD9F7A86D}"/>
    <cellStyle name="Currency 206" xfId="381" xr:uid="{00000000-0005-0000-0000-0000B2010000}"/>
    <cellStyle name="Currency 206 2" xfId="1504" xr:uid="{0FAD7E34-8C32-4467-94C6-D055AE2ADD23}"/>
    <cellStyle name="Currency 206 3" xfId="1859" xr:uid="{2EE933F6-661E-4EEE-AD84-CE4D2D711E93}"/>
    <cellStyle name="Currency 206 4" xfId="1046" xr:uid="{541BEC5F-777E-42EC-8D91-0DF2EA648602}"/>
    <cellStyle name="Currency 207" xfId="382" xr:uid="{00000000-0005-0000-0000-0000B3010000}"/>
    <cellStyle name="Currency 207 2" xfId="1505" xr:uid="{DC111BB7-87F6-48B6-BA14-62D5D613ECA7}"/>
    <cellStyle name="Currency 207 3" xfId="1860" xr:uid="{E6151276-53E1-481D-8649-BB8521033757}"/>
    <cellStyle name="Currency 207 4" xfId="1047" xr:uid="{47D6F97E-D4DB-4158-83CE-1B5DE7373057}"/>
    <cellStyle name="Currency 208" xfId="383" xr:uid="{00000000-0005-0000-0000-0000B4010000}"/>
    <cellStyle name="Currency 208 2" xfId="1506" xr:uid="{67143609-6008-4C02-BDB2-C671914874AB}"/>
    <cellStyle name="Currency 208 3" xfId="1861" xr:uid="{E1CA6D80-A594-42F5-BB1B-FCEB362F4831}"/>
    <cellStyle name="Currency 208 4" xfId="1048" xr:uid="{CB45E454-7F8C-4A77-B2E5-9139AC38BBBD}"/>
    <cellStyle name="Currency 209" xfId="384" xr:uid="{00000000-0005-0000-0000-0000B5010000}"/>
    <cellStyle name="Currency 209 2" xfId="1507" xr:uid="{A7311486-10F0-4C58-9F41-C36DA15137B6}"/>
    <cellStyle name="Currency 209 3" xfId="1862" xr:uid="{1C8D0A8D-4ED5-4880-9342-1C8170EEF54F}"/>
    <cellStyle name="Currency 209 4" xfId="1049" xr:uid="{746B0E19-400B-4731-B1B2-E175778A91AC}"/>
    <cellStyle name="Currency 21" xfId="385" xr:uid="{00000000-0005-0000-0000-0000B6010000}"/>
    <cellStyle name="Currency 210" xfId="386" xr:uid="{00000000-0005-0000-0000-0000B7010000}"/>
    <cellStyle name="Currency 210 2" xfId="1508" xr:uid="{A7EFD95B-71F6-4602-881E-68837DC058A3}"/>
    <cellStyle name="Currency 210 3" xfId="1863" xr:uid="{DFE4A261-B6DC-4903-B9CF-F69117C5D5DB}"/>
    <cellStyle name="Currency 210 4" xfId="1050" xr:uid="{F069ED23-8ECD-4C8F-B42D-FAC2D40D61E8}"/>
    <cellStyle name="Currency 211" xfId="387" xr:uid="{00000000-0005-0000-0000-0000B8010000}"/>
    <cellStyle name="Currency 211 2" xfId="1509" xr:uid="{CB208482-51F2-4758-8C9C-4347061B21D0}"/>
    <cellStyle name="Currency 211 3" xfId="1864" xr:uid="{CEEC6D71-2B45-4963-A52C-54DC32C2091F}"/>
    <cellStyle name="Currency 211 4" xfId="1051" xr:uid="{3B309436-2B47-46C6-A80F-13A7FC6A71B6}"/>
    <cellStyle name="Currency 212" xfId="388" xr:uid="{00000000-0005-0000-0000-0000B9010000}"/>
    <cellStyle name="Currency 212 2" xfId="1510" xr:uid="{ED82FAEA-3CB1-475B-BCC8-6937CC7FE8E8}"/>
    <cellStyle name="Currency 212 3" xfId="1865" xr:uid="{BD932501-360C-456C-8C68-23C33FCBF99F}"/>
    <cellStyle name="Currency 212 4" xfId="1052" xr:uid="{3F866ABC-A038-4380-A447-EB33458841D4}"/>
    <cellStyle name="Currency 213" xfId="389" xr:uid="{00000000-0005-0000-0000-0000BA010000}"/>
    <cellStyle name="Currency 213 2" xfId="1511" xr:uid="{FF2287D6-B32D-4532-891B-391C747E1345}"/>
    <cellStyle name="Currency 213 3" xfId="1866" xr:uid="{0D1A6D15-86BE-4562-BBD2-54E236A7A115}"/>
    <cellStyle name="Currency 213 4" xfId="1053" xr:uid="{3B4B2829-8E2A-451B-A7FF-0A8D7E6F500A}"/>
    <cellStyle name="Currency 214" xfId="390" xr:uid="{00000000-0005-0000-0000-0000BB010000}"/>
    <cellStyle name="Currency 214 2" xfId="1512" xr:uid="{5D98C1D7-A29D-41A9-B51F-27555C414658}"/>
    <cellStyle name="Currency 214 3" xfId="1867" xr:uid="{17D3A36D-83A6-4998-93B9-2B3CA35B630D}"/>
    <cellStyle name="Currency 214 4" xfId="1054" xr:uid="{BBCEF430-AAF9-435D-8838-9F522A87EC48}"/>
    <cellStyle name="Currency 215" xfId="391" xr:uid="{00000000-0005-0000-0000-0000BC010000}"/>
    <cellStyle name="Currency 215 2" xfId="1513" xr:uid="{3256395F-EED9-45CE-862A-84B6BB57FADC}"/>
    <cellStyle name="Currency 215 3" xfId="1868" xr:uid="{A57A8B46-4ECE-48DE-8791-5B80C5376B29}"/>
    <cellStyle name="Currency 215 4" xfId="1055" xr:uid="{944AF073-BA5C-4AFD-885E-3ABC8C78C180}"/>
    <cellStyle name="Currency 216" xfId="392" xr:uid="{00000000-0005-0000-0000-0000BD010000}"/>
    <cellStyle name="Currency 216 2" xfId="1514" xr:uid="{23F0ACA7-1926-4539-91A4-AAFD2F2CDDB2}"/>
    <cellStyle name="Currency 216 3" xfId="1869" xr:uid="{9906DCAE-A378-4418-8E6F-3FEDD48A0494}"/>
    <cellStyle name="Currency 216 4" xfId="1056" xr:uid="{15D47AF0-3926-42AD-BD76-2F3291FB01E8}"/>
    <cellStyle name="Currency 217" xfId="393" xr:uid="{00000000-0005-0000-0000-0000BE010000}"/>
    <cellStyle name="Currency 217 2" xfId="1515" xr:uid="{15330B8B-4907-4335-94E0-94A19C7419E8}"/>
    <cellStyle name="Currency 217 3" xfId="1870" xr:uid="{104FBB26-8373-4584-B323-237D970173C6}"/>
    <cellStyle name="Currency 217 4" xfId="1057" xr:uid="{D75E9753-208F-43C6-AF0D-EB431E921467}"/>
    <cellStyle name="Currency 218" xfId="394" xr:uid="{00000000-0005-0000-0000-0000BF010000}"/>
    <cellStyle name="Currency 218 2" xfId="1516" xr:uid="{1ECABE76-AC14-4DDF-89CB-688366E1D98D}"/>
    <cellStyle name="Currency 218 3" xfId="1871" xr:uid="{C7992C75-D8F0-4FAA-BECB-E6FC2B974235}"/>
    <cellStyle name="Currency 218 4" xfId="1058" xr:uid="{AC9953BB-8110-4DA9-83E4-22C5376821AF}"/>
    <cellStyle name="Currency 219" xfId="395" xr:uid="{00000000-0005-0000-0000-0000C0010000}"/>
    <cellStyle name="Currency 219 2" xfId="1517" xr:uid="{9A90A64A-E479-4719-B41D-C3AB0D0F462F}"/>
    <cellStyle name="Currency 219 3" xfId="1872" xr:uid="{88FE1B11-A8E1-4515-9AA8-A73BEE4DFF1D}"/>
    <cellStyle name="Currency 219 4" xfId="1059" xr:uid="{C9403AAF-DC98-4BF3-8E9B-0B3CFB98558F}"/>
    <cellStyle name="Currency 22" xfId="396" xr:uid="{00000000-0005-0000-0000-0000C1010000}"/>
    <cellStyle name="Currency 220" xfId="397" xr:uid="{00000000-0005-0000-0000-0000C2010000}"/>
    <cellStyle name="Currency 220 2" xfId="1518" xr:uid="{A2FA1658-1B8A-4C26-984A-CD034B2A66E2}"/>
    <cellStyle name="Currency 220 3" xfId="1873" xr:uid="{B518254A-7E95-400C-8FB1-E73B135B8974}"/>
    <cellStyle name="Currency 220 4" xfId="1060" xr:uid="{FAFBA07A-760B-45EA-8666-44AB3E7D33B7}"/>
    <cellStyle name="Currency 221" xfId="398" xr:uid="{00000000-0005-0000-0000-0000C3010000}"/>
    <cellStyle name="Currency 221 2" xfId="1519" xr:uid="{6E4E3CB3-4460-4E51-8832-E768B9546834}"/>
    <cellStyle name="Currency 221 3" xfId="1874" xr:uid="{9761CD73-C1D6-45A7-8C6F-9D6AD90C1217}"/>
    <cellStyle name="Currency 221 4" xfId="1061" xr:uid="{C811986C-D6C6-48F3-B5CA-DF6493380A4B}"/>
    <cellStyle name="Currency 222" xfId="399" xr:uid="{00000000-0005-0000-0000-0000C4010000}"/>
    <cellStyle name="Currency 222 2" xfId="1520" xr:uid="{539B5E91-5B65-4A7C-8516-C5249D84D53F}"/>
    <cellStyle name="Currency 222 3" xfId="1875" xr:uid="{739C115A-8E3B-495C-AA4F-8F3F5E6E2BCC}"/>
    <cellStyle name="Currency 222 4" xfId="1062" xr:uid="{9029EC7E-2F1D-41D5-B7FA-93D2680AAB7D}"/>
    <cellStyle name="Currency 223" xfId="400" xr:uid="{00000000-0005-0000-0000-0000C5010000}"/>
    <cellStyle name="Currency 223 2" xfId="1521" xr:uid="{1FF04F57-D10A-48CA-85ED-71DB4CD3B861}"/>
    <cellStyle name="Currency 223 3" xfId="1876" xr:uid="{53282BAE-1BF3-42BE-A368-5BFBB384FC82}"/>
    <cellStyle name="Currency 223 4" xfId="1063" xr:uid="{DDEA20E7-4B5C-461A-A704-2E35CE18A33D}"/>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524" xr:uid="{E70329E3-7B16-4A76-934C-F4171C4FB86F}"/>
    <cellStyle name="Currency 93 3" xfId="1878" xr:uid="{A0F019FD-4007-4C81-9A3C-361071AA0F39}"/>
    <cellStyle name="Currency 93 4" xfId="1064" xr:uid="{3A701D3B-FAB1-4BE5-B97F-57FFD8DEFF16}"/>
    <cellStyle name="Currency 94" xfId="479" xr:uid="{00000000-0005-0000-0000-000014020000}"/>
    <cellStyle name="Currency 94 2" xfId="1525" xr:uid="{429E2F19-70BB-4133-8670-E624F62E0AAB}"/>
    <cellStyle name="Currency 94 3" xfId="1879" xr:uid="{CAF08D8A-143E-45A8-94B0-A6B36A19F122}"/>
    <cellStyle name="Currency 94 4" xfId="1065" xr:uid="{D6DD3E25-50B7-4FAE-9BFD-321EF482DD39}"/>
    <cellStyle name="Currency 95" xfId="480" xr:uid="{00000000-0005-0000-0000-000015020000}"/>
    <cellStyle name="Currency 95 2" xfId="1526" xr:uid="{AB8529D3-4318-4856-922E-B4906DB99482}"/>
    <cellStyle name="Currency 95 3" xfId="1880" xr:uid="{F2F6D82F-BB10-4EC0-86B4-CF9D8A93ABAF}"/>
    <cellStyle name="Currency 95 4" xfId="1066" xr:uid="{3DA14C5C-AFB7-4906-92F9-AC6F91D46125}"/>
    <cellStyle name="Currency 96" xfId="481" xr:uid="{00000000-0005-0000-0000-000016020000}"/>
    <cellStyle name="Currency 96 2" xfId="1527" xr:uid="{AFB0A50B-1F4C-4E63-A25E-043394CBDB5D}"/>
    <cellStyle name="Currency 96 3" xfId="1881" xr:uid="{D2077AD0-DA65-4558-B7EB-40F0592B46A6}"/>
    <cellStyle name="Currency 96 4" xfId="1067" xr:uid="{6FF108F0-A25F-4E83-99FF-22AC00839D6B}"/>
    <cellStyle name="Currency 97" xfId="482" xr:uid="{00000000-0005-0000-0000-000017020000}"/>
    <cellStyle name="Currency 97 2" xfId="1528" xr:uid="{4D3A5164-2F53-4DA2-A877-BA64722E3449}"/>
    <cellStyle name="Currency 97 3" xfId="1882" xr:uid="{69E615EC-8D89-4329-A66B-981A7D743404}"/>
    <cellStyle name="Currency 97 4" xfId="1068" xr:uid="{129219D4-87C9-40B9-8B72-ECD891117AF9}"/>
    <cellStyle name="Currency 98" xfId="483" xr:uid="{00000000-0005-0000-0000-000018020000}"/>
    <cellStyle name="Currency 98 2" xfId="1529" xr:uid="{E9DBED1C-4E0C-4EE6-ABC6-5E1CADC88ED2}"/>
    <cellStyle name="Currency 98 3" xfId="1883" xr:uid="{2E5AB0D6-CC30-4242-82A7-26F9E29BBC3A}"/>
    <cellStyle name="Currency 98 4" xfId="1069" xr:uid="{13710065-8137-472D-B43B-77C0B2E7C882}"/>
    <cellStyle name="Currency 99" xfId="484" xr:uid="{00000000-0005-0000-0000-000019020000}"/>
    <cellStyle name="Currency 99 2" xfId="1530" xr:uid="{F0055F38-BA03-4269-9614-4A07D8371A08}"/>
    <cellStyle name="Currency 99 3" xfId="1884" xr:uid="{364A9E23-F098-4486-9EB0-6E164AA8CEA4}"/>
    <cellStyle name="Currency 99 4" xfId="1070" xr:uid="{717461C9-EE00-4051-91F8-F80B5537BA5B}"/>
    <cellStyle name="Entrée"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10" xfId="1071" xr:uid="{43F24B81-B8B0-47B4-9142-BAE1297905D5}"/>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531" xr:uid="{90FD055C-88C9-4149-A7DE-FFD8835E0443}"/>
    <cellStyle name="Input 2" xfId="499" xr:uid="{00000000-0005-0000-0000-000038020000}"/>
    <cellStyle name="Input 2 2" xfId="632" xr:uid="{00000000-0005-0000-0000-000039020000}"/>
    <cellStyle name="Insatisfaisant" xfId="676" builtinId="27" customBuiltin="1"/>
    <cellStyle name="Lien hypertexte" xfId="831" builtinId="8"/>
    <cellStyle name="Linked Cell 2" xfId="500" xr:uid="{00000000-0005-0000-0000-00003B020000}"/>
    <cellStyle name="Neutral 2" xfId="501" xr:uid="{00000000-0005-0000-0000-00003D020000}"/>
    <cellStyle name="Neutral 2 2" xfId="633" xr:uid="{00000000-0005-0000-0000-00003E020000}"/>
    <cellStyle name="Neutre" xfId="677" builtinId="28" customBuiltin="1"/>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532" xr:uid="{2D35A79E-CC86-45A2-9E9A-3DECCB332BD3}"/>
    <cellStyle name="Normal 13 11" xfId="1886" xr:uid="{5E79236A-4F05-4512-AE7D-E69524D1B397}"/>
    <cellStyle name="Normal 13 12" xfId="1072" xr:uid="{2F065FCB-D7B8-4974-81D5-7C687CCCAA0F}"/>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698" xr:uid="{1CF6032F-4D48-418C-B9CD-1EFA2F052BBF}"/>
    <cellStyle name="Normal 13 2 2 2 2 2 2 2 2" xfId="2395" xr:uid="{44A6440F-E913-41EE-A271-E5A9A1086946}"/>
    <cellStyle name="Normal 13 2 2 2 2 2 2 3" xfId="2052" xr:uid="{B85C7BB4-D763-41FC-8CB2-374FE1239B19}"/>
    <cellStyle name="Normal 13 2 2 2 2 2 2 4" xfId="1237" xr:uid="{389F8709-EF77-48B9-891A-6279263370D6}"/>
    <cellStyle name="Normal 13 2 2 2 2 2 3" xfId="1583" xr:uid="{AD800E38-749D-493D-8213-1D58C0BF1DB5}"/>
    <cellStyle name="Normal 13 2 2 2 2 2 3 2" xfId="2281" xr:uid="{0A3D50E1-D196-4B25-B5A9-17283856D8F3}"/>
    <cellStyle name="Normal 13 2 2 2 2 2 4" xfId="1937" xr:uid="{588C5954-5319-4B94-A483-170438C32F78}"/>
    <cellStyle name="Normal 13 2 2 2 2 2 5" xfId="1123" xr:uid="{F2B8BBF0-DFB5-477F-8DEA-2919F11121E2}"/>
    <cellStyle name="Normal 13 2 2 2 2 3" xfId="728" xr:uid="{F7E642FC-6515-4C96-BF0C-73AEC1DE4ADF}"/>
    <cellStyle name="Normal 13 2 2 2 2 3 2" xfId="1651" xr:uid="{7693B01C-E2C9-4769-A9C8-7DFA63E54DE7}"/>
    <cellStyle name="Normal 13 2 2 2 2 3 2 2" xfId="2348" xr:uid="{D44450BA-9E72-425C-B91D-64A4A5FB6F92}"/>
    <cellStyle name="Normal 13 2 2 2 2 3 3" xfId="2005" xr:uid="{2307B34F-E847-42A8-B87C-50F3B8EDED1C}"/>
    <cellStyle name="Normal 13 2 2 2 2 3 4" xfId="1190" xr:uid="{23EA7008-A8B3-4485-8643-17C19751F1B9}"/>
    <cellStyle name="Normal 13 2 2 2 2 4" xfId="1536" xr:uid="{49B581FC-4C87-44F4-82CA-EF6DE6EEC827}"/>
    <cellStyle name="Normal 13 2 2 2 2 4 2" xfId="2232" xr:uid="{8636EE1B-66E8-4335-9BFE-77ABED85CFB0}"/>
    <cellStyle name="Normal 13 2 2 2 2 5" xfId="1890" xr:uid="{78E5F336-D05B-4BFF-AFF9-DFCD9B864E69}"/>
    <cellStyle name="Normal 13 2 2 2 2 6" xfId="1076" xr:uid="{1EACD9CD-89A3-440E-9CFB-D33689E40775}"/>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699" xr:uid="{6758CC87-1C3E-4B2B-A15B-83525A9B384D}"/>
    <cellStyle name="Normal 13 2 2 2 3 2 2 2 2" xfId="2396" xr:uid="{BBE60906-58CF-402C-8FF2-240065ACAA1D}"/>
    <cellStyle name="Normal 13 2 2 2 3 2 2 3" xfId="2053" xr:uid="{AD29E682-F729-4028-8BA9-5928F75779BB}"/>
    <cellStyle name="Normal 13 2 2 2 3 2 2 4" xfId="1238" xr:uid="{624A7BD1-12BD-4522-9905-77D28E0A9423}"/>
    <cellStyle name="Normal 13 2 2 2 3 2 3" xfId="1584" xr:uid="{63838FD5-C3DD-4A9B-84DB-F27D52EA2AA9}"/>
    <cellStyle name="Normal 13 2 2 2 3 2 3 2" xfId="2282" xr:uid="{6D185146-0777-4E64-8587-E7FCF9450BE2}"/>
    <cellStyle name="Normal 13 2 2 2 3 2 4" xfId="1938" xr:uid="{41B08BE1-F614-4E2B-AF0E-5C7C25571DD1}"/>
    <cellStyle name="Normal 13 2 2 2 3 2 5" xfId="1124" xr:uid="{E18A742A-E98D-40AF-977C-DCF923C4AAFE}"/>
    <cellStyle name="Normal 13 2 2 2 3 3" xfId="729" xr:uid="{217E2C86-D28F-4667-8EB7-18B8E5C66798}"/>
    <cellStyle name="Normal 13 2 2 2 3 3 2" xfId="1652" xr:uid="{4FE95CAE-44E8-486C-878D-22EC12C990DF}"/>
    <cellStyle name="Normal 13 2 2 2 3 3 2 2" xfId="2349" xr:uid="{6F5783E5-DB79-47EB-BD32-B2282880CF14}"/>
    <cellStyle name="Normal 13 2 2 2 3 3 3" xfId="2006" xr:uid="{ABCC586D-C0D4-4698-855D-DB4F7F5F9CBD}"/>
    <cellStyle name="Normal 13 2 2 2 3 3 4" xfId="1191" xr:uid="{C8353E6F-F533-4CE0-B923-0E8E185A68F7}"/>
    <cellStyle name="Normal 13 2 2 2 3 4" xfId="1537" xr:uid="{EC789C15-92C2-42C7-92DE-3104123FB3B2}"/>
    <cellStyle name="Normal 13 2 2 2 3 4 2" xfId="2233" xr:uid="{1C4A2581-E4A6-4346-95D7-66C62F4ED292}"/>
    <cellStyle name="Normal 13 2 2 2 3 5" xfId="1891" xr:uid="{D6BA8B59-42B4-4F3D-9C37-3CFA492B9756}"/>
    <cellStyle name="Normal 13 2 2 2 3 6" xfId="1077" xr:uid="{9404EFF2-4D10-4F42-B926-89C159FF338A}"/>
    <cellStyle name="Normal 13 2 2 2 4" xfId="637" xr:uid="{00000000-0005-0000-0000-00004C020000}"/>
    <cellStyle name="Normal 13 2 2 2 4 2" xfId="774" xr:uid="{9DD2384D-9728-4663-8046-D79F77604DA2}"/>
    <cellStyle name="Normal 13 2 2 2 4 2 2" xfId="1697" xr:uid="{B28DD803-528A-4687-8CE8-FE3A4A5209E8}"/>
    <cellStyle name="Normal 13 2 2 2 4 2 2 2" xfId="2394" xr:uid="{497E46B0-D056-4F28-ABB0-5E5A29632D8D}"/>
    <cellStyle name="Normal 13 2 2 2 4 2 3" xfId="2051" xr:uid="{FE04B136-A056-4C28-A232-982ADA026C07}"/>
    <cellStyle name="Normal 13 2 2 2 4 2 4" xfId="1236" xr:uid="{3E5B1A06-59BE-4BE3-9C0A-12EEB1B95796}"/>
    <cellStyle name="Normal 13 2 2 2 4 3" xfId="1582" xr:uid="{9DD4F7A4-CE6F-4B15-B6AA-5606263E9FD1}"/>
    <cellStyle name="Normal 13 2 2 2 4 3 2" xfId="2280" xr:uid="{49FEB660-03FC-42E7-8B0F-4713499BE5C7}"/>
    <cellStyle name="Normal 13 2 2 2 4 4" xfId="1936" xr:uid="{D8FAD86D-16EA-41C8-BF40-A5D55F992DEF}"/>
    <cellStyle name="Normal 13 2 2 2 4 5" xfId="1122" xr:uid="{D0547DA0-D189-48B4-BEA3-D2C86673B5C2}"/>
    <cellStyle name="Normal 13 2 2 2 5" xfId="727" xr:uid="{70E49861-77DE-4FCA-9F03-2E66F0E07D24}"/>
    <cellStyle name="Normal 13 2 2 2 5 2" xfId="1650" xr:uid="{026800E5-E03F-4DF0-B2A3-44DEF8C032EF}"/>
    <cellStyle name="Normal 13 2 2 2 5 2 2" xfId="2347" xr:uid="{F2D4F347-EC2C-45E8-9624-73E078378C4C}"/>
    <cellStyle name="Normal 13 2 2 2 5 3" xfId="2004" xr:uid="{CB7CACC3-FDAC-4887-92FC-8DB10D83A53F}"/>
    <cellStyle name="Normal 13 2 2 2 5 4" xfId="1189" xr:uid="{02DC39D4-3118-4619-9F38-B9F36F26CE4B}"/>
    <cellStyle name="Normal 13 2 2 2 6" xfId="1535" xr:uid="{4F2A9873-8BFE-4B8C-B646-1250A483958E}"/>
    <cellStyle name="Normal 13 2 2 2 6 2" xfId="2231" xr:uid="{03C4FE49-902C-4DE6-ACED-7FF1CE1A2A01}"/>
    <cellStyle name="Normal 13 2 2 2 7" xfId="1889" xr:uid="{7DD2FD66-ECFD-470D-8CF6-87AE3E3754B4}"/>
    <cellStyle name="Normal 13 2 2 2 8" xfId="1075" xr:uid="{87E62A0E-9394-4D06-91A7-9CC01BD61FBA}"/>
    <cellStyle name="Normal 13 2 2 3" xfId="636" xr:uid="{00000000-0005-0000-0000-00004D020000}"/>
    <cellStyle name="Normal 13 2 2 3 2" xfId="773" xr:uid="{9843F705-B6F1-47BA-9AAF-DC472586A2A6}"/>
    <cellStyle name="Normal 13 2 2 3 2 2" xfId="1696" xr:uid="{058D5754-0139-4594-877B-942FEA841AFF}"/>
    <cellStyle name="Normal 13 2 2 3 2 2 2" xfId="2393" xr:uid="{CBC1E7E7-E797-4759-894A-728C77F5DA7E}"/>
    <cellStyle name="Normal 13 2 2 3 2 3" xfId="2050" xr:uid="{7C5F3FC6-63BF-4B7F-B4CC-CE377802B788}"/>
    <cellStyle name="Normal 13 2 2 3 2 4" xfId="1235" xr:uid="{9C8492FE-08FF-40B4-91A1-FC56CE4D67C6}"/>
    <cellStyle name="Normal 13 2 2 3 3" xfId="1581" xr:uid="{6D395946-3C2F-4ACB-8BA0-874C2D1D96F9}"/>
    <cellStyle name="Normal 13 2 2 3 3 2" xfId="2279" xr:uid="{B28A0749-99F0-4496-9E14-26CD0982319E}"/>
    <cellStyle name="Normal 13 2 2 3 4" xfId="1935" xr:uid="{A4994FDD-D0B1-4B4B-A1D1-8516A77419F4}"/>
    <cellStyle name="Normal 13 2 2 3 5" xfId="1121" xr:uid="{1C2011AD-09E7-453B-9BB2-87B7206589B2}"/>
    <cellStyle name="Normal 13 2 2 4" xfId="726" xr:uid="{BBBF9789-6ECD-417E-8D96-760118FC6639}"/>
    <cellStyle name="Normal 13 2 2 4 2" xfId="1649" xr:uid="{A4347373-6F82-4FCE-BFD9-41E2262ACF53}"/>
    <cellStyle name="Normal 13 2 2 4 2 2" xfId="2346" xr:uid="{733B38E6-08D9-4859-8FAA-6B1020FBD3E0}"/>
    <cellStyle name="Normal 13 2 2 4 3" xfId="2003" xr:uid="{9E3ED010-7772-40AD-9CBC-885BA16F2D46}"/>
    <cellStyle name="Normal 13 2 2 4 4" xfId="1188" xr:uid="{D72EDE24-0BA0-48BC-87A6-65B666A9D1CC}"/>
    <cellStyle name="Normal 13 2 2 5" xfId="1534" xr:uid="{649FFE99-54A7-4213-A320-892131B5320F}"/>
    <cellStyle name="Normal 13 2 2 5 2" xfId="2230" xr:uid="{A4FFF162-3E9E-4E6B-9E1B-B6333033F96E}"/>
    <cellStyle name="Normal 13 2 2 6" xfId="1888" xr:uid="{2938CB67-C520-41C3-8962-9E1F692EA7BB}"/>
    <cellStyle name="Normal 13 2 2 7" xfId="1074" xr:uid="{E29DA690-3CCA-46BE-A0AE-9CDBD4E3EBB8}"/>
    <cellStyle name="Normal 13 2 3" xfId="512" xr:uid="{00000000-0005-0000-0000-00004E020000}"/>
    <cellStyle name="Normal 13 2 3 2" xfId="640" xr:uid="{00000000-0005-0000-0000-00004F020000}"/>
    <cellStyle name="Normal 13 2 3 2 2" xfId="777" xr:uid="{B4AF2282-B0D2-478B-89A0-06C94235AEDC}"/>
    <cellStyle name="Normal 13 2 3 2 2 2" xfId="1700" xr:uid="{9B482291-E186-4376-8A07-11495550CBFF}"/>
    <cellStyle name="Normal 13 2 3 2 2 2 2" xfId="2397" xr:uid="{5B48AC7A-46FE-41BE-9B1C-390A4EA0E6E1}"/>
    <cellStyle name="Normal 13 2 3 2 2 3" xfId="2054" xr:uid="{925F95B7-3EE2-4BBB-8CD8-7515F3E78986}"/>
    <cellStyle name="Normal 13 2 3 2 2 4" xfId="1239" xr:uid="{84B2E07C-9BAF-4B40-B092-52AC6E5D4ECB}"/>
    <cellStyle name="Normal 13 2 3 2 3" xfId="1585" xr:uid="{FE27393D-676E-46FC-84FA-376376F565AF}"/>
    <cellStyle name="Normal 13 2 3 2 3 2" xfId="2283" xr:uid="{660745D4-3B49-4758-BBD7-5911C1FB10DE}"/>
    <cellStyle name="Normal 13 2 3 2 4" xfId="1939" xr:uid="{150CA965-A599-4E4A-A928-64523982A8BE}"/>
    <cellStyle name="Normal 13 2 3 2 5" xfId="1125" xr:uid="{48804868-3793-42B6-8F38-A8A3005B19CE}"/>
    <cellStyle name="Normal 13 2 3 3" xfId="730" xr:uid="{D638219D-FAF2-4D70-972F-879DF1ADCC78}"/>
    <cellStyle name="Normal 13 2 3 3 2" xfId="1653" xr:uid="{A86DBAB8-7536-46C4-B856-E3DB09E2F962}"/>
    <cellStyle name="Normal 13 2 3 3 2 2" xfId="2350" xr:uid="{B85B3987-7D14-42AD-964A-15698AD175E4}"/>
    <cellStyle name="Normal 13 2 3 3 3" xfId="2007" xr:uid="{A18BBAF1-AE7B-465D-933A-2A6069FD50F5}"/>
    <cellStyle name="Normal 13 2 3 3 4" xfId="1192" xr:uid="{AF9F301B-638A-47C8-AA0C-3A70391B7C1E}"/>
    <cellStyle name="Normal 13 2 3 4" xfId="1538" xr:uid="{F9B949F0-1265-4816-9C81-D4B84E062636}"/>
    <cellStyle name="Normal 13 2 3 4 2" xfId="2234" xr:uid="{CF686ED4-50F2-4B33-877F-499A26435DD3}"/>
    <cellStyle name="Normal 13 2 3 5" xfId="1892" xr:uid="{CFCCAFCE-01F6-4527-8E71-CBB573DC7EC8}"/>
    <cellStyle name="Normal 13 2 3 6" xfId="1078" xr:uid="{A42D0591-11A0-44EB-BCC8-D98B55F0554F}"/>
    <cellStyle name="Normal 13 2 4" xfId="635" xr:uid="{00000000-0005-0000-0000-000050020000}"/>
    <cellStyle name="Normal 13 2 4 2" xfId="772" xr:uid="{924C57E5-2D63-4800-A70B-86DF745E6952}"/>
    <cellStyle name="Normal 13 2 4 2 2" xfId="1695" xr:uid="{FF7AC7AB-FC97-450E-BA9A-8EBF9220475A}"/>
    <cellStyle name="Normal 13 2 4 2 2 2" xfId="2392" xr:uid="{B8EEBFBC-E9B9-40FA-BD9B-225D2E4F9981}"/>
    <cellStyle name="Normal 13 2 4 2 3" xfId="2049" xr:uid="{B65E3554-766A-48B2-BA92-47257051B371}"/>
    <cellStyle name="Normal 13 2 4 2 4" xfId="1234" xr:uid="{FF6D2020-DB6E-4CBC-B882-F285C1A5649D}"/>
    <cellStyle name="Normal 13 2 4 3" xfId="1580" xr:uid="{2ACF22D9-A516-4BDF-ADB2-1FAB27481621}"/>
    <cellStyle name="Normal 13 2 4 3 2" xfId="2278" xr:uid="{F68E8C88-0999-4F37-8BB7-4BC0914C5B4C}"/>
    <cellStyle name="Normal 13 2 4 4" xfId="1934" xr:uid="{B75E4298-7BDF-472F-95C7-330AC3DEC6BC}"/>
    <cellStyle name="Normal 13 2 4 5" xfId="1120" xr:uid="{BE69F12E-67E7-4922-B008-A69480962389}"/>
    <cellStyle name="Normal 13 2 5" xfId="725" xr:uid="{13862D8D-C120-4ACD-9F73-65901595AA90}"/>
    <cellStyle name="Normal 13 2 5 2" xfId="1648" xr:uid="{E3F00A27-B639-43FD-AEB3-EF78E9379E92}"/>
    <cellStyle name="Normal 13 2 5 2 2" xfId="2345" xr:uid="{629015B5-A3C4-411D-A34F-930A5E60B10B}"/>
    <cellStyle name="Normal 13 2 5 3" xfId="2002" xr:uid="{F9C529FC-4805-4F3F-8831-E15AAC82D37A}"/>
    <cellStyle name="Normal 13 2 5 4" xfId="1187" xr:uid="{A8C72BC8-19AF-4F25-BCAF-73953F747BCF}"/>
    <cellStyle name="Normal 13 2 6" xfId="1533" xr:uid="{6CC741AC-494C-430A-8014-6A7FEDAF0407}"/>
    <cellStyle name="Normal 13 2 6 2" xfId="2229" xr:uid="{F3385C88-212C-4D21-8FAB-AE8E5EA238CF}"/>
    <cellStyle name="Normal 13 2 7" xfId="1887" xr:uid="{23841B0E-A9F3-4E69-B6B2-FFE0275C50B3}"/>
    <cellStyle name="Normal 13 2 8" xfId="1073" xr:uid="{329FDA0D-F767-40AA-8A24-CBF82201AF29}"/>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702" xr:uid="{F284011E-F9F0-472A-8F9A-9A7F7D1D1A52}"/>
    <cellStyle name="Normal 13 3 2 2 2 2 2" xfId="2399" xr:uid="{4298E259-CCB4-4C32-AA9C-EEBCFD5CA762}"/>
    <cellStyle name="Normal 13 3 2 2 2 3" xfId="2056" xr:uid="{212E2817-9711-41A9-A9BC-6F5A46452546}"/>
    <cellStyle name="Normal 13 3 2 2 2 4" xfId="1241" xr:uid="{E1165E01-FB29-45E9-84F8-14600359A9EE}"/>
    <cellStyle name="Normal 13 3 2 2 3" xfId="1587" xr:uid="{A06A67BD-9994-43FC-98C5-32F2542DC022}"/>
    <cellStyle name="Normal 13 3 2 2 3 2" xfId="2285" xr:uid="{E7365904-BABC-48A8-AD65-84C708D10F21}"/>
    <cellStyle name="Normal 13 3 2 2 4" xfId="1941" xr:uid="{5E6A108E-A942-4E9C-90BB-FE0E6ECC1683}"/>
    <cellStyle name="Normal 13 3 2 2 5" xfId="1127" xr:uid="{3BB7B868-9F4D-47E0-9143-43523AA42F10}"/>
    <cellStyle name="Normal 13 3 2 3" xfId="732" xr:uid="{C506AF63-BAF5-446B-8634-6B173C3D2277}"/>
    <cellStyle name="Normal 13 3 2 3 2" xfId="1655" xr:uid="{C56EB51A-300C-42DE-AB1D-B390C76B43BC}"/>
    <cellStyle name="Normal 13 3 2 3 2 2" xfId="2352" xr:uid="{1159996C-E325-4B06-B987-7F3BFF999F51}"/>
    <cellStyle name="Normal 13 3 2 3 3" xfId="2009" xr:uid="{57CEFED0-5EAB-4C01-BB26-D042D68D92A0}"/>
    <cellStyle name="Normal 13 3 2 3 4" xfId="1194" xr:uid="{790DAE9A-DC61-4CB6-BC0E-37952F4B1EBD}"/>
    <cellStyle name="Normal 13 3 2 4" xfId="1540" xr:uid="{86B4854B-A1A0-477E-B803-669246A02A95}"/>
    <cellStyle name="Normal 13 3 2 4 2" xfId="2236" xr:uid="{2BA29995-E941-43A5-87B8-68E7D2DD77AD}"/>
    <cellStyle name="Normal 13 3 2 5" xfId="1894" xr:uid="{62CCFE66-7DCA-467F-A233-E6D4FC20421F}"/>
    <cellStyle name="Normal 13 3 2 6" xfId="1080" xr:uid="{2F2CA0D3-A8FC-4279-B5B9-C46BECA161F8}"/>
    <cellStyle name="Normal 13 3 3" xfId="641" xr:uid="{00000000-0005-0000-0000-000054020000}"/>
    <cellStyle name="Normal 13 3 3 2" xfId="778" xr:uid="{2D64F0B6-F2D4-4753-ACAB-B8970C19DF11}"/>
    <cellStyle name="Normal 13 3 3 2 2" xfId="1701" xr:uid="{E63F938E-9D60-4EAF-A442-89F3B9210A28}"/>
    <cellStyle name="Normal 13 3 3 2 2 2" xfId="2398" xr:uid="{19119154-C29A-40B2-A930-FDB6F2DD99D5}"/>
    <cellStyle name="Normal 13 3 3 2 3" xfId="2055" xr:uid="{1D933085-8598-48FB-A0C8-706E862E2509}"/>
    <cellStyle name="Normal 13 3 3 2 4" xfId="1240" xr:uid="{C8E110BF-0F04-4EE2-9C3E-ABC2C334BF92}"/>
    <cellStyle name="Normal 13 3 3 3" xfId="1586" xr:uid="{1C947156-3089-4A15-85D8-EF269EA4A83C}"/>
    <cellStyle name="Normal 13 3 3 3 2" xfId="2284" xr:uid="{82673023-DE6E-4FCF-9E4A-B953190573CB}"/>
    <cellStyle name="Normal 13 3 3 4" xfId="1940" xr:uid="{6919BC47-873C-4522-8A3A-21FF2FDB42E8}"/>
    <cellStyle name="Normal 13 3 3 5" xfId="1126" xr:uid="{BAAB6CF4-AB09-4C43-A0F2-49E97E192666}"/>
    <cellStyle name="Normal 13 3 4" xfId="731" xr:uid="{A8FFA28B-3FBA-4810-9FB7-E8BC8786E106}"/>
    <cellStyle name="Normal 13 3 4 2" xfId="1654" xr:uid="{EB55EC08-64C8-496E-B81F-4F9FEDAF2194}"/>
    <cellStyle name="Normal 13 3 4 2 2" xfId="2351" xr:uid="{BC13A359-BED5-412F-8506-288A1E9EC479}"/>
    <cellStyle name="Normal 13 3 4 3" xfId="2008" xr:uid="{CB09B37A-7A5D-4B0E-9A32-D106ECC93B57}"/>
    <cellStyle name="Normal 13 3 4 4" xfId="1193" xr:uid="{D1A4911A-0857-4148-B626-DC897860966E}"/>
    <cellStyle name="Normal 13 3 5" xfId="1539" xr:uid="{CC838B63-5F4A-4C03-BD6B-47C91F678C1C}"/>
    <cellStyle name="Normal 13 3 5 2" xfId="2235" xr:uid="{5DCE9E79-2DD9-40BB-8D0C-28FAFE34AC56}"/>
    <cellStyle name="Normal 13 3 6" xfId="1893" xr:uid="{1B07E882-AD64-4B66-A0C0-15421F7767D7}"/>
    <cellStyle name="Normal 13 3 7" xfId="1079" xr:uid="{0062EDB3-0DE2-4292-A05C-4E6E7660E7E9}"/>
    <cellStyle name="Normal 13 4" xfId="515" xr:uid="{00000000-0005-0000-0000-000055020000}"/>
    <cellStyle name="Normal 13 4 2" xfId="643" xr:uid="{00000000-0005-0000-0000-000056020000}"/>
    <cellStyle name="Normal 13 4 2 2" xfId="780" xr:uid="{1C21DE69-2493-4CFD-AB7C-13CD278C565F}"/>
    <cellStyle name="Normal 13 4 2 2 2" xfId="1703" xr:uid="{5F2824F3-2AA9-4D15-BD64-E3EBD8CC3E7A}"/>
    <cellStyle name="Normal 13 4 2 2 2 2" xfId="2400" xr:uid="{35E9D69A-8A67-4154-997E-851380D97ED1}"/>
    <cellStyle name="Normal 13 4 2 2 3" xfId="2057" xr:uid="{ACD7E8F1-8A2E-4434-868C-2CB5A76E37E0}"/>
    <cellStyle name="Normal 13 4 2 2 4" xfId="1242" xr:uid="{B115E437-9A2B-44F2-A710-9CAE7EAC7690}"/>
    <cellStyle name="Normal 13 4 2 3" xfId="1588" xr:uid="{07120D54-1F84-451A-BFE1-F89511D976BF}"/>
    <cellStyle name="Normal 13 4 2 3 2" xfId="2286" xr:uid="{1ECC042C-1832-445C-97E3-2DF916FA8492}"/>
    <cellStyle name="Normal 13 4 2 4" xfId="1942" xr:uid="{199E9F6F-9882-4B4C-9045-7ED95486B888}"/>
    <cellStyle name="Normal 13 4 2 5" xfId="1128" xr:uid="{25DF9712-14AC-45C3-B528-893BA8BA027F}"/>
    <cellStyle name="Normal 13 4 3" xfId="733" xr:uid="{38E01FFC-D61C-4E61-B3A4-423B54ECD7D6}"/>
    <cellStyle name="Normal 13 4 3 2" xfId="1656" xr:uid="{F362C536-6CD0-4DF8-9BC0-9029CE2C0FA2}"/>
    <cellStyle name="Normal 13 4 3 2 2" xfId="2353" xr:uid="{626980D7-E7DB-4A0D-9CD2-90375FBABE49}"/>
    <cellStyle name="Normal 13 4 3 3" xfId="2010" xr:uid="{6388876F-367E-4908-AB95-B04AFB98A03F}"/>
    <cellStyle name="Normal 13 4 3 4" xfId="1195" xr:uid="{DC88D42B-A918-4D28-A753-2D70D341F76A}"/>
    <cellStyle name="Normal 13 4 4" xfId="1541" xr:uid="{439C2A2D-4354-4B2E-8F20-6BFF5D457FEF}"/>
    <cellStyle name="Normal 13 4 4 2" xfId="2237" xr:uid="{F3CEB902-47A5-4221-848B-D0BBF357BB95}"/>
    <cellStyle name="Normal 13 4 5" xfId="1895" xr:uid="{B6BC982B-48B4-43A5-85AE-D8DF9BC52264}"/>
    <cellStyle name="Normal 13 4 6" xfId="1081" xr:uid="{AFC44A11-D4EE-4E56-8439-C555ADE152C3}"/>
    <cellStyle name="Normal 13 5" xfId="634" xr:uid="{00000000-0005-0000-0000-000057020000}"/>
    <cellStyle name="Normal 13 5 2" xfId="771" xr:uid="{F8A01035-FD81-4170-AC37-95B4477EB95E}"/>
    <cellStyle name="Normal 13 5 2 2" xfId="1694" xr:uid="{214F19EE-B157-4FF5-AD9F-F3678334BA6A}"/>
    <cellStyle name="Normal 13 5 2 2 2" xfId="2391" xr:uid="{07B4D28C-0CC7-4B6F-8B3D-8B3C77019757}"/>
    <cellStyle name="Normal 13 5 2 3" xfId="2048" xr:uid="{D7979A64-93A3-477E-B772-0A8B79876F47}"/>
    <cellStyle name="Normal 13 5 2 4" xfId="1233" xr:uid="{C81C45CB-D9FB-4688-9CAC-B3191009F6A6}"/>
    <cellStyle name="Normal 13 5 3" xfId="1579" xr:uid="{60917649-C32A-4736-8BAD-5E236A5D7A44}"/>
    <cellStyle name="Normal 13 5 3 2" xfId="2277" xr:uid="{B7006A79-3A8A-474E-BD41-4026E57A3783}"/>
    <cellStyle name="Normal 13 5 4" xfId="1933" xr:uid="{C96AA35E-E349-4A6B-8CD7-2138ABFD521D}"/>
    <cellStyle name="Normal 13 5 5" xfId="1119" xr:uid="{B8B3945E-D1F2-46B0-B468-BDF21AEC8F47}"/>
    <cellStyle name="Normal 13 6" xfId="516" xr:uid="{00000000-0005-0000-0000-000058020000}"/>
    <cellStyle name="Normal 13 6 2" xfId="644" xr:uid="{00000000-0005-0000-0000-000059020000}"/>
    <cellStyle name="Normal 13 6 2 2" xfId="781" xr:uid="{57E1D229-3A53-40B5-BE22-FDB47E104338}"/>
    <cellStyle name="Normal 13 6 2 2 2" xfId="1704" xr:uid="{4ADD016A-4C5C-4406-A1F7-742EA9BD074E}"/>
    <cellStyle name="Normal 13 6 2 2 2 2" xfId="2401" xr:uid="{438EC38D-C3E3-415E-8D3F-A6FA33FC82E8}"/>
    <cellStyle name="Normal 13 6 2 2 3" xfId="2058" xr:uid="{CFD8C153-4C75-48C8-848D-7680A922F4C0}"/>
    <cellStyle name="Normal 13 6 2 2 4" xfId="1243" xr:uid="{130ECB4C-2812-4E89-9B6E-FDDBDA2D1676}"/>
    <cellStyle name="Normal 13 6 2 3" xfId="1589" xr:uid="{68762AA4-BDF7-4FBF-AFAE-1B56C5306F0C}"/>
    <cellStyle name="Normal 13 6 2 3 2" xfId="2287" xr:uid="{A53A695E-696C-4AC3-B834-949C99C2AA0F}"/>
    <cellStyle name="Normal 13 6 2 4" xfId="1943" xr:uid="{CD82B6F6-AEF6-40EF-83C6-8D885A6C5D80}"/>
    <cellStyle name="Normal 13 6 2 5" xfId="1129" xr:uid="{7C30C1EB-3912-4AAA-B86C-36A7958945A2}"/>
    <cellStyle name="Normal 13 6 3" xfId="734" xr:uid="{6D8D5F10-C45C-44AF-9B94-9F21A3A87E4B}"/>
    <cellStyle name="Normal 13 6 3 2" xfId="1657" xr:uid="{E5798E17-AA97-4B43-AB84-D06909F33F7D}"/>
    <cellStyle name="Normal 13 6 3 2 2" xfId="2354" xr:uid="{7619A4D0-1776-44C5-8843-F18829A321F1}"/>
    <cellStyle name="Normal 13 6 3 3" xfId="2011" xr:uid="{B304ED96-FBFC-4670-9059-3B456CECED3C}"/>
    <cellStyle name="Normal 13 6 3 4" xfId="1196" xr:uid="{4A780BD0-26D8-4594-9C28-41BF45383494}"/>
    <cellStyle name="Normal 13 6 4" xfId="1542" xr:uid="{F0A7771B-3149-49B6-9537-9A378C87D9ED}"/>
    <cellStyle name="Normal 13 6 4 2" xfId="2238" xr:uid="{FA6E1C49-D2DF-4587-B969-3FF0923EB385}"/>
    <cellStyle name="Normal 13 6 5" xfId="1896" xr:uid="{78637240-BCEF-47AF-A786-A679972165F4}"/>
    <cellStyle name="Normal 13 6 6" xfId="1082" xr:uid="{11F7DA9D-3D86-41C9-B96E-B111D9D25090}"/>
    <cellStyle name="Normal 13 7" xfId="724" xr:uid="{8A2E9159-67EF-4D2A-B9C2-AE5A64726B19}"/>
    <cellStyle name="Normal 13 7 2" xfId="1647" xr:uid="{41F2259A-042F-4C55-9E0D-9746A43B6464}"/>
    <cellStyle name="Normal 13 7 2 2" xfId="2344" xr:uid="{BAEDEE0E-51A3-48EE-B664-2F71711523FE}"/>
    <cellStyle name="Normal 13 7 3" xfId="2001" xr:uid="{C24E4874-5198-4A0E-A0DF-F79CE5F615DA}"/>
    <cellStyle name="Normal 13 7 4" xfId="1186" xr:uid="{13C93CBC-A834-4B9C-BCA1-3CD8DEDE24BA}"/>
    <cellStyle name="Normal 13 8" xfId="827" xr:uid="{EFDFA653-4B61-4972-8F4B-C60793DA36FB}"/>
    <cellStyle name="Normal 13 8 2" xfId="1750" xr:uid="{29693482-070E-45E7-9163-8D57219EE9A8}"/>
    <cellStyle name="Normal 13 8 3" xfId="2104" xr:uid="{5FFABDFF-CCAA-410C-A814-011CE205A2F7}"/>
    <cellStyle name="Normal 13 8 4" xfId="1289" xr:uid="{BEC8EA1E-CD60-44AB-9290-91472A014A90}"/>
    <cellStyle name="Normal 13 9" xfId="826" xr:uid="{D4C677BD-5786-4D10-8940-E8BAED57CE72}"/>
    <cellStyle name="Normal 13 9 2" xfId="1749" xr:uid="{9301E187-56D5-4477-81F8-073492472B78}"/>
    <cellStyle name="Normal 13 9 3" xfId="2103" xr:uid="{CCB2AB09-B4CC-46BE-9334-D981799A9379}"/>
    <cellStyle name="Normal 13 9 4" xfId="1288" xr:uid="{DAD72F27-EEDF-4ADF-88FE-C1F5FBC707D4}"/>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705" xr:uid="{C741D683-48C6-43AB-8970-5ADBFE04D184}"/>
    <cellStyle name="Normal 2 2 2 2 2 2 2" xfId="2402" xr:uid="{786F344A-1594-40AE-AAFD-2124D040FEE9}"/>
    <cellStyle name="Normal 2 2 2 2 2 3" xfId="2059" xr:uid="{57612ED3-B47C-4481-98CA-CA16D42C32B0}"/>
    <cellStyle name="Normal 2 2 2 2 2 4" xfId="1244" xr:uid="{8D78F0EC-804F-4EDF-AC77-7E9C98A3BB98}"/>
    <cellStyle name="Normal 2 2 2 2 3" xfId="1590" xr:uid="{E9648515-C191-4EB8-8A30-6D70763FFA7C}"/>
    <cellStyle name="Normal 2 2 2 2 3 2" xfId="2288" xr:uid="{8AAF5AC5-6EA2-4A0D-8C1E-2FB105F584E5}"/>
    <cellStyle name="Normal 2 2 2 2 4" xfId="1944" xr:uid="{FC8D9DE6-9595-4C67-83D9-A846022D1CC6}"/>
    <cellStyle name="Normal 2 2 2 2 5" xfId="1130" xr:uid="{A58BA252-90A5-4632-A671-081BD5179464}"/>
    <cellStyle name="Normal 2 2 2 3" xfId="735" xr:uid="{A3802D78-3B2F-46A9-976C-16D5D1A814A2}"/>
    <cellStyle name="Normal 2 2 2 3 2" xfId="1658" xr:uid="{7EBAC8D5-8231-49CB-BA0D-1A3BD273A19D}"/>
    <cellStyle name="Normal 2 2 2 3 2 2" xfId="2355" xr:uid="{C1DA052C-C6D6-453E-9DB7-B526493E592E}"/>
    <cellStyle name="Normal 2 2 2 3 3" xfId="2012" xr:uid="{8BDC5D33-365C-4519-BA0D-D7E269C7870B}"/>
    <cellStyle name="Normal 2 2 2 3 4" xfId="1197" xr:uid="{61B51DAF-E263-46BD-9EC5-D93DAC839954}"/>
    <cellStyle name="Normal 2 2 2 4" xfId="1543" xr:uid="{C613E092-EAC3-4FE3-81AF-4ABD6BCBF146}"/>
    <cellStyle name="Normal 2 2 2 4 2" xfId="2239" xr:uid="{160A01AB-58CA-43C1-BB13-CBE074200C4A}"/>
    <cellStyle name="Normal 2 2 2 5" xfId="1897" xr:uid="{2D390E6F-89F4-4169-802F-C1588864F4AF}"/>
    <cellStyle name="Normal 2 2 2 6" xfId="1083" xr:uid="{E5E7CAB4-A68F-4E81-BFA6-533823993508}"/>
    <cellStyle name="Normal 2 2 3" xfId="524" xr:uid="{00000000-0005-0000-0000-000062020000}"/>
    <cellStyle name="Normal 2 2 3 2" xfId="646" xr:uid="{00000000-0005-0000-0000-000063020000}"/>
    <cellStyle name="Normal 2 2 3 2 2" xfId="783" xr:uid="{C566D045-DC4F-4DC4-8267-F76C64080F82}"/>
    <cellStyle name="Normal 2 2 3 2 2 2" xfId="1706" xr:uid="{6E0BE675-EF7A-4F32-B01E-6B676E67EFD4}"/>
    <cellStyle name="Normal 2 2 3 2 2 2 2" xfId="2403" xr:uid="{A5265728-2F09-4BBB-A28A-EAC9309C7413}"/>
    <cellStyle name="Normal 2 2 3 2 2 3" xfId="2060" xr:uid="{D5655292-4494-4F74-8877-F3B903E29581}"/>
    <cellStyle name="Normal 2 2 3 2 2 4" xfId="1245" xr:uid="{1E7D167B-4C89-48CC-8F89-DD84CC47EB3D}"/>
    <cellStyle name="Normal 2 2 3 2 3" xfId="1591" xr:uid="{283BB82C-ADAB-43C2-B78A-CD9366B7A72D}"/>
    <cellStyle name="Normal 2 2 3 2 3 2" xfId="2289" xr:uid="{46A35668-CEEF-4A25-B27A-DA149A29E8F8}"/>
    <cellStyle name="Normal 2 2 3 2 4" xfId="1945" xr:uid="{6AF8A6C2-5846-4D29-87EB-9905DB983A9B}"/>
    <cellStyle name="Normal 2 2 3 2 5" xfId="1131" xr:uid="{3B4E6A9D-1976-4E7F-A333-0FE9126E6B38}"/>
    <cellStyle name="Normal 2 2 3 3" xfId="736" xr:uid="{D9BD5694-2E8F-4E1C-9453-E73B38E022CC}"/>
    <cellStyle name="Normal 2 2 3 3 2" xfId="1659" xr:uid="{C83F26D9-856B-448C-BEE1-97256177491B}"/>
    <cellStyle name="Normal 2 2 3 3 2 2" xfId="2356" xr:uid="{23FD48E9-90C3-4B40-8CB8-77770F588F31}"/>
    <cellStyle name="Normal 2 2 3 3 3" xfId="2013" xr:uid="{0A704EE6-48FC-4A83-B0CC-4253E89FFA74}"/>
    <cellStyle name="Normal 2 2 3 3 4" xfId="1198" xr:uid="{53780F53-8176-4B65-9522-481AD2E2DCFA}"/>
    <cellStyle name="Normal 2 2 3 4" xfId="1544" xr:uid="{D739FADD-7B57-455A-A18E-323EABC7E904}"/>
    <cellStyle name="Normal 2 2 3 4 2" xfId="2240" xr:uid="{6CF17EF6-58AA-4BFC-8C24-89F9A2CF0EF8}"/>
    <cellStyle name="Normal 2 2 3 5" xfId="1898" xr:uid="{0237959F-AC5E-498C-B4E8-417D5C5162D7}"/>
    <cellStyle name="Normal 2 2 3 6" xfId="1084" xr:uid="{CAFF1C90-3C3B-41EE-BA61-196E4B2E3ABF}"/>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707" xr:uid="{D89397CF-8C38-49EC-A585-E4FDC7FE3EF3}"/>
    <cellStyle name="Normal 2 3 2 2 2 2 2" xfId="2404" xr:uid="{12045F72-AB0B-430C-B1F5-830615CCD001}"/>
    <cellStyle name="Normal 2 3 2 2 2 3" xfId="2061" xr:uid="{15C9F323-10A2-448B-99D0-36E2B5CC2681}"/>
    <cellStyle name="Normal 2 3 2 2 2 4" xfId="1246" xr:uid="{4551E453-C1FC-4FDC-A397-51BDDD9AE453}"/>
    <cellStyle name="Normal 2 3 2 2 3" xfId="1592" xr:uid="{2196CAF0-892D-4481-ACDE-E66A54ECB7F7}"/>
    <cellStyle name="Normal 2 3 2 2 3 2" xfId="2290" xr:uid="{AE219F79-43EC-4E7F-9332-7B104A5F4D8D}"/>
    <cellStyle name="Normal 2 3 2 2 4" xfId="1946" xr:uid="{EDF45DE5-8255-47CF-BD6E-A2E9205B1F50}"/>
    <cellStyle name="Normal 2 3 2 2 5" xfId="1132" xr:uid="{1640535E-0006-4ECB-ADF0-D43579986B79}"/>
    <cellStyle name="Normal 2 3 2 3" xfId="737" xr:uid="{9AB5990D-0C25-4A4B-BDB5-317FA693F5A2}"/>
    <cellStyle name="Normal 2 3 2 3 2" xfId="1660" xr:uid="{7E2FC175-0384-4FD4-B2CE-83CE2A8227C9}"/>
    <cellStyle name="Normal 2 3 2 3 2 2" xfId="2357" xr:uid="{FA7E8628-4D08-4464-A0DB-5AC529915A9A}"/>
    <cellStyle name="Normal 2 3 2 3 3" xfId="2014" xr:uid="{F6C7B83B-7693-4CB2-8AEC-6D05E8C7BE23}"/>
    <cellStyle name="Normal 2 3 2 3 4" xfId="1199" xr:uid="{8C88B173-2A01-40F3-9A0F-DD177BFE4A41}"/>
    <cellStyle name="Normal 2 3 2 4" xfId="1545" xr:uid="{8737C2C7-D8D7-410D-A809-12CC5E6BA56B}"/>
    <cellStyle name="Normal 2 3 2 4 2" xfId="2241" xr:uid="{D4667D05-A517-4CB5-AF56-029233A97259}"/>
    <cellStyle name="Normal 2 3 2 5" xfId="1899" xr:uid="{7A6238E1-B34B-42ED-9A88-FBB62E7ABF46}"/>
    <cellStyle name="Normal 2 3 2 6" xfId="1085" xr:uid="{752FC23A-4D1B-4329-9C1D-44644E89F069}"/>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708" xr:uid="{ABACDFFE-7C88-49F2-80E7-DC6F4E804C6B}"/>
    <cellStyle name="Normal 2 4 2 2 2 2 2" xfId="2405" xr:uid="{E02285EA-0AD9-4967-8709-E3B75F34C470}"/>
    <cellStyle name="Normal 2 4 2 2 2 3" xfId="2062" xr:uid="{32525A86-39EC-4AD0-8CEF-2F8EE2F63A69}"/>
    <cellStyle name="Normal 2 4 2 2 2 4" xfId="1247" xr:uid="{939AC5C9-38E9-4F94-B3F5-3CBC7BEFBE12}"/>
    <cellStyle name="Normal 2 4 2 2 3" xfId="1593" xr:uid="{2DDDE934-4EFE-4E6E-A1CE-27CA95D9E7E6}"/>
    <cellStyle name="Normal 2 4 2 2 3 2" xfId="2291" xr:uid="{A432FA32-0F66-439A-99A3-599C71BF17ED}"/>
    <cellStyle name="Normal 2 4 2 2 4" xfId="1947" xr:uid="{C4889FC4-F37A-4A05-9260-E538083EE792}"/>
    <cellStyle name="Normal 2 4 2 2 5" xfId="1133" xr:uid="{197007FE-57F2-4216-84C9-58A13FCC7EE4}"/>
    <cellStyle name="Normal 2 4 2 3" xfId="738" xr:uid="{5D198248-154E-4873-9612-83DD012631A4}"/>
    <cellStyle name="Normal 2 4 2 3 2" xfId="1661" xr:uid="{B56B9B22-A923-4E7D-9B49-8A4213BABE8D}"/>
    <cellStyle name="Normal 2 4 2 3 2 2" xfId="2358" xr:uid="{7ADDB272-D1B4-4B7F-A4C1-CEAEBD5D397B}"/>
    <cellStyle name="Normal 2 4 2 3 3" xfId="2015" xr:uid="{83C40092-D30A-4B15-9DF2-8472A21108E3}"/>
    <cellStyle name="Normal 2 4 2 3 4" xfId="1200" xr:uid="{F5F31624-89FD-46E7-A026-FE703EC382E0}"/>
    <cellStyle name="Normal 2 4 2 4" xfId="1546" xr:uid="{C13336F1-8BEC-45AD-99FA-D280CFBCAA25}"/>
    <cellStyle name="Normal 2 4 2 4 2" xfId="2242" xr:uid="{F5C3372A-2B4A-430D-A3AE-DBA7C5CF28FC}"/>
    <cellStyle name="Normal 2 4 2 5" xfId="1900" xr:uid="{B4CB50BF-5A24-44B2-BAB0-F61E7EE2292E}"/>
    <cellStyle name="Normal 2 4 2 6" xfId="1086" xr:uid="{C2E42D03-979B-4936-AC49-1219845B1A3D}"/>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709" xr:uid="{B4C36E6A-BA29-4EF5-919F-DB8263164AF2}"/>
    <cellStyle name="Normal 3 2 2 2 2 2" xfId="2406" xr:uid="{AD6D014C-5F77-4642-8B58-E844AE582276}"/>
    <cellStyle name="Normal 3 2 2 2 3" xfId="2063" xr:uid="{5705BC09-651B-4B3B-BC6F-6434C3BAAFA9}"/>
    <cellStyle name="Normal 3 2 2 2 4" xfId="1248" xr:uid="{F506FB9F-135B-447D-B150-1A0753710FD7}"/>
    <cellStyle name="Normal 3 2 2 3" xfId="1594" xr:uid="{0A292F1F-0BF4-4E48-ABF3-69050DE474C4}"/>
    <cellStyle name="Normal 3 2 2 3 2" xfId="2292" xr:uid="{D3726B69-7B59-4DF7-80BA-6F638E89C8D1}"/>
    <cellStyle name="Normal 3 2 2 4" xfId="1948" xr:uid="{76C715BB-2FAA-4AD1-919E-CEBD813FDF24}"/>
    <cellStyle name="Normal 3 2 2 5" xfId="1134" xr:uid="{ECE5B9F0-E549-45A6-ACE8-B37B2B7B2298}"/>
    <cellStyle name="Normal 3 2 3" xfId="739" xr:uid="{377DC67A-60E6-48D5-A9E8-578699562D33}"/>
    <cellStyle name="Normal 3 2 3 2" xfId="1662" xr:uid="{8ECFF1AF-6F12-4F8C-991C-1F049645E93E}"/>
    <cellStyle name="Normal 3 2 3 2 2" xfId="2359" xr:uid="{BD9F5612-3925-46C9-9B2F-97D785B7CEFB}"/>
    <cellStyle name="Normal 3 2 3 3" xfId="2016" xr:uid="{A61056E4-5E9A-4F13-9D0B-58612B29F931}"/>
    <cellStyle name="Normal 3 2 3 4" xfId="1201" xr:uid="{1A506FA3-4EB8-41AF-94D1-2D0D216CEC12}"/>
    <cellStyle name="Normal 3 2 4" xfId="1547" xr:uid="{EC59C8E3-F638-40B1-9473-CB639E14F69D}"/>
    <cellStyle name="Normal 3 2 4 2" xfId="2244" xr:uid="{79C52117-6780-4B37-99AF-75EF50F6EB6E}"/>
    <cellStyle name="Normal 3 2 5" xfId="1901" xr:uid="{0417E0CD-5B62-48F8-9707-08A8257B1902}"/>
    <cellStyle name="Normal 3 2 6" xfId="1087" xr:uid="{62CDDF2A-FDE0-437C-9823-DC47B247D9AB}"/>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710" xr:uid="{30FBBF91-EC62-4A7A-8826-DC87C26556F4}"/>
    <cellStyle name="Normal 3 4 2 2 2 2" xfId="2407" xr:uid="{35CDDFE3-5809-43A0-9406-0217C3A3D720}"/>
    <cellStyle name="Normal 3 4 2 2 3" xfId="2064" xr:uid="{6BDB2ECE-6CAB-4A1C-B2A6-623543F9BBFE}"/>
    <cellStyle name="Normal 3 4 2 2 4" xfId="1249" xr:uid="{F9398580-3B30-42D3-9B59-79AA81E2BDAF}"/>
    <cellStyle name="Normal 3 4 2 3" xfId="1595" xr:uid="{73829428-36C0-4EFF-9215-1E76D1EBD78B}"/>
    <cellStyle name="Normal 3 4 2 3 2" xfId="2293" xr:uid="{93FDA87C-A786-481F-8DDE-D1E5D79C0A20}"/>
    <cellStyle name="Normal 3 4 2 4" xfId="1949" xr:uid="{544BF235-49D5-42FC-9B6B-C63AD50713BE}"/>
    <cellStyle name="Normal 3 4 2 5" xfId="1135" xr:uid="{2E229671-EAEC-4DC4-A23F-29247ECAB624}"/>
    <cellStyle name="Normal 3 4 3" xfId="740" xr:uid="{3EA5D8E4-6834-4490-B126-B0CDD22E95FC}"/>
    <cellStyle name="Normal 3 4 3 2" xfId="1663" xr:uid="{CEF0C0CC-08FF-49D1-B5B2-039BE2CD2B4B}"/>
    <cellStyle name="Normal 3 4 3 2 2" xfId="2360" xr:uid="{DD1EA48D-596D-46FF-BCFA-8D450D995C93}"/>
    <cellStyle name="Normal 3 4 3 3" xfId="2017" xr:uid="{63671315-7525-4E75-AC49-0ED8AD1EEA58}"/>
    <cellStyle name="Normal 3 4 3 4" xfId="1202" xr:uid="{6F354852-AC21-40E1-AEEB-48BE7CB4BEAD}"/>
    <cellStyle name="Normal 3 4 4" xfId="1548" xr:uid="{B4C7A0A9-0E25-460A-AF86-AC256573037D}"/>
    <cellStyle name="Normal 3 4 4 2" xfId="2245" xr:uid="{15BE05F0-A92B-498F-AD7F-686942C484BD}"/>
    <cellStyle name="Normal 3 4 5" xfId="1902" xr:uid="{4B57B0E8-4668-426E-BBCC-71C787BC1DD2}"/>
    <cellStyle name="Normal 3 4 6" xfId="1088" xr:uid="{44BA0CDE-3DAE-4EF9-BD18-BB4474B3246D}"/>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713" xr:uid="{B8D5A773-8DFF-4203-8E0D-B8FF14B24082}"/>
    <cellStyle name="Normal 3 8 2 2 2 2 2 2" xfId="2410" xr:uid="{56E4F83B-6415-463A-AF58-8EBF78F43E16}"/>
    <cellStyle name="Normal 3 8 2 2 2 2 3" xfId="2067" xr:uid="{26F3994C-FDD8-4B89-978E-A963C714D35A}"/>
    <cellStyle name="Normal 3 8 2 2 2 2 4" xfId="1252" xr:uid="{930787EE-659A-495E-95D6-8FC270314D00}"/>
    <cellStyle name="Normal 3 8 2 2 2 3" xfId="1598" xr:uid="{23CD1783-2AF2-4E28-95A6-58A8DE1C630B}"/>
    <cellStyle name="Normal 3 8 2 2 2 3 2" xfId="2296" xr:uid="{5741F026-4CFA-403A-A5AD-C31D7EB020FC}"/>
    <cellStyle name="Normal 3 8 2 2 2 4" xfId="1952" xr:uid="{10D6DBD9-5210-411D-85C7-37D11B07FF39}"/>
    <cellStyle name="Normal 3 8 2 2 2 5" xfId="1138" xr:uid="{533DFBE4-1F8F-4D49-8D47-FDD89F6B8FE9}"/>
    <cellStyle name="Normal 3 8 2 2 3" xfId="743" xr:uid="{308FA54C-9BC3-4284-9C32-F899617D1BC3}"/>
    <cellStyle name="Normal 3 8 2 2 3 2" xfId="1666" xr:uid="{3D1CED79-FD7B-4B56-9AE4-E7FB808EE4E8}"/>
    <cellStyle name="Normal 3 8 2 2 3 2 2" xfId="2363" xr:uid="{FA48F34F-494E-469A-A3A6-47218C94CFEA}"/>
    <cellStyle name="Normal 3 8 2 2 3 3" xfId="2020" xr:uid="{D4E1E532-7D12-4915-983C-000FC86676F5}"/>
    <cellStyle name="Normal 3 8 2 2 3 4" xfId="1205" xr:uid="{C3BFBBF8-5A0C-4357-A387-25649BA58F5E}"/>
    <cellStyle name="Normal 3 8 2 2 4" xfId="1551" xr:uid="{E1E2BE1B-E506-4B32-938D-FADC75D03EAE}"/>
    <cellStyle name="Normal 3 8 2 2 4 2" xfId="2248" xr:uid="{A8D8E0F0-003A-46D6-ADE6-5BC85448C975}"/>
    <cellStyle name="Normal 3 8 2 2 5" xfId="1905" xr:uid="{1EF25A97-780A-4684-81CB-D700FF41AC5C}"/>
    <cellStyle name="Normal 3 8 2 2 6" xfId="1091" xr:uid="{19B6B44E-71DE-44EF-BC0C-5906E45FD227}"/>
    <cellStyle name="Normal 3 8 2 3" xfId="652" xr:uid="{00000000-0005-0000-0000-000077020000}"/>
    <cellStyle name="Normal 3 8 2 3 2" xfId="789" xr:uid="{69921434-A489-4286-ADDD-AD50D353D66D}"/>
    <cellStyle name="Normal 3 8 2 3 2 2" xfId="1712" xr:uid="{115402A6-D413-4BD3-B831-E3AA43009896}"/>
    <cellStyle name="Normal 3 8 2 3 2 2 2" xfId="2409" xr:uid="{964EA48A-7841-4505-A9FB-741F19ECA32F}"/>
    <cellStyle name="Normal 3 8 2 3 2 3" xfId="2066" xr:uid="{579F91D3-3E70-4B71-8D60-BD89D3348125}"/>
    <cellStyle name="Normal 3 8 2 3 2 4" xfId="1251" xr:uid="{C89BAF52-0163-4585-8A01-5108202C083A}"/>
    <cellStyle name="Normal 3 8 2 3 3" xfId="1597" xr:uid="{F3D940C5-2920-4AC7-8756-1572EAAEE439}"/>
    <cellStyle name="Normal 3 8 2 3 3 2" xfId="2295" xr:uid="{1D035798-ACB9-42E0-8EC7-8DC4333D83C4}"/>
    <cellStyle name="Normal 3 8 2 3 4" xfId="1951" xr:uid="{080EC1C9-EF76-4125-9183-48E7AAD1B5CD}"/>
    <cellStyle name="Normal 3 8 2 3 5" xfId="1137" xr:uid="{55D13749-979F-4294-AA97-EC312A707227}"/>
    <cellStyle name="Normal 3 8 2 4" xfId="742" xr:uid="{AAEE4AB8-02EC-474A-8844-C6400B8C5517}"/>
    <cellStyle name="Normal 3 8 2 4 2" xfId="1665" xr:uid="{08F820B0-4842-4F41-8C45-CB512DD270E3}"/>
    <cellStyle name="Normal 3 8 2 4 2 2" xfId="2362" xr:uid="{6266D8BE-A4BB-4806-8FC5-9D8AC2D4B4DB}"/>
    <cellStyle name="Normal 3 8 2 4 3" xfId="2019" xr:uid="{BF386B22-90C1-494D-99A5-09CC6ED02F34}"/>
    <cellStyle name="Normal 3 8 2 4 4" xfId="1204" xr:uid="{B0818D51-1BA2-413E-B582-DBEA8D5CE2B5}"/>
    <cellStyle name="Normal 3 8 2 5" xfId="1550" xr:uid="{862794F9-2362-462F-986B-961EA5DD4E69}"/>
    <cellStyle name="Normal 3 8 2 5 2" xfId="2247" xr:uid="{EC2EDC83-116C-4E32-AB6D-68B99E737228}"/>
    <cellStyle name="Normal 3 8 2 6" xfId="1904" xr:uid="{84855F0E-B3C7-45FA-890B-4C4876519EDD}"/>
    <cellStyle name="Normal 3 8 2 7" xfId="1090" xr:uid="{8357B294-B122-4576-AF79-27FFF2613138}"/>
    <cellStyle name="Normal 3 8 3" xfId="539" xr:uid="{00000000-0005-0000-0000-000078020000}"/>
    <cellStyle name="Normal 3 8 3 2" xfId="654" xr:uid="{00000000-0005-0000-0000-000079020000}"/>
    <cellStyle name="Normal 3 8 3 2 2" xfId="791" xr:uid="{F1F1E672-46F7-4F96-AD70-77C2114D89F8}"/>
    <cellStyle name="Normal 3 8 3 2 2 2" xfId="1714" xr:uid="{0AE352C4-F91C-4BD3-8FA1-AAA0F0A3F70D}"/>
    <cellStyle name="Normal 3 8 3 2 2 2 2" xfId="2411" xr:uid="{839C978F-AE24-4B7E-B296-A076FD6EB37D}"/>
    <cellStyle name="Normal 3 8 3 2 2 3" xfId="2068" xr:uid="{BB902F81-F822-4BC6-BEE4-07B9706F02B8}"/>
    <cellStyle name="Normal 3 8 3 2 2 4" xfId="1253" xr:uid="{9BBD5052-183C-4DBE-9523-4F118EA8D208}"/>
    <cellStyle name="Normal 3 8 3 2 3" xfId="1599" xr:uid="{A1145CDE-4E54-4F41-AC9D-44DEF897FA19}"/>
    <cellStyle name="Normal 3 8 3 2 3 2" xfId="2297" xr:uid="{E353C1AD-CEB0-4C49-B503-09FF2D96B488}"/>
    <cellStyle name="Normal 3 8 3 2 4" xfId="1953" xr:uid="{DBECF8C8-15E9-48BB-AF69-6DC3530A3F19}"/>
    <cellStyle name="Normal 3 8 3 2 5" xfId="1139" xr:uid="{24E6ADD9-5B6E-4430-AAEC-EA7DB02D6A28}"/>
    <cellStyle name="Normal 3 8 3 3" xfId="744" xr:uid="{AF3DC75E-05A9-4174-BE89-59F25C5D1C4B}"/>
    <cellStyle name="Normal 3 8 3 3 2" xfId="1667" xr:uid="{2FDF308C-D9DD-409B-A2D1-28C3459944E3}"/>
    <cellStyle name="Normal 3 8 3 3 2 2" xfId="2364" xr:uid="{50B66683-5864-4187-B1F5-95C3A6E69F5E}"/>
    <cellStyle name="Normal 3 8 3 3 3" xfId="2021" xr:uid="{052A1041-C1E9-438B-A23F-31270CA48DA9}"/>
    <cellStyle name="Normal 3 8 3 3 4" xfId="1206" xr:uid="{E0BFD7E9-6FC8-4680-B095-7AFA6FAF78C7}"/>
    <cellStyle name="Normal 3 8 3 4" xfId="1552" xr:uid="{7366C97E-6AEE-4F08-84AC-66529FBFFCAB}"/>
    <cellStyle name="Normal 3 8 3 4 2" xfId="2249" xr:uid="{72D0E769-CDF8-401F-9282-2BD6384B39CD}"/>
    <cellStyle name="Normal 3 8 3 5" xfId="1906" xr:uid="{F4E0792E-0C29-45A2-A092-5CBE78F37BA6}"/>
    <cellStyle name="Normal 3 8 3 6" xfId="1092" xr:uid="{74D2E107-976F-4C9B-ACE4-E997C8920888}"/>
    <cellStyle name="Normal 3 8 4" xfId="651" xr:uid="{00000000-0005-0000-0000-00007A020000}"/>
    <cellStyle name="Normal 3 8 4 2" xfId="788" xr:uid="{CA7AF605-D634-4851-8C95-3635FFCD681C}"/>
    <cellStyle name="Normal 3 8 4 2 2" xfId="1711" xr:uid="{1F7C4B48-FB8C-4DEC-B553-37867E4BB011}"/>
    <cellStyle name="Normal 3 8 4 2 2 2" xfId="2408" xr:uid="{444E19B5-F51C-468D-BAEA-6D8E323EBA14}"/>
    <cellStyle name="Normal 3 8 4 2 3" xfId="2065" xr:uid="{00CFF033-EA51-4800-8E36-6BD5265763DE}"/>
    <cellStyle name="Normal 3 8 4 2 4" xfId="1250" xr:uid="{C83879AA-7FA6-45C4-92E8-587C6DD92B1E}"/>
    <cellStyle name="Normal 3 8 4 3" xfId="1596" xr:uid="{BB021C3D-5832-47C9-A054-19F874EFACA6}"/>
    <cellStyle name="Normal 3 8 4 3 2" xfId="2294" xr:uid="{FE4480A1-0E66-488D-A135-3F2598756417}"/>
    <cellStyle name="Normal 3 8 4 4" xfId="1950" xr:uid="{0936788B-DC13-45CF-8E0D-835CCCCCC459}"/>
    <cellStyle name="Normal 3 8 4 5" xfId="1136" xr:uid="{EA39BBCE-8B3A-4B7C-BA4A-3E42DEEA5611}"/>
    <cellStyle name="Normal 3 8 5" xfId="741" xr:uid="{C5F7FE80-F11C-4EC4-8219-37EABB1B2D82}"/>
    <cellStyle name="Normal 3 8 5 2" xfId="1664" xr:uid="{ECCD5A7E-42B6-4B81-BAD1-AAAA46A91183}"/>
    <cellStyle name="Normal 3 8 5 2 2" xfId="2361" xr:uid="{27305153-58E2-4832-B0E7-5FE314AB3CB3}"/>
    <cellStyle name="Normal 3 8 5 3" xfId="2018" xr:uid="{BEC61A56-F59D-4E2B-BDC9-224875D35E16}"/>
    <cellStyle name="Normal 3 8 5 4" xfId="1203" xr:uid="{2909B5F3-5B18-4F3F-AFBC-F3BA3D48EF01}"/>
    <cellStyle name="Normal 3 8 6" xfId="1549" xr:uid="{7892E08E-F16F-4F6B-B30A-ECA07BFEDA4E}"/>
    <cellStyle name="Normal 3 8 6 2" xfId="2246" xr:uid="{BFF31A72-3F6C-4B97-A9F8-CA746E5B1452}"/>
    <cellStyle name="Normal 3 8 7" xfId="1903" xr:uid="{99975CA3-A9ED-457A-A684-4F28768EE5E9}"/>
    <cellStyle name="Normal 3 8 8" xfId="1089" xr:uid="{96B2F606-3374-4F92-BFD0-E42188B29210}"/>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715" xr:uid="{22335564-C70D-432C-A1B2-2A2CEF4407A3}"/>
    <cellStyle name="Normal 4 2 2 2 2 2" xfId="2412" xr:uid="{E92B7A14-C18A-42AF-9938-31F7EF624300}"/>
    <cellStyle name="Normal 4 2 2 2 3" xfId="2069" xr:uid="{60E39E55-8C82-4827-9EE8-770894156793}"/>
    <cellStyle name="Normal 4 2 2 2 4" xfId="1254" xr:uid="{7B37C215-69FC-4742-A5FB-BF1B32B7DF5A}"/>
    <cellStyle name="Normal 4 2 2 3" xfId="1600" xr:uid="{3F676A8F-B976-4CCE-8278-8F3CC2671439}"/>
    <cellStyle name="Normal 4 2 2 3 2" xfId="2298" xr:uid="{85FCD357-FEE6-44DC-A22E-CCD14336F079}"/>
    <cellStyle name="Normal 4 2 2 4" xfId="1954" xr:uid="{D278CB0C-483D-43F0-8191-3ACB8210F4D3}"/>
    <cellStyle name="Normal 4 2 2 5" xfId="1140" xr:uid="{16110B87-0542-4000-B234-12488BF0E854}"/>
    <cellStyle name="Normal 4 2 3" xfId="745" xr:uid="{E1A365CE-2A0C-4728-92E4-8FEDE92E0FDB}"/>
    <cellStyle name="Normal 4 2 3 2" xfId="1668" xr:uid="{F2625E20-64D0-4C18-865D-6F89C5FF910E}"/>
    <cellStyle name="Normal 4 2 3 2 2" xfId="2365" xr:uid="{D0CEA02C-7548-448B-A705-7B54CA43FE95}"/>
    <cellStyle name="Normal 4 2 3 3" xfId="2022" xr:uid="{BABC1B43-9D3E-47A7-9CD3-238659778294}"/>
    <cellStyle name="Normal 4 2 3 4" xfId="1207" xr:uid="{0B64A9B8-5C48-485E-BA3D-6B9CF54AF0C5}"/>
    <cellStyle name="Normal 4 2 4" xfId="1553" xr:uid="{244D9155-DF0F-40B4-A206-80DAB27CA77D}"/>
    <cellStyle name="Normal 4 2 4 2" xfId="2250" xr:uid="{5E10C068-93F7-4F03-8A4A-DDE8E3C5CAD3}"/>
    <cellStyle name="Normal 4 2 5" xfId="1907" xr:uid="{D0F9BC26-1392-42CD-B144-9B6730578D08}"/>
    <cellStyle name="Normal 4 2 6" xfId="1093" xr:uid="{A627533C-5F6B-4221-AE42-BE46CAC198F2}"/>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716" xr:uid="{83B2698E-2538-42C0-8859-BE02B96E0A73}"/>
    <cellStyle name="Normal 4 4 2 2 2 2" xfId="2413" xr:uid="{1DB97D7C-366E-4C05-BD8E-00501CF69ED7}"/>
    <cellStyle name="Normal 4 4 2 2 3" xfId="2070" xr:uid="{BCE316AB-E41C-4B30-B9D2-1A91EF865EF6}"/>
    <cellStyle name="Normal 4 4 2 2 4" xfId="1255" xr:uid="{C93B0CC0-A7D8-4D0A-8773-11D2C25691C8}"/>
    <cellStyle name="Normal 4 4 2 3" xfId="1601" xr:uid="{2AEBA599-8F5A-49FE-B20F-6B34BAAA1110}"/>
    <cellStyle name="Normal 4 4 2 3 2" xfId="2299" xr:uid="{E06E0D59-32BB-4BF8-A9FF-30895157C95A}"/>
    <cellStyle name="Normal 4 4 2 4" xfId="1955" xr:uid="{BA07B451-5009-4CDB-A6E5-65FF5CD6A4EA}"/>
    <cellStyle name="Normal 4 4 2 5" xfId="1141" xr:uid="{5C7ABB9F-A96B-48C0-B747-1083807C1268}"/>
    <cellStyle name="Normal 4 4 3" xfId="746" xr:uid="{A928AF69-0930-413E-95DF-60F9FA2F0336}"/>
    <cellStyle name="Normal 4 4 3 2" xfId="1669" xr:uid="{69347BA5-36BC-4348-8444-3C57FBD8975E}"/>
    <cellStyle name="Normal 4 4 3 2 2" xfId="2366" xr:uid="{DCDAE836-EF15-499A-984F-94802D520D80}"/>
    <cellStyle name="Normal 4 4 3 3" xfId="2023" xr:uid="{3C9E2EDA-1075-4B57-9E7C-226981CC8F48}"/>
    <cellStyle name="Normal 4 4 3 4" xfId="1208" xr:uid="{051AA37F-EC0A-4E2F-BD49-304532C9BB82}"/>
    <cellStyle name="Normal 4 4 4" xfId="1554" xr:uid="{5061DF2F-761E-4237-81AB-BC952B0C2869}"/>
    <cellStyle name="Normal 4 4 4 2" xfId="2251" xr:uid="{847AD7B1-9920-494A-8D8B-D511D1FD8E55}"/>
    <cellStyle name="Normal 4 4 5" xfId="1908" xr:uid="{591BE190-2DC3-4A83-BDFC-8874236B6122}"/>
    <cellStyle name="Normal 4 4 6" xfId="1094" xr:uid="{D927073B-DD5C-412A-80FE-CB3C51BF9525}"/>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717" xr:uid="{21695DF1-1CBA-461F-AA7E-85FF2DB438E3}"/>
    <cellStyle name="Normal 5 3 2 2 2 2" xfId="2414" xr:uid="{D8FE25D4-6F62-4629-B773-6795BB541FAE}"/>
    <cellStyle name="Normal 5 3 2 2 3" xfId="2071" xr:uid="{E48AA812-DC5B-4621-902C-737FB1DAEB67}"/>
    <cellStyle name="Normal 5 3 2 2 4" xfId="1256" xr:uid="{DD5223D2-89D4-450F-80F1-95F0ECA6B6B7}"/>
    <cellStyle name="Normal 5 3 2 3" xfId="1602" xr:uid="{A15B041E-EC32-45DD-8B2E-7ACCF12C1254}"/>
    <cellStyle name="Normal 5 3 2 3 2" xfId="2300" xr:uid="{D8C65812-E3B8-4078-A060-CA4A34495062}"/>
    <cellStyle name="Normal 5 3 2 4" xfId="1956" xr:uid="{050BC08E-211E-49E8-974E-63491846FA11}"/>
    <cellStyle name="Normal 5 3 2 5" xfId="1142" xr:uid="{3402F58C-E2E4-4FD3-817C-2F9B4578B151}"/>
    <cellStyle name="Normal 5 3 3" xfId="747" xr:uid="{576DE7CE-395A-4AE2-9596-6E4815B24A6D}"/>
    <cellStyle name="Normal 5 3 3 2" xfId="1670" xr:uid="{3E71D4BE-9B31-445C-8F61-9587B8EDF783}"/>
    <cellStyle name="Normal 5 3 3 2 2" xfId="2367" xr:uid="{2752931F-EC11-46C3-8BFB-4AAC5B52D3AC}"/>
    <cellStyle name="Normal 5 3 3 3" xfId="2024" xr:uid="{FA13039A-9BD8-4FF7-97BC-F69B7D375E66}"/>
    <cellStyle name="Normal 5 3 3 4" xfId="1209" xr:uid="{6CDECA34-DF1E-47BB-9EFB-EAEDFE4CBDE0}"/>
    <cellStyle name="Normal 5 3 4" xfId="1555" xr:uid="{57722AA1-4738-466B-AC83-F11648B92F9D}"/>
    <cellStyle name="Normal 5 3 4 2" xfId="2252" xr:uid="{90B0624C-4D0A-45D6-8A12-5F4B560B99D6}"/>
    <cellStyle name="Normal 5 3 5" xfId="1909" xr:uid="{B7D0E0A9-0D52-4B88-8ACE-FB872BCDFDD7}"/>
    <cellStyle name="Normal 5 3 6" xfId="1095" xr:uid="{8052E13D-4E86-474C-A413-6BA3220ED64A}"/>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719" xr:uid="{28384F63-4500-4378-A6B6-27AEF044321D}"/>
    <cellStyle name="Normal 6 2 2 2 2 2" xfId="2416" xr:uid="{2FE7EF92-2762-407C-A249-88C63BC2449D}"/>
    <cellStyle name="Normal 6 2 2 2 3" xfId="2073" xr:uid="{0D88EFE5-5971-4A34-80AA-6DEC8A2D4864}"/>
    <cellStyle name="Normal 6 2 2 2 4" xfId="1258" xr:uid="{560FD4FE-D68D-4BCD-80DD-D8E33B744FFE}"/>
    <cellStyle name="Normal 6 2 2 3" xfId="1604" xr:uid="{07A7A660-AC1D-4045-BDEA-76E6B1D8014B}"/>
    <cellStyle name="Normal 6 2 2 3 2" xfId="2302" xr:uid="{5C4BA789-11EF-4356-BE2F-AA42E874FD79}"/>
    <cellStyle name="Normal 6 2 2 4" xfId="1958" xr:uid="{4DBF8475-5F96-4E1E-9D7D-945026583229}"/>
    <cellStyle name="Normal 6 2 2 5" xfId="1144" xr:uid="{DC35C145-AD3D-4DD9-ADD5-6F638CAD2BF2}"/>
    <cellStyle name="Normal 6 2 3" xfId="749" xr:uid="{557B45E5-E9AC-41E2-A811-61F73279F30D}"/>
    <cellStyle name="Normal 6 2 3 2" xfId="1672" xr:uid="{FB5EB2C6-9F69-4D9E-80B9-AA4222A31313}"/>
    <cellStyle name="Normal 6 2 3 2 2" xfId="2369" xr:uid="{CA377F6A-98FD-41FC-A4D9-5D734BC722BB}"/>
    <cellStyle name="Normal 6 2 3 3" xfId="2026" xr:uid="{55AF45A4-3870-4B62-AD3A-5664382E8EEE}"/>
    <cellStyle name="Normal 6 2 3 4" xfId="1211" xr:uid="{71CB4A24-A37C-42C9-9AC6-88B4D88678BA}"/>
    <cellStyle name="Normal 6 2 4" xfId="1557" xr:uid="{A4DCACE1-EF8C-49EC-B75F-F18494957A71}"/>
    <cellStyle name="Normal 6 2 4 2" xfId="2254" xr:uid="{CC26A451-A965-467E-84DF-4C6C2347C787}"/>
    <cellStyle name="Normal 6 2 5" xfId="1911" xr:uid="{56FD296D-0E45-4050-AC7E-41B1D8DF0278}"/>
    <cellStyle name="Normal 6 2 6" xfId="1097" xr:uid="{4EDB8375-5AA6-4B0A-9E62-E732F65E6E65}"/>
    <cellStyle name="Normal 6 3" xfId="570" xr:uid="{00000000-0005-0000-0000-00009D020000}"/>
    <cellStyle name="Normal 6 4" xfId="658" xr:uid="{00000000-0005-0000-0000-00009E020000}"/>
    <cellStyle name="Normal 6 4 2" xfId="795" xr:uid="{94F48A41-6835-47F0-9973-4CC85AEA90D4}"/>
    <cellStyle name="Normal 6 4 2 2" xfId="1718" xr:uid="{EDBC28FC-C62F-47DB-8B90-2D33FB92555A}"/>
    <cellStyle name="Normal 6 4 2 2 2" xfId="2415" xr:uid="{A21894C9-6D61-4964-8302-7D744094AE63}"/>
    <cellStyle name="Normal 6 4 2 3" xfId="2072" xr:uid="{7E68EE4B-0BAD-4401-9C09-5E68CB347BFC}"/>
    <cellStyle name="Normal 6 4 2 4" xfId="1257" xr:uid="{29364CBA-1049-4D2F-AC91-5A148125BA8E}"/>
    <cellStyle name="Normal 6 4 3" xfId="1603" xr:uid="{96F9582A-F50E-4E1B-9D68-5C723086550E}"/>
    <cellStyle name="Normal 6 4 3 2" xfId="2301" xr:uid="{EF709B1E-3EB6-4B2B-AC76-49DD3FE47C8F}"/>
    <cellStyle name="Normal 6 4 4" xfId="1957" xr:uid="{E0F595E7-7462-4DB4-86E4-92A5EB5CAB0E}"/>
    <cellStyle name="Normal 6 4 5" xfId="1143" xr:uid="{D2922A66-89DD-441F-B229-8C3BEA586AEC}"/>
    <cellStyle name="Normal 6 5" xfId="748" xr:uid="{F98FC477-0AD5-4A86-A589-DD2204455DBE}"/>
    <cellStyle name="Normal 6 5 2" xfId="1671" xr:uid="{29563AFE-8FD0-47D3-941B-10AB8B0644C4}"/>
    <cellStyle name="Normal 6 5 2 2" xfId="2368" xr:uid="{338FCBC0-FE8A-461B-B39E-BE16C3E16F08}"/>
    <cellStyle name="Normal 6 5 3" xfId="2025" xr:uid="{B7A93666-5828-4BF4-A732-D6CBC1E80FD0}"/>
    <cellStyle name="Normal 6 5 4" xfId="1210" xr:uid="{6B75BEC3-26CC-46B2-9CC6-B3A0B3910CF6}"/>
    <cellStyle name="Normal 6 6" xfId="1556" xr:uid="{CC5839CF-4ACB-4CB4-B784-9A907A87F03C}"/>
    <cellStyle name="Normal 6 6 2" xfId="2253" xr:uid="{EAEDF771-E43E-4196-B582-4867C7C090D1}"/>
    <cellStyle name="Normal 6 7" xfId="1910" xr:uid="{F11E8D72-5A78-4C35-AA6F-C03413D387C6}"/>
    <cellStyle name="Normal 6 8" xfId="1096" xr:uid="{92CF4BB9-6489-4AF1-B29E-AC2C9E06DE08}"/>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747" xr:uid="{AC53D903-88E7-4205-8F7A-2DB7C3DC328C}"/>
    <cellStyle name="Normal 9 2 2 2" xfId="2444" xr:uid="{F08CFAE0-C17A-4C77-9E0A-7E4B768A5C50}"/>
    <cellStyle name="Normal 9 2 3" xfId="2101" xr:uid="{495AFA18-A103-4AA9-AA27-24B49E42CF94}"/>
    <cellStyle name="Normal 9 2 4" xfId="1286" xr:uid="{DF825931-E022-4983-8ED5-F6624F943F5E}"/>
    <cellStyle name="Normal 9 3" xfId="1633" xr:uid="{07167A2E-BDA4-47DA-B7D1-EB7BF5DFA43C}"/>
    <cellStyle name="Normal 9 3 2" xfId="2330" xr:uid="{95B8D2B4-F18C-4A50-BE29-0106C60FBE43}"/>
    <cellStyle name="Normal 9 4" xfId="1987" xr:uid="{38ED2AC0-2069-468A-971D-8F11962187CA}"/>
    <cellStyle name="Normal 9 5" xfId="1172" xr:uid="{EE67FF2E-D56D-4F9C-BEF1-A232CA1BE647}"/>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720" xr:uid="{123B816F-0677-4F64-A7C7-0C62BAAFD7F3}"/>
    <cellStyle name="Note 2 2 2 2 2" xfId="2417" xr:uid="{D235F0C5-D9BD-48D0-AE09-A18B5FB058D8}"/>
    <cellStyle name="Note 2 2 2 3" xfId="2074" xr:uid="{B3935B0D-0F79-4D6F-A164-2E25C53E38C8}"/>
    <cellStyle name="Note 2 2 2 4" xfId="1259" xr:uid="{F4921662-1CDA-4A68-A9C4-C31AF681DB28}"/>
    <cellStyle name="Note 2 2 3" xfId="1605" xr:uid="{EDC3AF8D-999E-4757-878B-8C83F4290723}"/>
    <cellStyle name="Note 2 2 3 2" xfId="2303" xr:uid="{A70223C2-445F-4CE4-85F7-7F22B34D1F99}"/>
    <cellStyle name="Note 2 2 4" xfId="1959" xr:uid="{C54BF165-920D-4A37-AAE5-2D90DD177F31}"/>
    <cellStyle name="Note 2 2 5" xfId="1145" xr:uid="{09A45CF9-DFD2-4D3E-8140-845BBA4E202F}"/>
    <cellStyle name="Note 2 3" xfId="750" xr:uid="{AC5340EE-478E-47DC-8896-BD46672619DE}"/>
    <cellStyle name="Note 2 3 2" xfId="1673" xr:uid="{80D843AF-58BE-4243-ABD9-1BC5FC738688}"/>
    <cellStyle name="Note 2 3 2 2" xfId="2370" xr:uid="{84CFF49C-6E77-4BE1-8F86-AF0347D361EF}"/>
    <cellStyle name="Note 2 3 3" xfId="2027" xr:uid="{7B3CB6FB-797D-4218-B46B-EC5D91337D96}"/>
    <cellStyle name="Note 2 3 4" xfId="1212" xr:uid="{1DB88D6A-329B-42A1-993D-7DAC5ABD4CEF}"/>
    <cellStyle name="Note 2 4" xfId="1558" xr:uid="{85D814CE-4D87-409E-83C6-493348A6A8F1}"/>
    <cellStyle name="Note 2 4 2" xfId="2255" xr:uid="{77352AE4-17E2-4F32-A4D0-415C8E6A2E7D}"/>
    <cellStyle name="Note 2 5" xfId="1912" xr:uid="{D830DD65-E6F0-4348-8280-0A32800AA8A0}"/>
    <cellStyle name="Note 2 6" xfId="1098" xr:uid="{ECD0382A-E3E0-42A1-AB28-74A66DFF7187}"/>
    <cellStyle name="Note 3" xfId="711" xr:uid="{00000000-0005-0000-0000-0000A6020000}"/>
    <cellStyle name="Note 3 2" xfId="825" xr:uid="{BE69DA9A-320A-423F-A18C-65A987CEC7F4}"/>
    <cellStyle name="Note 3 2 2" xfId="1748" xr:uid="{323DF72A-16EA-4FE4-82C7-E77B8CBDA2AA}"/>
    <cellStyle name="Note 3 2 2 2" xfId="2445" xr:uid="{8F33840D-F33E-4C57-9C3D-27B3B53626BB}"/>
    <cellStyle name="Note 3 2 3" xfId="2102" xr:uid="{C945795F-92A6-4156-A256-E86B58C68C0E}"/>
    <cellStyle name="Note 3 2 4" xfId="1287" xr:uid="{F08A01A2-B881-41E8-8745-C72D443E45CF}"/>
    <cellStyle name="Note 3 3" xfId="1634" xr:uid="{D5E9F7C3-C929-4BDF-AA42-E5F95925DECE}"/>
    <cellStyle name="Note 3 3 2" xfId="2331" xr:uid="{9AFB111C-FE26-47E8-BB37-A2CA37A75438}"/>
    <cellStyle name="Note 3 4" xfId="1988" xr:uid="{404C1CD7-C5BB-4F4D-ADC9-B8C7A7558EB7}"/>
    <cellStyle name="Note 3 5" xfId="1173" xr:uid="{64A64195-DDBE-43D9-B1A8-BBC340998E3D}"/>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tisfaisant" xfId="675" builtinId="26" customBuiltin="1"/>
    <cellStyle name="Sortie" xfId="679" builtinId="21" customBuiltin="1"/>
    <cellStyle name="Standard 2" xfId="2105" xr:uid="{D9326E3B-A3FC-4D60-92EF-F42156211F49}"/>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724" xr:uid="{9CCA1CB8-E4AD-40E2-B7E7-B3ADD3F7E10D}"/>
    <cellStyle name="Standard 4 2 2 2 2 2 2 2" xfId="2421" xr:uid="{8010C9B9-531E-4178-AB82-9FC1F00798B3}"/>
    <cellStyle name="Standard 4 2 2 2 2 2 3" xfId="2078" xr:uid="{07F5D720-EEB3-4D3E-8735-0042246BE5C8}"/>
    <cellStyle name="Standard 4 2 2 2 2 2 4" xfId="1263" xr:uid="{7B7CDF07-6F34-43D7-8D3F-92BC86C34647}"/>
    <cellStyle name="Standard 4 2 2 2 2 3" xfId="1609" xr:uid="{6D57DA64-205E-4738-9EEE-23B7A48803EA}"/>
    <cellStyle name="Standard 4 2 2 2 2 3 2" xfId="2307" xr:uid="{D8A4FB9E-CA5A-4AE1-BF0E-BB4C6EF12ADA}"/>
    <cellStyle name="Standard 4 2 2 2 2 4" xfId="1963" xr:uid="{E110D3B0-C780-4AAB-AFA7-B9D7A8559F35}"/>
    <cellStyle name="Standard 4 2 2 2 2 5" xfId="1149" xr:uid="{2905963C-C9AA-4A0D-873D-CDE2249ABE98}"/>
    <cellStyle name="Standard 4 2 2 2 3" xfId="754" xr:uid="{3717BDF9-DF18-469D-A1A6-133293EAB916}"/>
    <cellStyle name="Standard 4 2 2 2 3 2" xfId="1677" xr:uid="{36D502B2-1D5D-44C2-93B7-6C2EE2D07B79}"/>
    <cellStyle name="Standard 4 2 2 2 3 2 2" xfId="2374" xr:uid="{58B60BFA-A856-4CB8-AC08-BC1B046FB62F}"/>
    <cellStyle name="Standard 4 2 2 2 3 3" xfId="2031" xr:uid="{D79A859A-6970-47BE-95C8-A64E8D0E2A7F}"/>
    <cellStyle name="Standard 4 2 2 2 3 4" xfId="1216" xr:uid="{03CC99DE-3D2D-4F1C-B220-2A9EAC0AB4FB}"/>
    <cellStyle name="Standard 4 2 2 2 4" xfId="1562" xr:uid="{BC2437C2-E236-4B70-83F9-53888FE82593}"/>
    <cellStyle name="Standard 4 2 2 2 4 2" xfId="2259" xr:uid="{7F4E378C-5F98-45BD-8A46-349E38A72E4C}"/>
    <cellStyle name="Standard 4 2 2 2 5" xfId="1916" xr:uid="{610A865B-A0FF-4A97-8C00-899788B050BE}"/>
    <cellStyle name="Standard 4 2 2 2 6" xfId="1102" xr:uid="{9F249B20-2116-42B6-9307-F4D4C44734DF}"/>
    <cellStyle name="Standard 4 2 2 3" xfId="664" xr:uid="{00000000-0005-0000-0000-0000B2020000}"/>
    <cellStyle name="Standard 4 2 2 3 2" xfId="800" xr:uid="{B519ACEB-8D15-4BAB-914A-A2C2D0673E85}"/>
    <cellStyle name="Standard 4 2 2 3 2 2" xfId="1723" xr:uid="{711AB0B6-EBDC-419A-B89D-E291DB356C3D}"/>
    <cellStyle name="Standard 4 2 2 3 2 2 2" xfId="2420" xr:uid="{9579553A-CD44-41EC-946A-D57564D314E8}"/>
    <cellStyle name="Standard 4 2 2 3 2 3" xfId="2077" xr:uid="{247CE556-2767-407E-B011-AC450AF19B85}"/>
    <cellStyle name="Standard 4 2 2 3 2 4" xfId="1262" xr:uid="{0F86E22C-8CAE-4CAF-A6FB-0C51D6A27D9A}"/>
    <cellStyle name="Standard 4 2 2 3 3" xfId="1608" xr:uid="{66D7D261-B0D5-49AB-BD0B-7F8B2EC64C5C}"/>
    <cellStyle name="Standard 4 2 2 3 3 2" xfId="2306" xr:uid="{FEFAA604-BE42-44C0-B2CE-4D8E555449A5}"/>
    <cellStyle name="Standard 4 2 2 3 4" xfId="1962" xr:uid="{C4C75885-4A05-4C19-900C-6001B29FF429}"/>
    <cellStyle name="Standard 4 2 2 3 5" xfId="1148" xr:uid="{D2C065C5-17FF-4812-9351-919C897C93CC}"/>
    <cellStyle name="Standard 4 2 2 4" xfId="753" xr:uid="{CC2F9681-7221-4E0B-BE58-DE34D4DC40CF}"/>
    <cellStyle name="Standard 4 2 2 4 2" xfId="1676" xr:uid="{01F5294F-B253-4BCF-8F12-490AF6CE6D62}"/>
    <cellStyle name="Standard 4 2 2 4 2 2" xfId="2373" xr:uid="{FFCD662C-D42D-4CE9-AB05-B28EF5FD8B89}"/>
    <cellStyle name="Standard 4 2 2 4 3" xfId="2030" xr:uid="{13C64436-94DB-4BD0-98B3-F00AD72A5282}"/>
    <cellStyle name="Standard 4 2 2 4 4" xfId="1215" xr:uid="{B4D29ED3-A508-4C06-BD3E-BD6C95FEDE9F}"/>
    <cellStyle name="Standard 4 2 2 5" xfId="1561" xr:uid="{0909CFAE-8DE9-420B-91F8-8355159CC1C7}"/>
    <cellStyle name="Standard 4 2 2 5 2" xfId="2258" xr:uid="{4E0F208E-A62B-44DF-8113-66D2C8584161}"/>
    <cellStyle name="Standard 4 2 2 6" xfId="1915" xr:uid="{96F0016C-EE41-4B9B-999F-FA4215753AD2}"/>
    <cellStyle name="Standard 4 2 2 7" xfId="1101" xr:uid="{5E8C3A53-7572-4426-9A5C-AEBC8515B07A}"/>
    <cellStyle name="Standard 4 2 3" xfId="583" xr:uid="{00000000-0005-0000-0000-0000B3020000}"/>
    <cellStyle name="Standard 4 2 3 2" xfId="666" xr:uid="{00000000-0005-0000-0000-0000B4020000}"/>
    <cellStyle name="Standard 4 2 3 2 2" xfId="802" xr:uid="{B5FE6E75-B41F-4CC0-BF1F-33B763CE0A2C}"/>
    <cellStyle name="Standard 4 2 3 2 2 2" xfId="1725" xr:uid="{7A7E5AFD-69D7-43BD-838B-07DA60DC341A}"/>
    <cellStyle name="Standard 4 2 3 2 2 2 2" xfId="2422" xr:uid="{90F96C78-7ADC-47DF-91A7-884621D1067B}"/>
    <cellStyle name="Standard 4 2 3 2 2 3" xfId="2079" xr:uid="{DC4613D1-4F0C-4F52-AA1B-9FE188A08BAC}"/>
    <cellStyle name="Standard 4 2 3 2 2 4" xfId="1264" xr:uid="{632DBA95-2F00-475A-B5EA-90E1A51BEC37}"/>
    <cellStyle name="Standard 4 2 3 2 3" xfId="1610" xr:uid="{8D380045-7EB0-455D-A79A-0BE9D4109B6F}"/>
    <cellStyle name="Standard 4 2 3 2 3 2" xfId="2308" xr:uid="{9E751966-51EA-4EDA-94CA-3CF681D31F73}"/>
    <cellStyle name="Standard 4 2 3 2 4" xfId="1964" xr:uid="{8F5C83A2-651E-4E9B-84C6-C67CDF4F26B5}"/>
    <cellStyle name="Standard 4 2 3 2 5" xfId="1150" xr:uid="{7075A31D-AC2B-4C89-9662-59A1C08E31F4}"/>
    <cellStyle name="Standard 4 2 3 3" xfId="755" xr:uid="{A64374BC-823F-49AF-B773-E84014AFDB70}"/>
    <cellStyle name="Standard 4 2 3 3 2" xfId="1678" xr:uid="{4886CCDC-5A4E-436E-9D8A-52D521FB6BB7}"/>
    <cellStyle name="Standard 4 2 3 3 2 2" xfId="2375" xr:uid="{31EF0982-0706-48ED-8B3A-1DF8BECBDC7C}"/>
    <cellStyle name="Standard 4 2 3 3 3" xfId="2032" xr:uid="{B8D9CE2C-1E6D-4D63-9F31-975F5AD2D92A}"/>
    <cellStyle name="Standard 4 2 3 3 4" xfId="1217" xr:uid="{4B3BBA18-05A6-4C3A-A40B-249FAAD9DB6B}"/>
    <cellStyle name="Standard 4 2 3 4" xfId="1563" xr:uid="{0D6FE3AD-2E60-4BB3-97ED-117D168E6ABF}"/>
    <cellStyle name="Standard 4 2 3 4 2" xfId="2260" xr:uid="{3A7F4EB7-BF3F-4008-B574-5B76D9089C91}"/>
    <cellStyle name="Standard 4 2 3 5" xfId="1917" xr:uid="{57887097-3C97-42F4-A7C2-4B78A0CC3547}"/>
    <cellStyle name="Standard 4 2 3 6" xfId="1103" xr:uid="{1A81EDE0-B8B2-4A8C-ACEC-FB1DC41B7857}"/>
    <cellStyle name="Standard 4 2 4" xfId="663" xr:uid="{00000000-0005-0000-0000-0000B5020000}"/>
    <cellStyle name="Standard 4 2 4 2" xfId="799" xr:uid="{9C2C791D-563B-4AED-BAA8-BB47B68C5354}"/>
    <cellStyle name="Standard 4 2 4 2 2" xfId="1722" xr:uid="{9FE8AA3C-3DF1-4C76-9779-A1CCD8D17CEE}"/>
    <cellStyle name="Standard 4 2 4 2 2 2" xfId="2419" xr:uid="{BDC20366-66C8-4D93-8800-7CFB6A7459DD}"/>
    <cellStyle name="Standard 4 2 4 2 3" xfId="2076" xr:uid="{5DB6C0A1-12FE-4B56-A282-C506E3935ADA}"/>
    <cellStyle name="Standard 4 2 4 2 4" xfId="1261" xr:uid="{1FB47F7B-8D61-4585-BA9D-64837BC40E15}"/>
    <cellStyle name="Standard 4 2 4 3" xfId="1607" xr:uid="{3927A562-5E6A-42C3-A6BC-8D2243C00795}"/>
    <cellStyle name="Standard 4 2 4 3 2" xfId="2305" xr:uid="{B63FE2D8-966B-41EA-9938-BD1F745C6D7A}"/>
    <cellStyle name="Standard 4 2 4 4" xfId="1961" xr:uid="{E0321869-6A24-4CA6-AA7C-FB0651CB2FC8}"/>
    <cellStyle name="Standard 4 2 4 5" xfId="1147" xr:uid="{126695DD-0220-42AC-B103-6417A51616F7}"/>
    <cellStyle name="Standard 4 2 5" xfId="752" xr:uid="{A197A41C-0F12-46AA-AE19-171F357B5002}"/>
    <cellStyle name="Standard 4 2 5 2" xfId="1675" xr:uid="{D500E2BA-BEE2-406E-B1CB-615D504D176E}"/>
    <cellStyle name="Standard 4 2 5 2 2" xfId="2372" xr:uid="{4C3FEB1E-2C48-4ED3-8409-491417462233}"/>
    <cellStyle name="Standard 4 2 5 3" xfId="2029" xr:uid="{745F2292-17F4-4D0A-87D9-5D30FB3378F4}"/>
    <cellStyle name="Standard 4 2 5 4" xfId="1214" xr:uid="{DDEF8313-F955-445B-9A01-99114E114823}"/>
    <cellStyle name="Standard 4 2 6" xfId="1560" xr:uid="{7FA4B405-9366-4584-AD8C-68712972306C}"/>
    <cellStyle name="Standard 4 2 6 2" xfId="2257" xr:uid="{E8CB4883-FD12-45E5-BADA-E34F5F839127}"/>
    <cellStyle name="Standard 4 2 7" xfId="1914" xr:uid="{3BD06F5D-2662-45B4-A4EF-E20867D0E51A}"/>
    <cellStyle name="Standard 4 2 8" xfId="1100" xr:uid="{6DB01B20-918C-47DF-8BC9-105261C11F29}"/>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727" xr:uid="{6FDDE3A7-A94C-401F-B0BE-DD7B37BD8C2A}"/>
    <cellStyle name="Standard 4 3 2 2 2 2 2" xfId="2424" xr:uid="{8CDC04D9-AE58-46E7-9DE2-CB8E77A850FF}"/>
    <cellStyle name="Standard 4 3 2 2 2 3" xfId="2081" xr:uid="{945AEEE9-23DD-4CD2-AAFE-60B156FAC3BB}"/>
    <cellStyle name="Standard 4 3 2 2 2 4" xfId="1266" xr:uid="{1A2C14E6-7B09-49E6-B910-40A65388A01F}"/>
    <cellStyle name="Standard 4 3 2 2 3" xfId="1612" xr:uid="{B79B310F-5C62-4E29-A0E6-31CB977598CD}"/>
    <cellStyle name="Standard 4 3 2 2 3 2" xfId="2310" xr:uid="{4CE8C2C4-8E94-4380-B533-8495D2C1ADF9}"/>
    <cellStyle name="Standard 4 3 2 2 4" xfId="1966" xr:uid="{7DF8BC5D-1811-43F8-8447-538382907C4C}"/>
    <cellStyle name="Standard 4 3 2 2 5" xfId="1152" xr:uid="{4F466022-4F25-44C1-94C3-871C59E6827C}"/>
    <cellStyle name="Standard 4 3 2 3" xfId="757" xr:uid="{331D8F24-399E-43AE-9199-C0CEBBDF18BC}"/>
    <cellStyle name="Standard 4 3 2 3 2" xfId="1680" xr:uid="{A0D79D26-AC66-45F7-92DA-5CABC522C146}"/>
    <cellStyle name="Standard 4 3 2 3 2 2" xfId="2377" xr:uid="{36D9C0BB-FB61-41B8-BEF3-BAA55D712855}"/>
    <cellStyle name="Standard 4 3 2 3 3" xfId="2034" xr:uid="{2BD6139D-24D2-4B13-A04D-EB7123CBB90F}"/>
    <cellStyle name="Standard 4 3 2 3 4" xfId="1219" xr:uid="{5321EF99-EFD4-4ED5-92C6-0B1E82B9C67B}"/>
    <cellStyle name="Standard 4 3 2 4" xfId="1565" xr:uid="{CDB163B9-50C4-4D46-8922-F4D585FDA90C}"/>
    <cellStyle name="Standard 4 3 2 4 2" xfId="2262" xr:uid="{64278C5A-53AA-4C0A-9159-7E938C35CF86}"/>
    <cellStyle name="Standard 4 3 2 5" xfId="1919" xr:uid="{C1E6F411-F8D3-4A99-9FB0-F4E2C44CB8B5}"/>
    <cellStyle name="Standard 4 3 2 6" xfId="1105" xr:uid="{E8578822-2A69-40D5-9FD7-DAE963B96C1C}"/>
    <cellStyle name="Standard 4 3 3" xfId="667" xr:uid="{00000000-0005-0000-0000-0000B9020000}"/>
    <cellStyle name="Standard 4 3 3 2" xfId="803" xr:uid="{D9FC3651-C083-4A3A-BBEB-35BDB75E6856}"/>
    <cellStyle name="Standard 4 3 3 2 2" xfId="1726" xr:uid="{FDEADE60-6168-415F-86EE-4575764E133F}"/>
    <cellStyle name="Standard 4 3 3 2 2 2" xfId="2423" xr:uid="{39AFDAF0-250B-42F9-87D7-379EA48A33C7}"/>
    <cellStyle name="Standard 4 3 3 2 3" xfId="2080" xr:uid="{BB9B24B1-6C02-4E3C-B700-AEF16785007E}"/>
    <cellStyle name="Standard 4 3 3 2 4" xfId="1265" xr:uid="{A94E5CDC-88F7-4AC1-BF0C-C8DF83CFE7E2}"/>
    <cellStyle name="Standard 4 3 3 3" xfId="1611" xr:uid="{39903F88-0682-4829-87C1-1C0D829AEE82}"/>
    <cellStyle name="Standard 4 3 3 3 2" xfId="2309" xr:uid="{0E4D5F12-F29B-427C-8C73-FEE9AB68806F}"/>
    <cellStyle name="Standard 4 3 3 4" xfId="1965" xr:uid="{297C8111-3EC4-41FB-B8CC-9081854E606E}"/>
    <cellStyle name="Standard 4 3 3 5" xfId="1151" xr:uid="{710D698B-6A33-42B0-A94E-7312AD2ED83C}"/>
    <cellStyle name="Standard 4 3 4" xfId="756" xr:uid="{B582CC8D-4531-472B-9421-10B8AF6BE8B9}"/>
    <cellStyle name="Standard 4 3 4 2" xfId="1679" xr:uid="{130BEC36-181C-4DBB-8988-31AE0CF54EE1}"/>
    <cellStyle name="Standard 4 3 4 2 2" xfId="2376" xr:uid="{9E1A6E32-FF39-44A6-9DE9-EEC149702E69}"/>
    <cellStyle name="Standard 4 3 4 3" xfId="2033" xr:uid="{22DE3A5D-65C4-437B-9598-DBD99C27D2C8}"/>
    <cellStyle name="Standard 4 3 4 4" xfId="1218" xr:uid="{4568074A-ADE1-4BE1-9710-883E3BD3EDAA}"/>
    <cellStyle name="Standard 4 3 5" xfId="1564" xr:uid="{FC0D7ABD-4E5F-4861-8918-E6E002C52798}"/>
    <cellStyle name="Standard 4 3 5 2" xfId="2261" xr:uid="{8175B29C-3C56-4565-B8C3-92722DEB0650}"/>
    <cellStyle name="Standard 4 3 6" xfId="1918" xr:uid="{0AE0B2E2-4F3D-475E-A373-883899EFAFD7}"/>
    <cellStyle name="Standard 4 3 7" xfId="1104" xr:uid="{EF90226F-26D9-4BE0-A8EF-0919E87DA130}"/>
    <cellStyle name="Standard 4 4" xfId="586" xr:uid="{00000000-0005-0000-0000-0000BA020000}"/>
    <cellStyle name="Standard 4 4 2" xfId="669" xr:uid="{00000000-0005-0000-0000-0000BB020000}"/>
    <cellStyle name="Standard 4 4 2 2" xfId="805" xr:uid="{FA8A2B66-1108-407C-9F13-364C6D5A5AC0}"/>
    <cellStyle name="Standard 4 4 2 2 2" xfId="1728" xr:uid="{63C56AC1-46E9-46E0-8773-EDA8D993ABD6}"/>
    <cellStyle name="Standard 4 4 2 2 2 2" xfId="2425" xr:uid="{686CE43B-FB7D-45F9-8B9E-DA80E3565D66}"/>
    <cellStyle name="Standard 4 4 2 2 3" xfId="2082" xr:uid="{4C0DAC57-FEC7-4229-9049-998A077A532F}"/>
    <cellStyle name="Standard 4 4 2 2 4" xfId="1267" xr:uid="{FDB3C039-284B-4098-87C5-8147D1689AA7}"/>
    <cellStyle name="Standard 4 4 2 3" xfId="1613" xr:uid="{2CC9FB1F-8C5D-4F1A-8C94-A49225A6AC43}"/>
    <cellStyle name="Standard 4 4 2 3 2" xfId="2311" xr:uid="{40793698-BD2F-45D8-A840-59CB19D6E36C}"/>
    <cellStyle name="Standard 4 4 2 4" xfId="1967" xr:uid="{FAA18314-29C5-4882-8A59-1923F935C24D}"/>
    <cellStyle name="Standard 4 4 2 5" xfId="1153" xr:uid="{B85623F9-46D9-433E-961D-3CE92A6D33E7}"/>
    <cellStyle name="Standard 4 4 3" xfId="758" xr:uid="{1DA9F4F4-EBC5-4578-BE84-7407C5EC93C7}"/>
    <cellStyle name="Standard 4 4 3 2" xfId="1681" xr:uid="{1D622772-D498-40DB-8B9D-85475555A2CF}"/>
    <cellStyle name="Standard 4 4 3 2 2" xfId="2378" xr:uid="{988E3078-278C-4495-89AA-CAA46F70D6DC}"/>
    <cellStyle name="Standard 4 4 3 3" xfId="2035" xr:uid="{5FF2040C-C0FC-4933-ACCA-94E77C659987}"/>
    <cellStyle name="Standard 4 4 3 4" xfId="1220" xr:uid="{765145EC-0ABC-426D-8A31-B86F353E41CD}"/>
    <cellStyle name="Standard 4 4 4" xfId="1566" xr:uid="{4714EBD6-AE4F-4513-90E7-29C8726C161C}"/>
    <cellStyle name="Standard 4 4 4 2" xfId="2263" xr:uid="{D34B118F-F3C7-4927-980E-D3B553D44044}"/>
    <cellStyle name="Standard 4 4 5" xfId="1920" xr:uid="{04463E03-3571-4E34-803E-FCBC12AE6D78}"/>
    <cellStyle name="Standard 4 4 6" xfId="1106" xr:uid="{726CE8B8-326D-4E37-9F27-67749E4DDA36}"/>
    <cellStyle name="Standard 4 5" xfId="662" xr:uid="{00000000-0005-0000-0000-0000BC020000}"/>
    <cellStyle name="Standard 4 5 2" xfId="798" xr:uid="{C39C8FBF-2901-4072-B80F-AE644911D338}"/>
    <cellStyle name="Standard 4 5 2 2" xfId="1721" xr:uid="{035C480E-E809-4D6D-86E5-0A71441242A9}"/>
    <cellStyle name="Standard 4 5 2 2 2" xfId="2418" xr:uid="{77512089-BC41-413E-A970-301EE8268FE6}"/>
    <cellStyle name="Standard 4 5 2 3" xfId="2075" xr:uid="{88F030F7-8735-48AB-85C0-0D2EE971B19F}"/>
    <cellStyle name="Standard 4 5 2 4" xfId="1260" xr:uid="{021248F5-597F-4C15-B0DA-F9334C2CCB44}"/>
    <cellStyle name="Standard 4 5 3" xfId="1606" xr:uid="{76AF08E0-00CC-4A2A-B9FA-ADD0867C9BE0}"/>
    <cellStyle name="Standard 4 5 3 2" xfId="2304" xr:uid="{7AF88B7C-380A-4B2B-9919-0981E05BEF1B}"/>
    <cellStyle name="Standard 4 5 4" xfId="1960" xr:uid="{3768E10C-712F-4978-8CD5-34D2309A8929}"/>
    <cellStyle name="Standard 4 5 5" xfId="1146" xr:uid="{830BC442-8535-44C6-964F-4A42FB12ED75}"/>
    <cellStyle name="Standard 4 6" xfId="751" xr:uid="{A1D7548D-B817-4A92-9F01-B4F2C2CCAE96}"/>
    <cellStyle name="Standard 4 6 2" xfId="1674" xr:uid="{B749777E-793A-492C-BAC8-9A08E75D1594}"/>
    <cellStyle name="Standard 4 6 2 2" xfId="2371" xr:uid="{88574ED2-14F5-4D22-BFD1-6A117DAA0A19}"/>
    <cellStyle name="Standard 4 6 3" xfId="2028" xr:uid="{C0C04405-380C-4DE0-A104-EE6949B4BCC7}"/>
    <cellStyle name="Standard 4 6 4" xfId="1213" xr:uid="{FF83BD05-ED56-47A3-B9CB-12B9708CB8E2}"/>
    <cellStyle name="Standard 4 7" xfId="1559" xr:uid="{5657C36F-05EF-41D2-8F93-40BED21810DB}"/>
    <cellStyle name="Standard 4 7 2" xfId="2256" xr:uid="{EBD98C31-F0F5-450A-BBC9-882E1DBB6D77}"/>
    <cellStyle name="Standard 4 8" xfId="1913" xr:uid="{1C47DAED-A386-4464-969B-58260366662F}"/>
    <cellStyle name="Standard 4 9" xfId="1099" xr:uid="{B31872BE-A408-42A7-B50E-D3079FF256D2}"/>
    <cellStyle name="Standard 6" xfId="587" xr:uid="{00000000-0005-0000-0000-0000BD020000}"/>
    <cellStyle name="Texte explicatif" xfId="684" builtinId="53" customBuiltin="1"/>
    <cellStyle name="Title 2" xfId="588" xr:uid="{00000000-0005-0000-0000-0000BF02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C1020000}"/>
    <cellStyle name="Vérification" xfId="682" builtinId="23"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1" defaultTableStyle="TableStyleMedium2" defaultPivotStyle="PivotStyleLight16">
    <tableStyle name="Invisible" pivot="0" table="0" count="0" xr9:uid="{684D60CF-9302-4197-8616-281B8612B63B}"/>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c.enjalbert@apem.com" TargetMode="External"/><Relationship Id="rId2" Type="http://schemas.openxmlformats.org/officeDocument/2006/relationships/hyperlink" Target="mailto:cyril.demoulin@apem.com" TargetMode="External"/><Relationship Id="rId1" Type="http://schemas.openxmlformats.org/officeDocument/2006/relationships/hyperlink" Target="https://eu.idec.com/social/humain-right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6"/>
      <c r="B35" s="179"/>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6"/>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6"/>
      <c r="B64" s="179"/>
    </row>
    <row r="65" spans="1:2" ht="32.4">
      <c r="A65" s="217"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6"/>
      <c r="B79" s="179"/>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6"/>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265625" defaultRowHeight="14.4"/>
  <cols>
    <col min="1" max="1" width="14.7265625" style="126" customWidth="1"/>
    <col min="2" max="2" width="14" style="126" customWidth="1"/>
    <col min="3" max="3" width="6" style="126" customWidth="1"/>
    <col min="4" max="4" width="51" style="126" customWidth="1"/>
    <col min="5" max="5" width="46" style="238" customWidth="1"/>
    <col min="6" max="6" width="61.7265625" style="239"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38" t="s">
        <v>363</v>
      </c>
      <c r="F1" s="239" t="s">
        <v>364</v>
      </c>
      <c r="G1" s="126" t="s">
        <v>365</v>
      </c>
      <c r="H1" s="274" t="s">
        <v>366</v>
      </c>
      <c r="I1" s="188" t="s">
        <v>18438</v>
      </c>
    </row>
    <row r="2" spans="1:9" ht="28.2">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5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6">
      <c r="A8" s="126" t="str">
        <f t="shared" si="0"/>
        <v>InstructionsA8</v>
      </c>
      <c r="B8" s="126" t="s">
        <v>367</v>
      </c>
      <c r="C8" s="126" t="s">
        <v>394</v>
      </c>
      <c r="D8" s="126" t="s">
        <v>19979</v>
      </c>
      <c r="E8" s="238" t="s">
        <v>19975</v>
      </c>
      <c r="F8" s="239" t="s">
        <v>19976</v>
      </c>
      <c r="G8" s="126" t="s">
        <v>19974</v>
      </c>
      <c r="H8" s="274" t="s">
        <v>19977</v>
      </c>
      <c r="I8" s="100" t="s">
        <v>19978</v>
      </c>
    </row>
    <row r="9" spans="1:9" ht="110.4">
      <c r="A9" s="126" t="str">
        <f t="shared" ref="A9" si="1">B9&amp;C9</f>
        <v>InstructionsA9</v>
      </c>
      <c r="B9" s="126" t="s">
        <v>367</v>
      </c>
      <c r="C9" s="126" t="s">
        <v>395</v>
      </c>
      <c r="D9" s="126" t="s">
        <v>19324</v>
      </c>
      <c r="E9" s="238" t="s">
        <v>19482</v>
      </c>
      <c r="F9" s="239" t="s">
        <v>19959</v>
      </c>
      <c r="G9" s="126" t="s">
        <v>19960</v>
      </c>
      <c r="H9" s="274" t="s">
        <v>19961</v>
      </c>
      <c r="I9" s="100" t="s">
        <v>19962</v>
      </c>
    </row>
    <row r="10" spans="1:9" ht="41.4">
      <c r="A10" s="126" t="str">
        <f t="shared" si="0"/>
        <v>InstructionsA10</v>
      </c>
      <c r="B10" s="126" t="s">
        <v>367</v>
      </c>
      <c r="C10" s="126" t="s">
        <v>396</v>
      </c>
      <c r="D10" s="126" t="s">
        <v>19325</v>
      </c>
      <c r="E10" s="238" t="s">
        <v>19991</v>
      </c>
      <c r="F10" s="239" t="s">
        <v>20003</v>
      </c>
      <c r="G10" s="126" t="s">
        <v>20015</v>
      </c>
      <c r="H10" s="274" t="s">
        <v>20027</v>
      </c>
      <c r="I10" s="126" t="s">
        <v>20040</v>
      </c>
    </row>
    <row r="11" spans="1:9" ht="28.8">
      <c r="A11" s="126" t="str">
        <f>B11&amp;C11</f>
        <v>InstructionsA11</v>
      </c>
      <c r="B11" s="126" t="s">
        <v>367</v>
      </c>
      <c r="C11" s="126" t="s">
        <v>397</v>
      </c>
      <c r="D11" s="126" t="s">
        <v>19326</v>
      </c>
      <c r="E11" s="238" t="s">
        <v>19992</v>
      </c>
      <c r="F11" s="239" t="s">
        <v>20004</v>
      </c>
      <c r="G11" s="126" t="s">
        <v>20016</v>
      </c>
      <c r="H11" s="274" t="s">
        <v>20028</v>
      </c>
      <c r="I11" s="126" t="s">
        <v>20039</v>
      </c>
    </row>
    <row r="12" spans="1:9" ht="43.2">
      <c r="A12" s="126" t="str">
        <f t="shared" si="0"/>
        <v>InstructionsA12</v>
      </c>
      <c r="B12" s="126" t="s">
        <v>367</v>
      </c>
      <c r="C12" s="126" t="s">
        <v>398</v>
      </c>
      <c r="D12" s="126" t="s">
        <v>19327</v>
      </c>
      <c r="E12" s="219" t="s">
        <v>19993</v>
      </c>
      <c r="F12" s="241" t="s">
        <v>20005</v>
      </c>
      <c r="G12" s="126" t="s">
        <v>20017</v>
      </c>
      <c r="H12" s="274" t="s">
        <v>20029</v>
      </c>
      <c r="I12" s="126" t="s">
        <v>20041</v>
      </c>
    </row>
    <row r="13" spans="1:9" ht="41.4">
      <c r="A13" s="126" t="str">
        <f t="shared" si="0"/>
        <v>InstructionsA13</v>
      </c>
      <c r="B13" s="126" t="s">
        <v>367</v>
      </c>
      <c r="C13" s="126" t="s">
        <v>399</v>
      </c>
      <c r="D13" s="126" t="s">
        <v>19328</v>
      </c>
      <c r="E13" s="238" t="s">
        <v>19994</v>
      </c>
      <c r="F13" s="239" t="s">
        <v>20006</v>
      </c>
      <c r="G13" s="126" t="s">
        <v>20018</v>
      </c>
      <c r="H13" s="274" t="s">
        <v>20030</v>
      </c>
      <c r="I13" s="126" t="s">
        <v>20042</v>
      </c>
    </row>
    <row r="14" spans="1:9" ht="69">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82.8">
      <c r="A16" s="126" t="str">
        <f t="shared" si="0"/>
        <v>InstructionsA16</v>
      </c>
      <c r="B16" s="126" t="s">
        <v>367</v>
      </c>
      <c r="C16" s="126" t="s">
        <v>402</v>
      </c>
      <c r="D16" s="126" t="s">
        <v>19331</v>
      </c>
      <c r="E16" s="238" t="s">
        <v>19997</v>
      </c>
      <c r="F16" s="239" t="s">
        <v>20009</v>
      </c>
      <c r="G16" s="126" t="s">
        <v>20021</v>
      </c>
      <c r="H16" s="274" t="s">
        <v>20033</v>
      </c>
      <c r="I16" s="126" t="s">
        <v>20045</v>
      </c>
    </row>
    <row r="17" spans="1:9" ht="27.6">
      <c r="A17" s="126" t="str">
        <f t="shared" si="0"/>
        <v>InstructionsA17</v>
      </c>
      <c r="B17" s="126" t="s">
        <v>367</v>
      </c>
      <c r="C17" s="126" t="s">
        <v>403</v>
      </c>
      <c r="D17" s="126" t="s">
        <v>19332</v>
      </c>
      <c r="E17" s="219" t="s">
        <v>19998</v>
      </c>
      <c r="F17" s="241" t="s">
        <v>20010</v>
      </c>
      <c r="G17" s="126" t="s">
        <v>20022</v>
      </c>
      <c r="H17" s="274" t="s">
        <v>20034</v>
      </c>
      <c r="I17" s="126" t="s">
        <v>20046</v>
      </c>
    </row>
    <row r="18" spans="1:9" ht="69">
      <c r="A18" s="126" t="str">
        <f t="shared" si="0"/>
        <v>InstructionsA18</v>
      </c>
      <c r="B18" s="126" t="s">
        <v>367</v>
      </c>
      <c r="C18" s="126" t="s">
        <v>404</v>
      </c>
      <c r="D18" s="126" t="s">
        <v>19333</v>
      </c>
      <c r="E18" s="238" t="s">
        <v>19999</v>
      </c>
      <c r="F18" s="239" t="s">
        <v>20011</v>
      </c>
      <c r="G18" s="126" t="s">
        <v>20023</v>
      </c>
      <c r="H18" s="274" t="s">
        <v>20035</v>
      </c>
      <c r="I18" s="126" t="s">
        <v>20047</v>
      </c>
    </row>
    <row r="19" spans="1:9" ht="27.6">
      <c r="A19" s="126" t="str">
        <f>B19&amp;C19</f>
        <v>InstructionsA19</v>
      </c>
      <c r="B19" s="126" t="s">
        <v>367</v>
      </c>
      <c r="C19" s="126" t="s">
        <v>405</v>
      </c>
      <c r="D19" s="126" t="s">
        <v>19334</v>
      </c>
      <c r="E19" s="126" t="s">
        <v>20000</v>
      </c>
      <c r="F19" s="241" t="s">
        <v>20012</v>
      </c>
      <c r="G19" s="126" t="s">
        <v>20024</v>
      </c>
      <c r="H19" s="274" t="s">
        <v>20036</v>
      </c>
      <c r="I19" s="126" t="s">
        <v>20048</v>
      </c>
    </row>
    <row r="20" spans="1:9" ht="41.4">
      <c r="A20" s="126" t="str">
        <f t="shared" si="0"/>
        <v>InstructionsA20</v>
      </c>
      <c r="B20" s="126" t="s">
        <v>367</v>
      </c>
      <c r="C20" s="126" t="s">
        <v>406</v>
      </c>
      <c r="D20" s="126" t="s">
        <v>19335</v>
      </c>
      <c r="E20" s="238" t="s">
        <v>20001</v>
      </c>
      <c r="F20" s="239" t="s">
        <v>20013</v>
      </c>
      <c r="G20" s="126" t="s">
        <v>20025</v>
      </c>
      <c r="H20" s="277" t="s">
        <v>20037</v>
      </c>
      <c r="I20" s="126" t="s">
        <v>20049</v>
      </c>
    </row>
    <row r="21" spans="1:9" ht="41.4">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13.4">
      <c r="A23" s="126" t="str">
        <f t="shared" si="0"/>
        <v>InstructionsA24</v>
      </c>
      <c r="B23" s="126" t="s">
        <v>367</v>
      </c>
      <c r="C23" s="126" t="s">
        <v>408</v>
      </c>
      <c r="D23" s="126" t="s">
        <v>19374</v>
      </c>
      <c r="E23" s="238" t="s">
        <v>19483</v>
      </c>
      <c r="F23" s="239" t="s">
        <v>19484</v>
      </c>
      <c r="G23" s="240" t="s">
        <v>19485</v>
      </c>
      <c r="H23" s="277" t="s">
        <v>19486</v>
      </c>
      <c r="I23" s="126" t="s">
        <v>19487</v>
      </c>
    </row>
    <row r="24" spans="1:9" ht="32.4">
      <c r="A24" s="126" t="str">
        <f>B24&amp;C24</f>
        <v>InstructionsA25</v>
      </c>
      <c r="B24" s="126" t="s">
        <v>367</v>
      </c>
      <c r="C24" s="126" t="s">
        <v>414</v>
      </c>
      <c r="D24" s="126" t="s">
        <v>409</v>
      </c>
      <c r="E24" s="238" t="s">
        <v>410</v>
      </c>
      <c r="F24" s="239" t="s">
        <v>411</v>
      </c>
      <c r="G24" s="126" t="s">
        <v>412</v>
      </c>
      <c r="H24" s="277" t="s">
        <v>413</v>
      </c>
      <c r="I24" s="126" t="s">
        <v>18442</v>
      </c>
    </row>
    <row r="25" spans="1:9" ht="82.8">
      <c r="A25" s="126" t="str">
        <f t="shared" si="0"/>
        <v>InstructionsA26</v>
      </c>
      <c r="B25" s="126" t="s">
        <v>367</v>
      </c>
      <c r="C25" s="126" t="s">
        <v>415</v>
      </c>
      <c r="D25" s="126" t="s">
        <v>19259</v>
      </c>
      <c r="E25" s="238" t="s">
        <v>19488</v>
      </c>
      <c r="F25" s="269" t="s">
        <v>19492</v>
      </c>
      <c r="G25" s="126" t="s">
        <v>19489</v>
      </c>
      <c r="H25" s="274" t="s">
        <v>19490</v>
      </c>
      <c r="I25" s="126" t="s">
        <v>19491</v>
      </c>
    </row>
    <row r="26" spans="1:9" ht="234.6">
      <c r="A26" s="126" t="str">
        <f t="shared" si="0"/>
        <v>InstructionsA27</v>
      </c>
      <c r="B26" s="126" t="s">
        <v>367</v>
      </c>
      <c r="C26" s="126" t="s">
        <v>416</v>
      </c>
      <c r="D26" s="126" t="s">
        <v>19493</v>
      </c>
      <c r="E26" s="242" t="s">
        <v>19494</v>
      </c>
      <c r="F26" s="269" t="s">
        <v>19871</v>
      </c>
      <c r="G26" s="126" t="s">
        <v>19506</v>
      </c>
      <c r="H26" s="274" t="s">
        <v>19495</v>
      </c>
      <c r="I26" s="126" t="s">
        <v>19496</v>
      </c>
    </row>
    <row r="27" spans="1:9" ht="41.4">
      <c r="A27" s="126" t="str">
        <f t="shared" si="0"/>
        <v>InstructionsA28</v>
      </c>
      <c r="B27" s="126" t="s">
        <v>367</v>
      </c>
      <c r="C27" s="126" t="s">
        <v>422</v>
      </c>
      <c r="D27" s="126" t="s">
        <v>417</v>
      </c>
      <c r="E27" s="238" t="s">
        <v>418</v>
      </c>
      <c r="F27" s="239" t="s">
        <v>419</v>
      </c>
      <c r="G27" s="126" t="s">
        <v>420</v>
      </c>
      <c r="H27" s="274" t="s">
        <v>421</v>
      </c>
      <c r="I27" s="126" t="s">
        <v>18443</v>
      </c>
    </row>
    <row r="28" spans="1:9" ht="409.6">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20.8">
      <c r="A30" s="126" t="str">
        <f t="shared" si="2"/>
        <v>InstructionsA31</v>
      </c>
      <c r="B30" s="126" t="s">
        <v>367</v>
      </c>
      <c r="C30" s="126" t="s">
        <v>425</v>
      </c>
      <c r="D30" s="126" t="s">
        <v>19321</v>
      </c>
      <c r="E30" s="379" t="s">
        <v>19875</v>
      </c>
      <c r="F30" s="239" t="s">
        <v>19874</v>
      </c>
      <c r="G30" s="126" t="s">
        <v>19876</v>
      </c>
      <c r="H30" s="274" t="s">
        <v>19877</v>
      </c>
      <c r="I30" s="126" t="s">
        <v>19878</v>
      </c>
    </row>
    <row r="31" spans="1:9" ht="234.6">
      <c r="A31" s="126" t="str">
        <f t="shared" si="2"/>
        <v>InstructionsA32</v>
      </c>
      <c r="B31" s="126" t="s">
        <v>367</v>
      </c>
      <c r="C31" s="126" t="s">
        <v>426</v>
      </c>
      <c r="D31" s="126" t="s">
        <v>19322</v>
      </c>
      <c r="E31" s="126" t="s">
        <v>19880</v>
      </c>
      <c r="F31" s="243" t="s">
        <v>19879</v>
      </c>
      <c r="G31" s="126" t="s">
        <v>19881</v>
      </c>
      <c r="H31" s="274" t="s">
        <v>19882</v>
      </c>
      <c r="I31" s="126" t="s">
        <v>19883</v>
      </c>
    </row>
    <row r="32" spans="1:9" ht="138">
      <c r="A32" s="126" t="str">
        <f t="shared" si="2"/>
        <v>InstructionsA33</v>
      </c>
      <c r="B32" s="126" t="s">
        <v>367</v>
      </c>
      <c r="C32" s="126" t="s">
        <v>427</v>
      </c>
      <c r="D32" s="126" t="s">
        <v>19263</v>
      </c>
      <c r="E32" s="379" t="s">
        <v>19507</v>
      </c>
      <c r="F32" s="243" t="s">
        <v>19884</v>
      </c>
      <c r="G32" s="126" t="s">
        <v>19508</v>
      </c>
      <c r="H32" s="274" t="s">
        <v>19509</v>
      </c>
      <c r="I32" s="126" t="s">
        <v>19510</v>
      </c>
    </row>
    <row r="33" spans="1:9" ht="138">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262.2">
      <c r="A35" s="126" t="str">
        <f t="shared" si="0"/>
        <v>InstructionsA37</v>
      </c>
      <c r="B35" s="126" t="s">
        <v>367</v>
      </c>
      <c r="C35" s="126" t="s">
        <v>429</v>
      </c>
      <c r="D35" s="126" t="s">
        <v>19262</v>
      </c>
      <c r="E35" s="238" t="s">
        <v>19519</v>
      </c>
      <c r="F35" s="239" t="s">
        <v>19887</v>
      </c>
      <c r="G35" s="246" t="s">
        <v>19520</v>
      </c>
      <c r="H35" s="274" t="s">
        <v>19521</v>
      </c>
      <c r="I35" s="126" t="s">
        <v>19522</v>
      </c>
    </row>
    <row r="36" spans="1:9" ht="55.2">
      <c r="A36" s="126" t="str">
        <f t="shared" si="0"/>
        <v>InstructionsA38</v>
      </c>
      <c r="B36" s="126" t="s">
        <v>367</v>
      </c>
      <c r="C36" s="126" t="s">
        <v>434</v>
      </c>
      <c r="D36" s="126" t="s">
        <v>19265</v>
      </c>
      <c r="E36" s="242" t="s">
        <v>430</v>
      </c>
      <c r="F36" s="269" t="s">
        <v>431</v>
      </c>
      <c r="G36" s="126" t="s">
        <v>432</v>
      </c>
      <c r="H36" s="274" t="s">
        <v>433</v>
      </c>
      <c r="I36" s="126" t="s">
        <v>18444</v>
      </c>
    </row>
    <row r="37" spans="1:9" ht="82.8">
      <c r="A37" s="126" t="str">
        <f t="shared" si="0"/>
        <v>InstructionsA39</v>
      </c>
      <c r="B37" s="126" t="s">
        <v>367</v>
      </c>
      <c r="C37" s="126" t="s">
        <v>435</v>
      </c>
      <c r="D37" s="126" t="s">
        <v>19266</v>
      </c>
      <c r="E37" s="242" t="s">
        <v>19524</v>
      </c>
      <c r="F37" s="269" t="s">
        <v>19525</v>
      </c>
      <c r="G37" s="126" t="s">
        <v>19527</v>
      </c>
      <c r="H37" s="274" t="s">
        <v>19529</v>
      </c>
      <c r="I37" s="126" t="s">
        <v>19531</v>
      </c>
    </row>
    <row r="38" spans="1:9" ht="110.4">
      <c r="A38" s="126" t="str">
        <f t="shared" si="0"/>
        <v>InstructionsA40</v>
      </c>
      <c r="B38" s="126" t="s">
        <v>367</v>
      </c>
      <c r="C38" s="126" t="s">
        <v>436</v>
      </c>
      <c r="D38" s="126" t="s">
        <v>19267</v>
      </c>
      <c r="E38" s="379" t="s">
        <v>19523</v>
      </c>
      <c r="F38" s="270" t="s">
        <v>19888</v>
      </c>
      <c r="G38" s="126" t="s">
        <v>19526</v>
      </c>
      <c r="H38" s="274" t="s">
        <v>19528</v>
      </c>
      <c r="I38" s="126" t="s">
        <v>19530</v>
      </c>
    </row>
    <row r="39" spans="1:9" ht="179.4">
      <c r="A39" s="126" t="str">
        <f t="shared" si="0"/>
        <v>InstructionsA41</v>
      </c>
      <c r="B39" s="126" t="s">
        <v>367</v>
      </c>
      <c r="C39" s="126" t="s">
        <v>442</v>
      </c>
      <c r="D39" s="126" t="s">
        <v>437</v>
      </c>
      <c r="E39" s="245" t="s">
        <v>438</v>
      </c>
      <c r="F39" s="271" t="s">
        <v>439</v>
      </c>
      <c r="G39" s="244" t="s">
        <v>440</v>
      </c>
      <c r="H39" s="274" t="s">
        <v>441</v>
      </c>
      <c r="I39" s="126" t="s">
        <v>18445</v>
      </c>
    </row>
    <row r="40" spans="1:9" ht="220.8">
      <c r="A40" s="126" t="str">
        <f>B40&amp;C40</f>
        <v>InstructionsA42</v>
      </c>
      <c r="B40" s="126" t="s">
        <v>367</v>
      </c>
      <c r="C40" s="126" t="s">
        <v>448</v>
      </c>
      <c r="D40" s="126" t="s">
        <v>443</v>
      </c>
      <c r="E40" s="245" t="s">
        <v>444</v>
      </c>
      <c r="F40" s="271" t="s">
        <v>445</v>
      </c>
      <c r="G40" s="247" t="s">
        <v>446</v>
      </c>
      <c r="H40" s="278" t="s">
        <v>447</v>
      </c>
      <c r="I40" s="126" t="s">
        <v>18446</v>
      </c>
    </row>
    <row r="41" spans="1:9" ht="193.2">
      <c r="A41" s="126" t="str">
        <f>B41&amp;C41</f>
        <v>InstructionsA43</v>
      </c>
      <c r="B41" s="126" t="s">
        <v>367</v>
      </c>
      <c r="C41" s="126" t="s">
        <v>454</v>
      </c>
      <c r="D41" s="126" t="s">
        <v>449</v>
      </c>
      <c r="E41" s="238" t="s">
        <v>450</v>
      </c>
      <c r="F41" s="269" t="s">
        <v>451</v>
      </c>
      <c r="G41" s="126" t="s">
        <v>452</v>
      </c>
      <c r="H41" s="274" t="s">
        <v>453</v>
      </c>
      <c r="I41" s="126" t="s">
        <v>18447</v>
      </c>
    </row>
    <row r="42" spans="1:9" ht="82.8">
      <c r="A42" s="126" t="str">
        <f t="shared" si="0"/>
        <v>InstructionsA44</v>
      </c>
      <c r="B42" s="126" t="s">
        <v>367</v>
      </c>
      <c r="C42" s="126" t="s">
        <v>19339</v>
      </c>
      <c r="D42" s="126" t="s">
        <v>455</v>
      </c>
      <c r="E42" s="238" t="s">
        <v>456</v>
      </c>
      <c r="F42" s="269" t="s">
        <v>19533</v>
      </c>
      <c r="G42" s="126" t="s">
        <v>457</v>
      </c>
      <c r="H42" s="274" t="s">
        <v>458</v>
      </c>
      <c r="I42" s="126" t="s">
        <v>18448</v>
      </c>
    </row>
    <row r="43" spans="1:9" ht="69">
      <c r="A43" s="126" t="str">
        <f t="shared" si="0"/>
        <v>InstructionsA46</v>
      </c>
      <c r="B43" s="126" t="s">
        <v>367</v>
      </c>
      <c r="C43" s="126" t="s">
        <v>464</v>
      </c>
      <c r="D43" s="126" t="s">
        <v>459</v>
      </c>
      <c r="E43" s="238" t="s">
        <v>460</v>
      </c>
      <c r="F43" s="239" t="s">
        <v>461</v>
      </c>
      <c r="G43" s="126" t="s">
        <v>462</v>
      </c>
      <c r="H43" s="274" t="s">
        <v>463</v>
      </c>
      <c r="I43" s="126" t="s">
        <v>18449</v>
      </c>
    </row>
    <row r="44" spans="1:9" ht="96.6">
      <c r="A44" s="126" t="str">
        <f t="shared" si="0"/>
        <v>InstructionsA47</v>
      </c>
      <c r="B44" s="126" t="s">
        <v>367</v>
      </c>
      <c r="C44" s="126" t="s">
        <v>19340</v>
      </c>
      <c r="D44" s="126" t="s">
        <v>19268</v>
      </c>
      <c r="E44" s="242" t="s">
        <v>465</v>
      </c>
      <c r="F44" s="269" t="s">
        <v>466</v>
      </c>
      <c r="G44" s="246" t="s">
        <v>467</v>
      </c>
      <c r="H44" s="274" t="s">
        <v>468</v>
      </c>
      <c r="I44" s="126" t="s">
        <v>18450</v>
      </c>
    </row>
    <row r="45" spans="1:9" ht="69">
      <c r="A45" s="126" t="str">
        <f t="shared" si="0"/>
        <v>InstructionsA48</v>
      </c>
      <c r="B45" s="232" t="s">
        <v>367</v>
      </c>
      <c r="C45" s="126" t="s">
        <v>469</v>
      </c>
      <c r="D45" s="232" t="s">
        <v>470</v>
      </c>
      <c r="E45" s="238" t="s">
        <v>471</v>
      </c>
      <c r="F45" s="239" t="s">
        <v>472</v>
      </c>
      <c r="G45" s="248" t="s">
        <v>473</v>
      </c>
      <c r="H45" s="274" t="s">
        <v>474</v>
      </c>
      <c r="I45" s="126" t="s">
        <v>18451</v>
      </c>
    </row>
    <row r="46" spans="1:9" ht="69">
      <c r="A46" s="126" t="str">
        <f>B46&amp;C46</f>
        <v>InstructionsA49</v>
      </c>
      <c r="B46" s="126" t="s">
        <v>367</v>
      </c>
      <c r="C46" s="126" t="s">
        <v>475</v>
      </c>
      <c r="D46" s="126" t="s">
        <v>19389</v>
      </c>
      <c r="E46" s="126" t="s">
        <v>19532</v>
      </c>
      <c r="F46" s="239" t="s">
        <v>19889</v>
      </c>
      <c r="G46" s="126" t="s">
        <v>19534</v>
      </c>
      <c r="H46" s="277" t="s">
        <v>19535</v>
      </c>
      <c r="I46" s="126" t="s">
        <v>19536</v>
      </c>
    </row>
    <row r="47" spans="1:9" ht="138">
      <c r="A47" s="126" t="str">
        <f t="shared" si="0"/>
        <v>InstructionsA50</v>
      </c>
      <c r="B47" s="126" t="s">
        <v>367</v>
      </c>
      <c r="C47" s="126" t="s">
        <v>476</v>
      </c>
      <c r="D47" s="126" t="s">
        <v>477</v>
      </c>
      <c r="E47" s="272" t="s">
        <v>478</v>
      </c>
      <c r="F47" s="269" t="s">
        <v>479</v>
      </c>
      <c r="G47" s="126" t="s">
        <v>480</v>
      </c>
      <c r="H47" s="274" t="s">
        <v>481</v>
      </c>
      <c r="I47" s="126" t="s">
        <v>18452</v>
      </c>
    </row>
    <row r="48" spans="1:9" ht="69">
      <c r="A48" s="126" t="str">
        <f t="shared" si="0"/>
        <v>InstructionsA51</v>
      </c>
      <c r="B48" s="126" t="s">
        <v>367</v>
      </c>
      <c r="C48" s="126" t="s">
        <v>482</v>
      </c>
      <c r="D48" s="126" t="s">
        <v>19388</v>
      </c>
      <c r="E48" s="238" t="s">
        <v>483</v>
      </c>
      <c r="F48" s="239" t="s">
        <v>484</v>
      </c>
      <c r="G48" s="126" t="s">
        <v>485</v>
      </c>
      <c r="H48" s="274" t="s">
        <v>486</v>
      </c>
      <c r="I48" s="126" t="s">
        <v>18453</v>
      </c>
    </row>
    <row r="49" spans="1:9" ht="82.8">
      <c r="A49" s="126" t="str">
        <f t="shared" si="0"/>
        <v>InstructionsA52</v>
      </c>
      <c r="B49" s="126" t="s">
        <v>367</v>
      </c>
      <c r="C49" s="126" t="s">
        <v>487</v>
      </c>
      <c r="D49" s="126" t="s">
        <v>488</v>
      </c>
      <c r="E49" s="238" t="s">
        <v>489</v>
      </c>
      <c r="F49" s="239" t="s">
        <v>490</v>
      </c>
      <c r="G49" s="249" t="s">
        <v>491</v>
      </c>
      <c r="H49" s="274" t="s">
        <v>492</v>
      </c>
      <c r="I49" s="126" t="s">
        <v>18454</v>
      </c>
    </row>
    <row r="50" spans="1:9" ht="110.4">
      <c r="A50" s="126" t="str">
        <f>B50&amp;C50</f>
        <v>InstructionsA53</v>
      </c>
      <c r="B50" s="126" t="s">
        <v>367</v>
      </c>
      <c r="C50" s="126" t="s">
        <v>493</v>
      </c>
      <c r="D50" s="126" t="s">
        <v>494</v>
      </c>
      <c r="E50" s="238" t="s">
        <v>495</v>
      </c>
      <c r="F50" s="239" t="s">
        <v>496</v>
      </c>
      <c r="G50" s="249" t="s">
        <v>497</v>
      </c>
      <c r="H50" s="277" t="s">
        <v>498</v>
      </c>
      <c r="I50" s="126" t="s">
        <v>18455</v>
      </c>
    </row>
    <row r="51" spans="1:9" ht="69">
      <c r="A51" s="126" t="str">
        <f>B51&amp;C51</f>
        <v>InstructionsA54</v>
      </c>
      <c r="B51" s="126" t="s">
        <v>367</v>
      </c>
      <c r="C51" s="126" t="s">
        <v>499</v>
      </c>
      <c r="D51" s="126" t="s">
        <v>500</v>
      </c>
      <c r="E51" s="238" t="s">
        <v>501</v>
      </c>
      <c r="F51" s="239" t="s">
        <v>502</v>
      </c>
      <c r="G51" s="249" t="s">
        <v>503</v>
      </c>
      <c r="H51" s="274" t="s">
        <v>504</v>
      </c>
      <c r="I51" s="126" t="s">
        <v>18456</v>
      </c>
    </row>
    <row r="52" spans="1:9" ht="41.4">
      <c r="A52" s="126" t="str">
        <f t="shared" si="0"/>
        <v>InstructionsA55</v>
      </c>
      <c r="B52" s="126" t="s">
        <v>367</v>
      </c>
      <c r="C52" s="126" t="s">
        <v>505</v>
      </c>
      <c r="D52" s="126" t="s">
        <v>506</v>
      </c>
      <c r="E52" s="238" t="s">
        <v>507</v>
      </c>
      <c r="F52" s="239" t="s">
        <v>508</v>
      </c>
      <c r="G52" s="249" t="s">
        <v>509</v>
      </c>
      <c r="H52" s="274" t="s">
        <v>510</v>
      </c>
      <c r="I52" s="126" t="s">
        <v>18457</v>
      </c>
    </row>
    <row r="53" spans="1:9" ht="41.4">
      <c r="A53" s="126" t="str">
        <f t="shared" si="0"/>
        <v>InstructionsA56</v>
      </c>
      <c r="B53" s="126" t="s">
        <v>367</v>
      </c>
      <c r="C53" s="126" t="s">
        <v>511</v>
      </c>
      <c r="D53" s="126" t="s">
        <v>512</v>
      </c>
      <c r="E53" s="238" t="s">
        <v>513</v>
      </c>
      <c r="F53" s="239" t="s">
        <v>514</v>
      </c>
      <c r="G53" s="126" t="s">
        <v>515</v>
      </c>
      <c r="H53" s="274" t="s">
        <v>516</v>
      </c>
      <c r="I53" s="126" t="s">
        <v>18458</v>
      </c>
    </row>
    <row r="54" spans="1:9" ht="55.2">
      <c r="A54" s="126" t="str">
        <f t="shared" si="0"/>
        <v>InstructionsA57</v>
      </c>
      <c r="B54" s="126" t="s">
        <v>367</v>
      </c>
      <c r="C54" s="126" t="s">
        <v>517</v>
      </c>
      <c r="D54" s="126" t="s">
        <v>518</v>
      </c>
      <c r="E54" s="238" t="s">
        <v>519</v>
      </c>
      <c r="F54" s="239" t="s">
        <v>520</v>
      </c>
      <c r="G54" s="250" t="s">
        <v>521</v>
      </c>
      <c r="H54" s="274" t="s">
        <v>522</v>
      </c>
      <c r="I54" s="126" t="s">
        <v>18459</v>
      </c>
    </row>
    <row r="55" spans="1:9" ht="303.60000000000002">
      <c r="A55" s="126" t="str">
        <f t="shared" si="0"/>
        <v>InstructionsA58</v>
      </c>
      <c r="B55" s="126" t="s">
        <v>367</v>
      </c>
      <c r="C55" s="126" t="s">
        <v>523</v>
      </c>
      <c r="D55" s="126" t="s">
        <v>524</v>
      </c>
      <c r="E55" s="238" t="s">
        <v>525</v>
      </c>
      <c r="F55" s="239" t="s">
        <v>526</v>
      </c>
      <c r="G55" s="249" t="s">
        <v>527</v>
      </c>
      <c r="H55" s="274" t="s">
        <v>528</v>
      </c>
      <c r="I55" s="126" t="s">
        <v>18466</v>
      </c>
    </row>
    <row r="56" spans="1:9" ht="82.8">
      <c r="A56" s="126" t="str">
        <f t="shared" si="0"/>
        <v>InstructionsA59</v>
      </c>
      <c r="B56" s="126" t="s">
        <v>367</v>
      </c>
      <c r="C56" s="126" t="s">
        <v>529</v>
      </c>
      <c r="D56" s="126" t="s">
        <v>530</v>
      </c>
      <c r="E56" s="238" t="s">
        <v>531</v>
      </c>
      <c r="F56" s="239" t="s">
        <v>532</v>
      </c>
      <c r="G56" s="126" t="s">
        <v>533</v>
      </c>
      <c r="H56" s="274" t="s">
        <v>534</v>
      </c>
      <c r="I56" s="126" t="s">
        <v>18460</v>
      </c>
    </row>
    <row r="57" spans="1:9" ht="165.6">
      <c r="A57" s="126" t="str">
        <f t="shared" si="0"/>
        <v>InstructionsA60</v>
      </c>
      <c r="B57" s="126" t="s">
        <v>367</v>
      </c>
      <c r="C57" s="126" t="s">
        <v>535</v>
      </c>
      <c r="D57" s="126" t="s">
        <v>536</v>
      </c>
      <c r="E57" s="238" t="s">
        <v>537</v>
      </c>
      <c r="F57" s="239" t="s">
        <v>538</v>
      </c>
      <c r="G57" s="249" t="s">
        <v>539</v>
      </c>
      <c r="H57" s="274" t="s">
        <v>540</v>
      </c>
      <c r="I57" s="126" t="s">
        <v>18461</v>
      </c>
    </row>
    <row r="58" spans="1:9" ht="179.4">
      <c r="A58" s="126" t="str">
        <f t="shared" si="0"/>
        <v>InstructionsA61</v>
      </c>
      <c r="B58" s="126" t="s">
        <v>367</v>
      </c>
      <c r="C58" s="126" t="s">
        <v>541</v>
      </c>
      <c r="D58" s="126" t="s">
        <v>542</v>
      </c>
      <c r="E58" s="238" t="s">
        <v>543</v>
      </c>
      <c r="F58" s="239" t="s">
        <v>544</v>
      </c>
      <c r="G58" s="249" t="s">
        <v>545</v>
      </c>
      <c r="H58" s="274" t="s">
        <v>546</v>
      </c>
      <c r="I58" s="126" t="s">
        <v>18462</v>
      </c>
    </row>
    <row r="59" spans="1:9" ht="113.4">
      <c r="A59" s="126" t="str">
        <f>B59&amp;C59</f>
        <v>InstructionsA62</v>
      </c>
      <c r="B59" s="126" t="s">
        <v>367</v>
      </c>
      <c r="C59" s="126" t="s">
        <v>547</v>
      </c>
      <c r="D59" s="126" t="s">
        <v>548</v>
      </c>
      <c r="E59" s="272" t="s">
        <v>549</v>
      </c>
      <c r="F59" s="269" t="s">
        <v>550</v>
      </c>
      <c r="G59" s="249" t="s">
        <v>551</v>
      </c>
      <c r="H59" s="279" t="s">
        <v>552</v>
      </c>
      <c r="I59" s="126" t="s">
        <v>18463</v>
      </c>
    </row>
    <row r="60" spans="1:9" ht="43.2">
      <c r="A60" s="126" t="str">
        <f t="shared" si="0"/>
        <v>InstructionsA63</v>
      </c>
      <c r="B60" s="126" t="s">
        <v>367</v>
      </c>
      <c r="C60" s="126" t="s">
        <v>553</v>
      </c>
      <c r="D60" s="126" t="s">
        <v>554</v>
      </c>
      <c r="E60" s="238" t="s">
        <v>555</v>
      </c>
      <c r="F60" s="239" t="s">
        <v>556</v>
      </c>
      <c r="G60" s="126" t="s">
        <v>557</v>
      </c>
      <c r="H60" s="274" t="s">
        <v>558</v>
      </c>
      <c r="I60" s="126" t="s">
        <v>18464</v>
      </c>
    </row>
    <row r="61" spans="1:9" ht="27.6">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69">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55.2">
      <c r="A63" s="126" t="str">
        <f t="shared" si="4"/>
        <v>InstructionsA67</v>
      </c>
      <c r="B63" s="126" t="s">
        <v>367</v>
      </c>
      <c r="C63" s="126" t="s">
        <v>565</v>
      </c>
      <c r="D63" s="126" t="s">
        <v>19396</v>
      </c>
      <c r="E63" s="238" t="s">
        <v>19397</v>
      </c>
      <c r="F63" s="239" t="s">
        <v>19398</v>
      </c>
      <c r="G63" s="126" t="s">
        <v>19399</v>
      </c>
      <c r="H63" s="274" t="s">
        <v>19400</v>
      </c>
      <c r="I63" s="126" t="s">
        <v>19401</v>
      </c>
    </row>
    <row r="64" spans="1:9" ht="27.6">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96.6">
      <c r="A65" s="126" t="str">
        <f t="shared" si="5"/>
        <v>InstructionsA69</v>
      </c>
      <c r="B65" s="126" t="s">
        <v>367</v>
      </c>
      <c r="C65" s="126" t="s">
        <v>577</v>
      </c>
      <c r="D65" s="126" t="s">
        <v>19408</v>
      </c>
      <c r="E65" s="238" t="s">
        <v>19409</v>
      </c>
      <c r="F65" s="239" t="s">
        <v>19410</v>
      </c>
      <c r="G65" s="126" t="s">
        <v>19411</v>
      </c>
      <c r="H65" s="274" t="s">
        <v>19412</v>
      </c>
      <c r="I65" s="126" t="s">
        <v>19413</v>
      </c>
    </row>
    <row r="66" spans="1:9" ht="41.4">
      <c r="A66" s="126" t="str">
        <f t="shared" si="5"/>
        <v>InstructionsA70</v>
      </c>
      <c r="B66" s="126" t="s">
        <v>367</v>
      </c>
      <c r="C66" s="126" t="s">
        <v>583</v>
      </c>
      <c r="D66" s="126" t="s">
        <v>19414</v>
      </c>
      <c r="E66" s="238" t="s">
        <v>19415</v>
      </c>
      <c r="F66" s="239" t="s">
        <v>19416</v>
      </c>
      <c r="G66" s="126" t="s">
        <v>19417</v>
      </c>
      <c r="H66" s="274" t="s">
        <v>19418</v>
      </c>
      <c r="I66" s="126" t="s">
        <v>19419</v>
      </c>
    </row>
    <row r="67" spans="1:9" ht="39.6">
      <c r="A67" s="126" t="str">
        <f t="shared" si="5"/>
        <v>InstructionsA71</v>
      </c>
      <c r="B67" s="126" t="s">
        <v>367</v>
      </c>
      <c r="C67" s="126" t="s">
        <v>589</v>
      </c>
      <c r="D67" s="126" t="s">
        <v>19420</v>
      </c>
      <c r="E67" s="238" t="s">
        <v>19421</v>
      </c>
      <c r="F67" s="239" t="s">
        <v>19422</v>
      </c>
      <c r="G67" s="126" t="s">
        <v>19423</v>
      </c>
      <c r="H67" s="274" t="s">
        <v>19424</v>
      </c>
      <c r="I67" s="126" t="s">
        <v>19425</v>
      </c>
    </row>
    <row r="68" spans="1:9" ht="41.4">
      <c r="A68" s="126" t="str">
        <f t="shared" si="5"/>
        <v>InstructionsA72</v>
      </c>
      <c r="B68" s="126" t="s">
        <v>367</v>
      </c>
      <c r="C68" s="126" t="s">
        <v>595</v>
      </c>
      <c r="D68" s="126" t="s">
        <v>19426</v>
      </c>
      <c r="E68" s="238" t="s">
        <v>19427</v>
      </c>
      <c r="F68" s="239" t="s">
        <v>19428</v>
      </c>
      <c r="G68" s="126" t="s">
        <v>19429</v>
      </c>
      <c r="H68" s="274" t="s">
        <v>19430</v>
      </c>
      <c r="I68" s="126" t="s">
        <v>19431</v>
      </c>
    </row>
    <row r="69" spans="1:9" ht="41.4">
      <c r="A69" s="126" t="str">
        <f t="shared" si="5"/>
        <v>InstructionsA73</v>
      </c>
      <c r="B69" s="126" t="s">
        <v>367</v>
      </c>
      <c r="C69" s="126" t="s">
        <v>601</v>
      </c>
      <c r="D69" s="126" t="s">
        <v>19432</v>
      </c>
      <c r="E69" s="238" t="s">
        <v>19433</v>
      </c>
      <c r="F69" s="239" t="s">
        <v>19434</v>
      </c>
      <c r="G69" s="126" t="s">
        <v>19435</v>
      </c>
      <c r="H69" s="274" t="s">
        <v>19436</v>
      </c>
      <c r="I69" s="126" t="s">
        <v>19437</v>
      </c>
    </row>
    <row r="70" spans="1:9" ht="55.2">
      <c r="A70" s="126" t="str">
        <f t="shared" si="5"/>
        <v>InstructionsA74</v>
      </c>
      <c r="B70" s="126" t="s">
        <v>367</v>
      </c>
      <c r="C70" s="126" t="s">
        <v>19469</v>
      </c>
      <c r="D70" s="126" t="s">
        <v>19438</v>
      </c>
      <c r="E70" s="238" t="s">
        <v>19439</v>
      </c>
      <c r="F70" s="239" t="s">
        <v>19440</v>
      </c>
      <c r="G70" s="126" t="s">
        <v>19441</v>
      </c>
      <c r="H70" s="274" t="s">
        <v>19442</v>
      </c>
      <c r="I70" s="126" t="s">
        <v>19443</v>
      </c>
    </row>
    <row r="71" spans="1:9" ht="207">
      <c r="A71" s="126" t="str">
        <f t="shared" si="5"/>
        <v>InstructionsA75</v>
      </c>
      <c r="B71" s="126" t="s">
        <v>367</v>
      </c>
      <c r="C71" s="126" t="s">
        <v>19470</v>
      </c>
      <c r="D71" s="126" t="s">
        <v>19444</v>
      </c>
      <c r="E71" s="238" t="s">
        <v>19445</v>
      </c>
      <c r="F71" s="239" t="s">
        <v>19446</v>
      </c>
      <c r="G71" s="126" t="s">
        <v>19447</v>
      </c>
      <c r="H71" s="274" t="s">
        <v>19448</v>
      </c>
      <c r="I71" s="126" t="s">
        <v>19449</v>
      </c>
    </row>
    <row r="72" spans="1:9" ht="69">
      <c r="A72" s="126" t="str">
        <f t="shared" si="5"/>
        <v>InstructionsA76</v>
      </c>
      <c r="B72" s="126" t="s">
        <v>367</v>
      </c>
      <c r="C72" s="126" t="s">
        <v>19471</v>
      </c>
      <c r="D72" s="126" t="s">
        <v>19450</v>
      </c>
      <c r="E72" s="238" t="s">
        <v>19451</v>
      </c>
      <c r="F72" s="239" t="s">
        <v>19452</v>
      </c>
      <c r="G72" s="126" t="s">
        <v>19453</v>
      </c>
      <c r="H72" s="274" t="s">
        <v>19454</v>
      </c>
      <c r="I72" s="126" t="s">
        <v>19455</v>
      </c>
    </row>
    <row r="73" spans="1:9" ht="124.2">
      <c r="A73" s="126" t="str">
        <f t="shared" si="5"/>
        <v>InstructionsA77</v>
      </c>
      <c r="B73" s="126" t="s">
        <v>367</v>
      </c>
      <c r="C73" s="126" t="s">
        <v>19472</v>
      </c>
      <c r="D73" s="126" t="s">
        <v>19456</v>
      </c>
      <c r="E73" s="238" t="s">
        <v>19457</v>
      </c>
      <c r="F73" s="239" t="s">
        <v>19458</v>
      </c>
      <c r="G73" s="126" t="s">
        <v>19459</v>
      </c>
      <c r="H73" s="274" t="s">
        <v>19460</v>
      </c>
      <c r="I73" s="126" t="s">
        <v>19461</v>
      </c>
    </row>
    <row r="74" spans="1:9" ht="43.2">
      <c r="A74" s="126" t="str">
        <f t="shared" si="5"/>
        <v>InstructionsA78</v>
      </c>
      <c r="B74" s="126" t="s">
        <v>367</v>
      </c>
      <c r="C74" s="126" t="s">
        <v>19473</v>
      </c>
      <c r="D74" s="126" t="s">
        <v>19462</v>
      </c>
      <c r="E74" s="238" t="s">
        <v>19463</v>
      </c>
      <c r="F74" s="239" t="s">
        <v>19464</v>
      </c>
      <c r="G74" s="126" t="s">
        <v>19465</v>
      </c>
      <c r="H74" s="274" t="s">
        <v>19466</v>
      </c>
      <c r="I74" s="126" t="s">
        <v>19467</v>
      </c>
    </row>
    <row r="75" spans="1:9" ht="194.4">
      <c r="A75" s="126" t="str">
        <f>B75&amp;C75</f>
        <v>InstructionsA80</v>
      </c>
      <c r="B75" s="126" t="s">
        <v>367</v>
      </c>
      <c r="C75" s="126" t="s">
        <v>19474</v>
      </c>
      <c r="D75" s="126" t="s">
        <v>560</v>
      </c>
      <c r="E75" s="238" t="s">
        <v>561</v>
      </c>
      <c r="F75" s="239" t="s">
        <v>562</v>
      </c>
      <c r="G75" s="126" t="s">
        <v>563</v>
      </c>
      <c r="H75" s="277" t="s">
        <v>564</v>
      </c>
      <c r="I75" s="126" t="s">
        <v>18465</v>
      </c>
    </row>
    <row r="76" spans="1:9" ht="28.8">
      <c r="A76" s="126" t="str">
        <f t="shared" si="0"/>
        <v>InstructionsA82</v>
      </c>
      <c r="B76" s="126" t="s">
        <v>367</v>
      </c>
      <c r="C76" s="126" t="s">
        <v>19475</v>
      </c>
      <c r="D76" s="126" t="s">
        <v>566</v>
      </c>
      <c r="E76" s="238" t="s">
        <v>567</v>
      </c>
      <c r="F76" s="239" t="s">
        <v>568</v>
      </c>
      <c r="G76" s="126" t="s">
        <v>569</v>
      </c>
      <c r="H76" s="277" t="s">
        <v>570</v>
      </c>
      <c r="I76" s="126" t="s">
        <v>18467</v>
      </c>
    </row>
    <row r="77" spans="1:9" ht="276">
      <c r="A77" s="126" t="str">
        <f t="shared" si="0"/>
        <v>InstructionsA83</v>
      </c>
      <c r="B77" s="126" t="s">
        <v>367</v>
      </c>
      <c r="C77" s="126" t="s">
        <v>19476</v>
      </c>
      <c r="D77" s="126" t="s">
        <v>572</v>
      </c>
      <c r="E77" s="238" t="s">
        <v>573</v>
      </c>
      <c r="F77" s="239" t="s">
        <v>574</v>
      </c>
      <c r="G77" s="249" t="s">
        <v>575</v>
      </c>
      <c r="H77" s="274" t="s">
        <v>576</v>
      </c>
      <c r="I77" s="126" t="s">
        <v>18473</v>
      </c>
    </row>
    <row r="78" spans="1:9" ht="151.80000000000001">
      <c r="A78" s="126" t="str">
        <f t="shared" si="0"/>
        <v>InstructionsA84</v>
      </c>
      <c r="B78" s="126" t="s">
        <v>367</v>
      </c>
      <c r="C78" s="126" t="s">
        <v>19477</v>
      </c>
      <c r="D78" s="126" t="s">
        <v>578</v>
      </c>
      <c r="E78" s="238" t="s">
        <v>579</v>
      </c>
      <c r="F78" s="239" t="s">
        <v>580</v>
      </c>
      <c r="G78" s="249" t="s">
        <v>581</v>
      </c>
      <c r="H78" s="274" t="s">
        <v>582</v>
      </c>
      <c r="I78" s="126" t="s">
        <v>18468</v>
      </c>
    </row>
    <row r="79" spans="1:9" ht="138">
      <c r="A79" s="126" t="str">
        <f t="shared" si="0"/>
        <v>InstructionsA85</v>
      </c>
      <c r="B79" s="126" t="s">
        <v>367</v>
      </c>
      <c r="C79" s="126" t="s">
        <v>19478</v>
      </c>
      <c r="D79" s="126" t="s">
        <v>584</v>
      </c>
      <c r="E79" s="238" t="s">
        <v>585</v>
      </c>
      <c r="F79" s="239" t="s">
        <v>586</v>
      </c>
      <c r="G79" s="249" t="s">
        <v>587</v>
      </c>
      <c r="H79" s="274" t="s">
        <v>588</v>
      </c>
      <c r="I79" s="126" t="s">
        <v>18469</v>
      </c>
    </row>
    <row r="80" spans="1:9" ht="289.8">
      <c r="A80" s="126" t="str">
        <f t="shared" si="0"/>
        <v>InstructionsA86</v>
      </c>
      <c r="B80" s="126" t="s">
        <v>367</v>
      </c>
      <c r="C80" s="126" t="s">
        <v>19479</v>
      </c>
      <c r="D80" s="126" t="s">
        <v>590</v>
      </c>
      <c r="E80" s="238" t="s">
        <v>591</v>
      </c>
      <c r="F80" s="239" t="s">
        <v>592</v>
      </c>
      <c r="G80" s="249" t="s">
        <v>593</v>
      </c>
      <c r="H80" s="274" t="s">
        <v>594</v>
      </c>
      <c r="I80" s="126" t="s">
        <v>18470</v>
      </c>
    </row>
    <row r="81" spans="1:9" ht="96.6">
      <c r="A81" s="126" t="str">
        <f t="shared" si="0"/>
        <v>InstructionsA87</v>
      </c>
      <c r="B81" s="126" t="s">
        <v>367</v>
      </c>
      <c r="C81" s="126" t="s">
        <v>19480</v>
      </c>
      <c r="D81" s="126" t="s">
        <v>596</v>
      </c>
      <c r="E81" s="238" t="s">
        <v>597</v>
      </c>
      <c r="F81" s="239" t="s">
        <v>598</v>
      </c>
      <c r="G81" s="249" t="s">
        <v>599</v>
      </c>
      <c r="H81" s="274" t="s">
        <v>600</v>
      </c>
      <c r="I81" s="126" t="s">
        <v>18471</v>
      </c>
    </row>
    <row r="82" spans="1:9" ht="41.4">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ht="13.8">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ht="13.8">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ht="13.8">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ht="13.8">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ht="13.8">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ht="13.8">
      <c r="A96" s="126" t="str">
        <f t="shared" si="7"/>
        <v>DefinitionsB15</v>
      </c>
      <c r="B96" s="126" t="s">
        <v>607</v>
      </c>
      <c r="C96" s="126" t="s">
        <v>682</v>
      </c>
      <c r="D96" s="244" t="s">
        <v>660</v>
      </c>
      <c r="E96" s="244" t="s">
        <v>661</v>
      </c>
      <c r="F96" s="252" t="s">
        <v>662</v>
      </c>
      <c r="G96" s="253" t="s">
        <v>663</v>
      </c>
      <c r="H96" s="274" t="s">
        <v>664</v>
      </c>
      <c r="I96" s="188" t="s">
        <v>18487</v>
      </c>
    </row>
    <row r="97" spans="1:9" ht="13.8">
      <c r="A97" s="126" t="str">
        <f t="shared" si="7"/>
        <v>DefinitionsB16</v>
      </c>
      <c r="B97" s="126" t="s">
        <v>607</v>
      </c>
      <c r="C97" s="126" t="s">
        <v>688</v>
      </c>
      <c r="D97" s="244" t="s">
        <v>666</v>
      </c>
      <c r="E97" s="244" t="s">
        <v>667</v>
      </c>
      <c r="F97" s="252" t="s">
        <v>668</v>
      </c>
      <c r="G97" s="254" t="s">
        <v>669</v>
      </c>
      <c r="H97" s="274" t="s">
        <v>18485</v>
      </c>
      <c r="I97" s="188" t="s">
        <v>18488</v>
      </c>
    </row>
    <row r="98" spans="1:9" ht="13.8">
      <c r="A98" s="126" t="str">
        <f t="shared" si="7"/>
        <v>DefinitionsB17</v>
      </c>
      <c r="B98" s="126" t="s">
        <v>607</v>
      </c>
      <c r="C98" s="126" t="s">
        <v>691</v>
      </c>
      <c r="D98" s="244" t="s">
        <v>19856</v>
      </c>
      <c r="E98" s="244" t="s">
        <v>19857</v>
      </c>
      <c r="F98" s="252" t="s">
        <v>19868</v>
      </c>
      <c r="G98" s="254" t="s">
        <v>19858</v>
      </c>
      <c r="H98" s="278" t="s">
        <v>19869</v>
      </c>
      <c r="I98" s="244" t="s">
        <v>19859</v>
      </c>
    </row>
    <row r="99" spans="1:9" ht="13.8">
      <c r="A99" s="126" t="str">
        <f t="shared" si="7"/>
        <v>DefinitionsB18</v>
      </c>
      <c r="B99" s="126" t="s">
        <v>607</v>
      </c>
      <c r="C99" s="126" t="s">
        <v>697</v>
      </c>
      <c r="D99" s="244" t="s">
        <v>19309</v>
      </c>
      <c r="E99" s="244" t="s">
        <v>19554</v>
      </c>
      <c r="F99" s="244" t="s">
        <v>19965</v>
      </c>
      <c r="G99" s="244" t="s">
        <v>19555</v>
      </c>
      <c r="H99" s="244" t="s">
        <v>19556</v>
      </c>
      <c r="I99" s="244" t="s">
        <v>19557</v>
      </c>
    </row>
    <row r="100" spans="1:9" ht="13.8">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6.4">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2.8">
      <c r="A111" s="126" t="str">
        <f t="shared" si="7"/>
        <v>DefinitionsC3</v>
      </c>
      <c r="B111" s="126" t="s">
        <v>607</v>
      </c>
      <c r="C111" s="126" t="s">
        <v>727</v>
      </c>
      <c r="D111" s="126" t="s">
        <v>728</v>
      </c>
      <c r="E111" s="238" t="s">
        <v>729</v>
      </c>
      <c r="F111" s="239" t="s">
        <v>730</v>
      </c>
      <c r="G111" s="126" t="s">
        <v>731</v>
      </c>
      <c r="H111" s="274" t="s">
        <v>732</v>
      </c>
      <c r="I111" s="126" t="s">
        <v>18494</v>
      </c>
    </row>
    <row r="112" spans="1:9" ht="55.2">
      <c r="A112" s="126" t="str">
        <f t="shared" si="7"/>
        <v>DefinitionsC4</v>
      </c>
      <c r="B112" s="126" t="s">
        <v>607</v>
      </c>
      <c r="C112" s="126" t="s">
        <v>733</v>
      </c>
      <c r="D112" s="126" t="s">
        <v>734</v>
      </c>
      <c r="E112" s="242" t="s">
        <v>735</v>
      </c>
      <c r="F112" s="239" t="s">
        <v>736</v>
      </c>
      <c r="G112" s="246" t="s">
        <v>737</v>
      </c>
      <c r="H112" s="274" t="s">
        <v>738</v>
      </c>
      <c r="I112" s="287" t="s">
        <v>18490</v>
      </c>
    </row>
    <row r="113" spans="1:9" ht="179.4">
      <c r="A113" s="126" t="str">
        <f t="shared" si="7"/>
        <v>DefinitionsC5</v>
      </c>
      <c r="B113" s="126" t="s">
        <v>607</v>
      </c>
      <c r="C113" s="126" t="s">
        <v>739</v>
      </c>
      <c r="D113" s="126" t="s">
        <v>740</v>
      </c>
      <c r="E113" s="238" t="s">
        <v>741</v>
      </c>
      <c r="F113" s="239" t="s">
        <v>742</v>
      </c>
      <c r="G113" s="126" t="s">
        <v>743</v>
      </c>
      <c r="H113" s="274" t="s">
        <v>744</v>
      </c>
      <c r="I113" s="126" t="s">
        <v>18495</v>
      </c>
    </row>
    <row r="114" spans="1:9" ht="110.4">
      <c r="A114" s="126" t="str">
        <f t="shared" si="7"/>
        <v>DefinitionsC6</v>
      </c>
      <c r="B114" s="126" t="s">
        <v>607</v>
      </c>
      <c r="C114" s="126" t="s">
        <v>745</v>
      </c>
      <c r="D114" s="126" t="s">
        <v>19314</v>
      </c>
      <c r="E114" s="238" t="s">
        <v>19344</v>
      </c>
      <c r="F114" s="239" t="s">
        <v>19899</v>
      </c>
      <c r="G114" s="126" t="s">
        <v>19345</v>
      </c>
      <c r="H114" s="274" t="s">
        <v>19346</v>
      </c>
      <c r="I114" s="126" t="s">
        <v>19347</v>
      </c>
    </row>
    <row r="115" spans="1:9" ht="138">
      <c r="A115" s="126" t="str">
        <f t="shared" si="7"/>
        <v>DefinitionsC7</v>
      </c>
      <c r="B115" s="126" t="s">
        <v>607</v>
      </c>
      <c r="C115" s="126" t="s">
        <v>751</v>
      </c>
      <c r="D115" s="126" t="s">
        <v>746</v>
      </c>
      <c r="E115" s="238" t="s">
        <v>747</v>
      </c>
      <c r="F115" s="239" t="s">
        <v>748</v>
      </c>
      <c r="G115" s="126" t="s">
        <v>749</v>
      </c>
      <c r="H115" s="274" t="s">
        <v>750</v>
      </c>
      <c r="I115" s="126" t="s">
        <v>18496</v>
      </c>
    </row>
    <row r="116" spans="1:9" ht="124.2">
      <c r="A116" s="126" t="str">
        <f t="shared" si="7"/>
        <v>DefinitionsC8</v>
      </c>
      <c r="B116" s="126" t="s">
        <v>607</v>
      </c>
      <c r="C116" s="126" t="s">
        <v>757</v>
      </c>
      <c r="D116" s="126" t="s">
        <v>752</v>
      </c>
      <c r="E116" s="238" t="s">
        <v>753</v>
      </c>
      <c r="F116" s="239" t="s">
        <v>754</v>
      </c>
      <c r="G116" s="126" t="s">
        <v>755</v>
      </c>
      <c r="H116" s="274" t="s">
        <v>756</v>
      </c>
      <c r="I116" s="126" t="s">
        <v>18499</v>
      </c>
    </row>
    <row r="117" spans="1:9" ht="110.4">
      <c r="A117" s="126" t="str">
        <f t="shared" si="7"/>
        <v>DefinitionsC9</v>
      </c>
      <c r="B117" s="126" t="s">
        <v>607</v>
      </c>
      <c r="C117" s="126" t="s">
        <v>763</v>
      </c>
      <c r="D117" s="345" t="s">
        <v>19317</v>
      </c>
      <c r="E117" s="242" t="s">
        <v>19356</v>
      </c>
      <c r="F117" s="373" t="s">
        <v>19357</v>
      </c>
      <c r="G117" s="374" t="s">
        <v>19358</v>
      </c>
      <c r="H117" s="274" t="s">
        <v>19359</v>
      </c>
      <c r="I117" s="126" t="s">
        <v>19360</v>
      </c>
    </row>
    <row r="118" spans="1:9" ht="96.6">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24.2">
      <c r="A119" s="126" t="str">
        <f t="shared" si="7"/>
        <v>DefinitionsC11</v>
      </c>
      <c r="B119" s="126" t="s">
        <v>607</v>
      </c>
      <c r="C119" s="126" t="s">
        <v>770</v>
      </c>
      <c r="D119" s="126" t="s">
        <v>758</v>
      </c>
      <c r="E119" s="238" t="s">
        <v>759</v>
      </c>
      <c r="F119" s="239" t="s">
        <v>760</v>
      </c>
      <c r="G119" s="126" t="s">
        <v>761</v>
      </c>
      <c r="H119" s="274" t="s">
        <v>762</v>
      </c>
      <c r="I119" s="126" t="s">
        <v>18498</v>
      </c>
    </row>
    <row r="120" spans="1:9" ht="55.2">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38">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07">
      <c r="A122" s="126" t="str">
        <f t="shared" si="7"/>
        <v>DefinitionsC14</v>
      </c>
      <c r="B122" s="126" t="s">
        <v>607</v>
      </c>
      <c r="C122" s="126" t="s">
        <v>783</v>
      </c>
      <c r="D122" s="126" t="s">
        <v>765</v>
      </c>
      <c r="E122" s="238" t="s">
        <v>766</v>
      </c>
      <c r="F122" s="239" t="s">
        <v>767</v>
      </c>
      <c r="G122" s="126" t="s">
        <v>768</v>
      </c>
      <c r="H122" s="274" t="s">
        <v>769</v>
      </c>
      <c r="I122" s="126" t="s">
        <v>18500</v>
      </c>
    </row>
    <row r="123" spans="1:9" ht="41.5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5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38">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10.4">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65.6">
      <c r="A127" s="126" t="str">
        <f t="shared" si="7"/>
        <v>DefinitionsC19</v>
      </c>
      <c r="B127" s="126" t="s">
        <v>607</v>
      </c>
      <c r="C127" s="126" t="s">
        <v>803</v>
      </c>
      <c r="D127" s="244" t="s">
        <v>19980</v>
      </c>
      <c r="E127" s="245" t="s">
        <v>19982</v>
      </c>
      <c r="F127" s="252" t="s">
        <v>19981</v>
      </c>
      <c r="G127" s="254" t="s">
        <v>19983</v>
      </c>
      <c r="H127" s="278" t="s">
        <v>19984</v>
      </c>
      <c r="I127" s="244" t="s">
        <v>19985</v>
      </c>
    </row>
    <row r="128" spans="1:9" ht="55.2">
      <c r="A128" s="126" t="str">
        <f t="shared" si="7"/>
        <v>DefinitionsC20</v>
      </c>
      <c r="B128" s="126" t="s">
        <v>607</v>
      </c>
      <c r="C128" s="126" t="s">
        <v>809</v>
      </c>
      <c r="D128" s="126" t="s">
        <v>784</v>
      </c>
      <c r="E128" s="238" t="s">
        <v>785</v>
      </c>
      <c r="F128" s="239" t="s">
        <v>786</v>
      </c>
      <c r="G128" s="126" t="s">
        <v>787</v>
      </c>
      <c r="H128" s="274" t="s">
        <v>788</v>
      </c>
      <c r="I128" s="126" t="s">
        <v>18501</v>
      </c>
    </row>
    <row r="129" spans="1:9" ht="193.2">
      <c r="A129" s="126" t="str">
        <f t="shared" si="7"/>
        <v>DefinitionsC21</v>
      </c>
      <c r="B129" s="126" t="s">
        <v>607</v>
      </c>
      <c r="C129" s="126" t="s">
        <v>815</v>
      </c>
      <c r="D129" s="126" t="s">
        <v>19320</v>
      </c>
      <c r="E129" s="242" t="s">
        <v>19986</v>
      </c>
      <c r="F129" s="383" t="s">
        <v>19987</v>
      </c>
      <c r="G129" s="384" t="s">
        <v>19988</v>
      </c>
      <c r="H129" s="274" t="s">
        <v>19989</v>
      </c>
      <c r="I129" s="244" t="s">
        <v>19990</v>
      </c>
    </row>
    <row r="130" spans="1:9" ht="69">
      <c r="A130" s="126" t="str">
        <f t="shared" si="7"/>
        <v>DefinitionsC22</v>
      </c>
      <c r="B130" s="126" t="s">
        <v>607</v>
      </c>
      <c r="C130" s="126" t="s">
        <v>19310</v>
      </c>
      <c r="D130" s="126" t="s">
        <v>791</v>
      </c>
      <c r="E130" s="238" t="s">
        <v>792</v>
      </c>
      <c r="F130" s="239" t="s">
        <v>793</v>
      </c>
      <c r="G130" s="126" t="s">
        <v>794</v>
      </c>
      <c r="H130" s="274" t="s">
        <v>795</v>
      </c>
      <c r="I130" s="126" t="s">
        <v>18502</v>
      </c>
    </row>
    <row r="131" spans="1:9" ht="96.6">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62.2">
      <c r="A132" s="126" t="str">
        <f t="shared" si="7"/>
        <v>DefinitionsC24</v>
      </c>
      <c r="B132" s="126" t="s">
        <v>607</v>
      </c>
      <c r="C132" s="126" t="s">
        <v>19312</v>
      </c>
      <c r="D132" s="126" t="s">
        <v>798</v>
      </c>
      <c r="E132" s="238" t="s">
        <v>799</v>
      </c>
      <c r="F132" s="239" t="s">
        <v>800</v>
      </c>
      <c r="G132" s="126" t="s">
        <v>801</v>
      </c>
      <c r="H132" s="274" t="s">
        <v>802</v>
      </c>
      <c r="I132" s="126" t="s">
        <v>18504</v>
      </c>
    </row>
    <row r="133" spans="1:9" ht="220.8">
      <c r="A133" s="126" t="str">
        <f t="shared" si="7"/>
        <v>DefinitionsC25</v>
      </c>
      <c r="B133" s="126" t="s">
        <v>607</v>
      </c>
      <c r="C133" s="126" t="s">
        <v>19313</v>
      </c>
      <c r="D133" s="126" t="s">
        <v>804</v>
      </c>
      <c r="E133" s="238" t="s">
        <v>805</v>
      </c>
      <c r="F133" s="239" t="s">
        <v>806</v>
      </c>
      <c r="G133" s="246" t="s">
        <v>807</v>
      </c>
      <c r="H133" s="274" t="s">
        <v>808</v>
      </c>
      <c r="I133" s="126" t="s">
        <v>18505</v>
      </c>
    </row>
    <row r="134" spans="1:9" ht="124.2">
      <c r="A134" s="126" t="str">
        <f t="shared" si="7"/>
        <v>DefinitionsC26</v>
      </c>
      <c r="B134" s="126" t="s">
        <v>607</v>
      </c>
      <c r="C134" s="126" t="s">
        <v>19373</v>
      </c>
      <c r="D134" s="244" t="s">
        <v>810</v>
      </c>
      <c r="E134" s="245" t="s">
        <v>811</v>
      </c>
      <c r="F134" s="252" t="s">
        <v>812</v>
      </c>
      <c r="G134" s="253" t="s">
        <v>813</v>
      </c>
      <c r="H134" s="274" t="s">
        <v>814</v>
      </c>
      <c r="I134" s="126" t="s">
        <v>18506</v>
      </c>
    </row>
    <row r="135" spans="1:9" ht="82.8">
      <c r="A135" s="126" t="str">
        <f t="shared" si="7"/>
        <v>DefinitionsC27</v>
      </c>
      <c r="B135" s="126" t="s">
        <v>607</v>
      </c>
      <c r="C135" s="126" t="s">
        <v>19870</v>
      </c>
      <c r="D135" s="126" t="s">
        <v>816</v>
      </c>
      <c r="E135" s="238" t="s">
        <v>817</v>
      </c>
      <c r="F135" s="239" t="s">
        <v>818</v>
      </c>
      <c r="G135" s="126" t="s">
        <v>819</v>
      </c>
      <c r="H135" s="274" t="s">
        <v>820</v>
      </c>
      <c r="I135" s="126" t="s">
        <v>18507</v>
      </c>
    </row>
    <row r="136" spans="1:9" ht="27.6">
      <c r="A136" s="126" t="str">
        <f t="shared" si="7"/>
        <v>DeclarationD2</v>
      </c>
      <c r="B136" s="126" t="s">
        <v>821</v>
      </c>
      <c r="C136" s="126" t="s">
        <v>822</v>
      </c>
      <c r="D136" s="244" t="s">
        <v>823</v>
      </c>
      <c r="E136" s="244" t="s">
        <v>824</v>
      </c>
      <c r="F136" s="251" t="s">
        <v>825</v>
      </c>
      <c r="G136" s="256" t="s">
        <v>826</v>
      </c>
      <c r="H136" s="274" t="s">
        <v>827</v>
      </c>
      <c r="I136" s="188" t="s">
        <v>18509</v>
      </c>
    </row>
    <row r="137" spans="1:9" ht="27.6">
      <c r="A137" s="126" t="str">
        <f t="shared" si="7"/>
        <v>DeclarationF3</v>
      </c>
      <c r="B137" s="126" t="s">
        <v>821</v>
      </c>
      <c r="C137" s="126" t="s">
        <v>828</v>
      </c>
      <c r="D137" s="126" t="s">
        <v>829</v>
      </c>
      <c r="E137" s="238" t="s">
        <v>830</v>
      </c>
      <c r="F137" s="239" t="s">
        <v>831</v>
      </c>
      <c r="G137" s="126" t="s">
        <v>832</v>
      </c>
      <c r="H137" s="274" t="s">
        <v>833</v>
      </c>
      <c r="I137" s="126" t="s">
        <v>18510</v>
      </c>
    </row>
    <row r="138" spans="1:9">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1.4">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6">
      <c r="A143" s="126" t="str">
        <f t="shared" si="7"/>
        <v>DeclarationB8</v>
      </c>
      <c r="B143" s="126" t="s">
        <v>821</v>
      </c>
      <c r="C143" s="126" t="s">
        <v>643</v>
      </c>
      <c r="D143" s="126" t="s">
        <v>859</v>
      </c>
      <c r="E143" s="238" t="s">
        <v>860</v>
      </c>
      <c r="F143" s="239" t="s">
        <v>861</v>
      </c>
      <c r="G143" s="126" t="s">
        <v>862</v>
      </c>
      <c r="H143" s="274" t="s">
        <v>863</v>
      </c>
      <c r="I143" s="126" t="s">
        <v>18515</v>
      </c>
    </row>
    <row r="144" spans="1:9" ht="15.6">
      <c r="A144" s="126" t="str">
        <f t="shared" si="7"/>
        <v>DeclarationB9</v>
      </c>
      <c r="B144" s="126" t="s">
        <v>821</v>
      </c>
      <c r="C144" s="126" t="s">
        <v>649</v>
      </c>
      <c r="D144" s="126" t="s">
        <v>864</v>
      </c>
      <c r="E144" s="238" t="s">
        <v>865</v>
      </c>
      <c r="F144" s="239" t="s">
        <v>866</v>
      </c>
      <c r="G144" s="126" t="s">
        <v>867</v>
      </c>
      <c r="H144" s="274" t="s">
        <v>868</v>
      </c>
      <c r="I144" s="126" t="s">
        <v>18516</v>
      </c>
    </row>
    <row r="145" spans="1:9">
      <c r="A145" s="126" t="str">
        <f t="shared" si="7"/>
        <v>DeclarationB10</v>
      </c>
      <c r="B145" s="126" t="s">
        <v>821</v>
      </c>
      <c r="C145" s="126" t="s">
        <v>654</v>
      </c>
      <c r="D145" s="126" t="s">
        <v>869</v>
      </c>
      <c r="E145" s="238" t="s">
        <v>870</v>
      </c>
      <c r="F145" s="239" t="s">
        <v>871</v>
      </c>
      <c r="G145" s="126" t="s">
        <v>872</v>
      </c>
      <c r="H145" s="274" t="s">
        <v>873</v>
      </c>
      <c r="I145" s="126" t="s">
        <v>18517</v>
      </c>
    </row>
    <row r="146" spans="1:9">
      <c r="A146" s="126" t="str">
        <f t="shared" si="7"/>
        <v>DeclarationB10A</v>
      </c>
      <c r="B146" s="126" t="s">
        <v>821</v>
      </c>
      <c r="C146" s="126" t="s">
        <v>874</v>
      </c>
      <c r="D146" s="126" t="s">
        <v>869</v>
      </c>
      <c r="E146" s="238" t="s">
        <v>870</v>
      </c>
      <c r="F146" s="239" t="s">
        <v>875</v>
      </c>
      <c r="G146" s="126" t="s">
        <v>872</v>
      </c>
      <c r="H146" s="274" t="s">
        <v>873</v>
      </c>
      <c r="I146" s="126" t="s">
        <v>18517</v>
      </c>
    </row>
    <row r="147" spans="1:9">
      <c r="A147" s="126" t="str">
        <f t="shared" si="7"/>
        <v>DeclarationB10C</v>
      </c>
      <c r="B147" s="126" t="s">
        <v>821</v>
      </c>
      <c r="C147" s="126" t="s">
        <v>876</v>
      </c>
      <c r="D147" s="126" t="s">
        <v>877</v>
      </c>
      <c r="E147" s="238" t="s">
        <v>878</v>
      </c>
      <c r="F147" s="239" t="s">
        <v>879</v>
      </c>
      <c r="G147" s="126" t="s">
        <v>880</v>
      </c>
      <c r="H147" s="274" t="s">
        <v>881</v>
      </c>
      <c r="I147" s="126" t="s">
        <v>18518</v>
      </c>
    </row>
    <row r="148" spans="1:9" ht="27.6">
      <c r="A148" s="126" t="str">
        <f t="shared" si="7"/>
        <v>DeclarationB10B</v>
      </c>
      <c r="B148" s="126" t="s">
        <v>821</v>
      </c>
      <c r="C148" s="126" t="s">
        <v>882</v>
      </c>
      <c r="D148" s="126" t="s">
        <v>883</v>
      </c>
      <c r="E148" s="238" t="s">
        <v>884</v>
      </c>
      <c r="F148" s="239" t="s">
        <v>885</v>
      </c>
      <c r="G148" s="126" t="s">
        <v>886</v>
      </c>
      <c r="H148" s="274" t="s">
        <v>887</v>
      </c>
      <c r="I148" s="126" t="s">
        <v>18519</v>
      </c>
    </row>
    <row r="149" spans="1:9" ht="27.6">
      <c r="A149" s="126" t="str">
        <f t="shared" si="7"/>
        <v>DeclarationD11</v>
      </c>
      <c r="B149" s="126" t="s">
        <v>821</v>
      </c>
      <c r="C149" s="126" t="s">
        <v>888</v>
      </c>
      <c r="D149" s="126" t="s">
        <v>889</v>
      </c>
      <c r="E149" s="238" t="s">
        <v>890</v>
      </c>
      <c r="F149" s="239" t="s">
        <v>891</v>
      </c>
      <c r="G149" s="126" t="s">
        <v>892</v>
      </c>
      <c r="H149" s="274" t="s">
        <v>893</v>
      </c>
      <c r="I149" s="126" t="s">
        <v>18520</v>
      </c>
    </row>
    <row r="150" spans="1:9" ht="41.4">
      <c r="A150" s="126" t="str">
        <f t="shared" si="7"/>
        <v>DeclarationB12</v>
      </c>
      <c r="B150" s="126" t="s">
        <v>821</v>
      </c>
      <c r="C150" s="126" t="s">
        <v>18612</v>
      </c>
      <c r="D150" s="244" t="s">
        <v>18611</v>
      </c>
      <c r="E150" s="245" t="s">
        <v>19906</v>
      </c>
      <c r="F150" s="251" t="s">
        <v>19905</v>
      </c>
      <c r="G150" s="244" t="s">
        <v>19907</v>
      </c>
      <c r="H150" s="278" t="s">
        <v>19908</v>
      </c>
      <c r="I150" s="244" t="s">
        <v>19909</v>
      </c>
    </row>
    <row r="151" spans="1:9">
      <c r="A151" s="126" t="str">
        <f t="shared" ref="A151:A214" si="10">B151&amp;C151</f>
        <v>DeclarationB14</v>
      </c>
      <c r="B151" s="126" t="s">
        <v>821</v>
      </c>
      <c r="C151" s="126" t="s">
        <v>18613</v>
      </c>
      <c r="H151" s="274"/>
      <c r="I151" s="126"/>
    </row>
    <row r="152" spans="1:9">
      <c r="A152" s="126" t="str">
        <f t="shared" si="10"/>
        <v>DeclarationB16</v>
      </c>
      <c r="B152" s="126" t="s">
        <v>821</v>
      </c>
      <c r="C152" s="126" t="s">
        <v>18599</v>
      </c>
      <c r="D152" s="126" t="s">
        <v>894</v>
      </c>
      <c r="E152" s="238" t="s">
        <v>895</v>
      </c>
      <c r="F152" s="239" t="s">
        <v>896</v>
      </c>
      <c r="G152" s="126" t="s">
        <v>897</v>
      </c>
      <c r="H152" s="274" t="s">
        <v>898</v>
      </c>
      <c r="I152" s="126" t="s">
        <v>18521</v>
      </c>
    </row>
    <row r="153" spans="1:9">
      <c r="A153" s="126" t="str">
        <f t="shared" si="10"/>
        <v>DeclarationB17</v>
      </c>
      <c r="B153" s="126" t="s">
        <v>821</v>
      </c>
      <c r="C153" s="126" t="s">
        <v>18600</v>
      </c>
      <c r="D153" s="126" t="s">
        <v>899</v>
      </c>
      <c r="E153" s="238" t="s">
        <v>900</v>
      </c>
      <c r="F153" s="239" t="s">
        <v>901</v>
      </c>
      <c r="G153" s="126" t="s">
        <v>902</v>
      </c>
      <c r="H153" s="274" t="s">
        <v>903</v>
      </c>
      <c r="I153" s="126" t="s">
        <v>18522</v>
      </c>
    </row>
    <row r="154" spans="1:9">
      <c r="A154" s="126" t="str">
        <f t="shared" si="10"/>
        <v>DeclarationB18</v>
      </c>
      <c r="B154" s="126" t="s">
        <v>821</v>
      </c>
      <c r="C154" s="126" t="s">
        <v>18601</v>
      </c>
      <c r="D154" s="126" t="s">
        <v>904</v>
      </c>
      <c r="E154" s="238" t="s">
        <v>905</v>
      </c>
      <c r="F154" s="239" t="s">
        <v>906</v>
      </c>
      <c r="G154" s="126" t="s">
        <v>907</v>
      </c>
      <c r="H154" s="274" t="s">
        <v>908</v>
      </c>
      <c r="I154" s="126" t="s">
        <v>18523</v>
      </c>
    </row>
    <row r="155" spans="1:9">
      <c r="A155" s="126" t="str">
        <f t="shared" si="10"/>
        <v>DeclarationB19</v>
      </c>
      <c r="B155" s="126" t="s">
        <v>821</v>
      </c>
      <c r="C155" s="126" t="s">
        <v>18602</v>
      </c>
      <c r="D155" s="126" t="s">
        <v>909</v>
      </c>
      <c r="E155" s="238" t="s">
        <v>910</v>
      </c>
      <c r="F155" s="239" t="s">
        <v>911</v>
      </c>
      <c r="G155" s="126" t="s">
        <v>912</v>
      </c>
      <c r="H155" s="274" t="s">
        <v>913</v>
      </c>
      <c r="I155" s="126" t="s">
        <v>18524</v>
      </c>
    </row>
    <row r="156" spans="1:9">
      <c r="A156" s="126" t="str">
        <f t="shared" si="10"/>
        <v>DeclarationB20</v>
      </c>
      <c r="B156" s="126" t="s">
        <v>821</v>
      </c>
      <c r="C156" s="126" t="s">
        <v>18603</v>
      </c>
      <c r="D156" s="126" t="s">
        <v>914</v>
      </c>
      <c r="E156" s="238" t="s">
        <v>915</v>
      </c>
      <c r="F156" s="239" t="s">
        <v>916</v>
      </c>
      <c r="G156" s="126" t="s">
        <v>917</v>
      </c>
      <c r="H156" s="274" t="s">
        <v>918</v>
      </c>
      <c r="I156" s="126" t="s">
        <v>18525</v>
      </c>
    </row>
    <row r="157" spans="1:9">
      <c r="A157" s="126" t="str">
        <f t="shared" si="10"/>
        <v>DeclarationB21</v>
      </c>
      <c r="B157" s="126" t="s">
        <v>821</v>
      </c>
      <c r="C157" s="126" t="s">
        <v>18604</v>
      </c>
      <c r="D157" s="126" t="s">
        <v>919</v>
      </c>
      <c r="E157" s="238" t="s">
        <v>920</v>
      </c>
      <c r="F157" s="239" t="s">
        <v>921</v>
      </c>
      <c r="G157" s="126" t="s">
        <v>922</v>
      </c>
      <c r="H157" s="274" t="s">
        <v>923</v>
      </c>
      <c r="I157" s="126" t="s">
        <v>18526</v>
      </c>
    </row>
    <row r="158" spans="1:9">
      <c r="A158" s="126" t="str">
        <f t="shared" si="10"/>
        <v>DeclarationB22</v>
      </c>
      <c r="B158" s="126" t="s">
        <v>821</v>
      </c>
      <c r="C158" s="126" t="s">
        <v>18605</v>
      </c>
      <c r="D158" s="126" t="s">
        <v>924</v>
      </c>
      <c r="E158" s="238" t="s">
        <v>925</v>
      </c>
      <c r="F158" s="239" t="s">
        <v>926</v>
      </c>
      <c r="G158" s="126" t="s">
        <v>927</v>
      </c>
      <c r="H158" s="274" t="s">
        <v>928</v>
      </c>
      <c r="I158" s="126" t="s">
        <v>18527</v>
      </c>
    </row>
    <row r="159" spans="1:9">
      <c r="A159" s="126" t="str">
        <f t="shared" si="10"/>
        <v>DeclarationB23</v>
      </c>
      <c r="B159" s="126" t="s">
        <v>821</v>
      </c>
      <c r="C159" s="126" t="s">
        <v>18606</v>
      </c>
      <c r="D159" s="126" t="s">
        <v>929</v>
      </c>
      <c r="E159" s="238" t="s">
        <v>930</v>
      </c>
      <c r="F159" s="239" t="s">
        <v>931</v>
      </c>
      <c r="G159" s="126" t="s">
        <v>932</v>
      </c>
      <c r="H159" s="274" t="s">
        <v>933</v>
      </c>
      <c r="I159" s="126" t="s">
        <v>18528</v>
      </c>
    </row>
    <row r="160" spans="1:9">
      <c r="A160" s="126" t="str">
        <f t="shared" si="10"/>
        <v>DeclarationB24</v>
      </c>
      <c r="B160" s="126" t="s">
        <v>821</v>
      </c>
      <c r="C160" s="126" t="s">
        <v>18607</v>
      </c>
      <c r="D160" s="126" t="s">
        <v>934</v>
      </c>
      <c r="E160" s="238" t="s">
        <v>935</v>
      </c>
      <c r="F160" s="239" t="s">
        <v>936</v>
      </c>
      <c r="G160" s="126" t="s">
        <v>937</v>
      </c>
      <c r="H160" s="274" t="s">
        <v>938</v>
      </c>
      <c r="I160" s="126" t="s">
        <v>18529</v>
      </c>
    </row>
    <row r="161" spans="1:9">
      <c r="A161" s="126" t="str">
        <f t="shared" si="10"/>
        <v>DeclarationB25</v>
      </c>
      <c r="B161" s="126" t="s">
        <v>821</v>
      </c>
      <c r="C161" s="126" t="s">
        <v>18608</v>
      </c>
      <c r="D161" s="126" t="s">
        <v>939</v>
      </c>
      <c r="E161" s="238" t="s">
        <v>940</v>
      </c>
      <c r="F161" s="239" t="s">
        <v>941</v>
      </c>
      <c r="G161" s="126" t="s">
        <v>942</v>
      </c>
      <c r="H161" s="274" t="s">
        <v>943</v>
      </c>
      <c r="I161" s="126" t="s">
        <v>18530</v>
      </c>
    </row>
    <row r="162" spans="1:9">
      <c r="A162" s="126" t="str">
        <f t="shared" si="10"/>
        <v>DeclarationB26</v>
      </c>
      <c r="B162" s="126" t="s">
        <v>821</v>
      </c>
      <c r="C162" s="126" t="s">
        <v>18609</v>
      </c>
      <c r="D162" s="126" t="s">
        <v>944</v>
      </c>
      <c r="E162" s="238" t="s">
        <v>945</v>
      </c>
      <c r="F162" s="239" t="s">
        <v>946</v>
      </c>
      <c r="G162" s="126" t="s">
        <v>947</v>
      </c>
      <c r="H162" s="274" t="s">
        <v>948</v>
      </c>
      <c r="I162" s="126" t="s">
        <v>18531</v>
      </c>
    </row>
    <row r="163" spans="1:9" ht="27.6">
      <c r="A163" s="126" t="str">
        <f t="shared" si="10"/>
        <v>DeclarationB28</v>
      </c>
      <c r="B163" s="126" t="s">
        <v>821</v>
      </c>
      <c r="C163" s="126" t="s">
        <v>18610</v>
      </c>
      <c r="D163" s="126" t="s">
        <v>949</v>
      </c>
      <c r="E163" s="238" t="s">
        <v>950</v>
      </c>
      <c r="F163" s="239" t="s">
        <v>951</v>
      </c>
      <c r="G163" s="126" t="s">
        <v>952</v>
      </c>
      <c r="H163" s="274" t="s">
        <v>953</v>
      </c>
      <c r="I163" s="126" t="s">
        <v>18532</v>
      </c>
    </row>
    <row r="164" spans="1:9" ht="4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7.6">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69">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8">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8">
      <c r="A168" s="126" t="str">
        <f t="shared" si="10"/>
        <v>DeclarationB77</v>
      </c>
      <c r="B168" s="126" t="s">
        <v>821</v>
      </c>
      <c r="C168" s="126" t="s">
        <v>18619</v>
      </c>
      <c r="D168" s="126" t="s">
        <v>954</v>
      </c>
      <c r="E168" s="238" t="s">
        <v>955</v>
      </c>
      <c r="F168" s="269" t="s">
        <v>956</v>
      </c>
      <c r="G168" s="126" t="s">
        <v>957</v>
      </c>
      <c r="H168" s="274" t="s">
        <v>958</v>
      </c>
      <c r="I168" s="126" t="s">
        <v>18593</v>
      </c>
    </row>
    <row r="169" spans="1:9" ht="43.2">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5.2">
      <c r="A170" s="126" t="str">
        <f t="shared" si="10"/>
        <v>DeclarationB101</v>
      </c>
      <c r="B170" s="126" t="s">
        <v>821</v>
      </c>
      <c r="C170" s="126" t="s">
        <v>18621</v>
      </c>
      <c r="D170" s="126" t="s">
        <v>959</v>
      </c>
      <c r="E170" s="242" t="s">
        <v>960</v>
      </c>
      <c r="F170" s="239" t="s">
        <v>961</v>
      </c>
      <c r="G170" s="126" t="s">
        <v>962</v>
      </c>
      <c r="H170" s="274" t="s">
        <v>963</v>
      </c>
      <c r="I170" s="126" t="s">
        <v>18594</v>
      </c>
    </row>
    <row r="171" spans="1:9">
      <c r="A171" s="126" t="str">
        <f t="shared" si="10"/>
        <v>DeclarationB113</v>
      </c>
      <c r="B171" s="126" t="s">
        <v>821</v>
      </c>
      <c r="C171" s="126" t="s">
        <v>18622</v>
      </c>
      <c r="D171" s="126" t="s">
        <v>964</v>
      </c>
      <c r="E171" s="238" t="s">
        <v>965</v>
      </c>
      <c r="F171" s="239" t="s">
        <v>966</v>
      </c>
      <c r="G171" s="126" t="s">
        <v>967</v>
      </c>
      <c r="H171" s="274" t="s">
        <v>968</v>
      </c>
      <c r="I171" s="126" t="s">
        <v>18541</v>
      </c>
    </row>
    <row r="172" spans="1:9" ht="27.6">
      <c r="A172" s="126" t="str">
        <f t="shared" si="10"/>
        <v>DeclarationB115</v>
      </c>
      <c r="B172" s="126" t="s">
        <v>821</v>
      </c>
      <c r="C172" s="126" t="s">
        <v>18623</v>
      </c>
      <c r="D172" s="126" t="s">
        <v>969</v>
      </c>
      <c r="E172" s="238" t="s">
        <v>12187</v>
      </c>
      <c r="F172" s="269" t="s">
        <v>970</v>
      </c>
      <c r="G172" s="126" t="s">
        <v>971</v>
      </c>
      <c r="H172" s="274" t="s">
        <v>972</v>
      </c>
      <c r="I172" s="126" t="s">
        <v>18536</v>
      </c>
    </row>
    <row r="173" spans="1:9" ht="55.2">
      <c r="A173" s="126" t="str">
        <f t="shared" si="10"/>
        <v>DeclarationB117</v>
      </c>
      <c r="B173" s="126" t="s">
        <v>821</v>
      </c>
      <c r="C173" s="126" t="s">
        <v>18624</v>
      </c>
      <c r="D173" s="126" t="s">
        <v>973</v>
      </c>
      <c r="E173" s="238" t="s">
        <v>12188</v>
      </c>
      <c r="F173" s="239" t="s">
        <v>974</v>
      </c>
      <c r="G173" s="126" t="s">
        <v>975</v>
      </c>
      <c r="H173" s="274" t="s">
        <v>976</v>
      </c>
      <c r="I173" s="126" t="s">
        <v>18537</v>
      </c>
    </row>
    <row r="174" spans="1:9" ht="52.8">
      <c r="A174" s="126" t="str">
        <f t="shared" si="10"/>
        <v>Declaration</v>
      </c>
      <c r="B174" s="126" t="s">
        <v>821</v>
      </c>
      <c r="D174" s="126" t="s">
        <v>977</v>
      </c>
      <c r="E174" s="238" t="s">
        <v>978</v>
      </c>
      <c r="F174" s="258" t="s">
        <v>979</v>
      </c>
      <c r="G174" s="126" t="s">
        <v>980</v>
      </c>
      <c r="H174" s="274" t="s">
        <v>981</v>
      </c>
      <c r="I174" s="126"/>
    </row>
    <row r="175" spans="1:9" ht="69">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27.6">
      <c r="A176" s="126" t="str">
        <f t="shared" si="10"/>
        <v>DeclarationB131</v>
      </c>
      <c r="B176" s="126" t="s">
        <v>821</v>
      </c>
      <c r="C176" s="126" t="s">
        <v>18626</v>
      </c>
      <c r="D176" s="126" t="s">
        <v>982</v>
      </c>
      <c r="E176" s="238" t="s">
        <v>12189</v>
      </c>
      <c r="F176" s="239" t="s">
        <v>983</v>
      </c>
      <c r="G176" s="126" t="s">
        <v>984</v>
      </c>
      <c r="H176" s="280" t="s">
        <v>985</v>
      </c>
      <c r="I176" s="126" t="s">
        <v>18533</v>
      </c>
    </row>
    <row r="177" spans="1:9" ht="41.4">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1.4">
      <c r="A178" s="126" t="str">
        <f t="shared" si="10"/>
        <v>DeclarationB135</v>
      </c>
      <c r="B178" s="126" t="s">
        <v>821</v>
      </c>
      <c r="C178" s="126" t="s">
        <v>18628</v>
      </c>
      <c r="D178" s="126" t="s">
        <v>986</v>
      </c>
      <c r="E178" s="238" t="s">
        <v>12190</v>
      </c>
      <c r="F178" s="239" t="s">
        <v>987</v>
      </c>
      <c r="G178" s="126" t="s">
        <v>988</v>
      </c>
      <c r="H178" s="274" t="s">
        <v>989</v>
      </c>
      <c r="I178" s="126" t="s">
        <v>18535</v>
      </c>
    </row>
    <row r="179" spans="1:9" ht="27.6">
      <c r="A179" s="126" t="str">
        <f t="shared" si="10"/>
        <v>DeclarationB137</v>
      </c>
      <c r="B179" s="126" t="s">
        <v>821</v>
      </c>
      <c r="C179" s="126" t="s">
        <v>18629</v>
      </c>
      <c r="D179" s="126" t="s">
        <v>990</v>
      </c>
      <c r="E179" s="238" t="s">
        <v>991</v>
      </c>
      <c r="F179" s="239" t="s">
        <v>992</v>
      </c>
      <c r="G179" s="126" t="s">
        <v>993</v>
      </c>
      <c r="H179" s="280" t="s">
        <v>994</v>
      </c>
      <c r="I179" s="126" t="s">
        <v>18534</v>
      </c>
    </row>
    <row r="180" spans="1:9">
      <c r="A180" s="126" t="str">
        <f t="shared" si="10"/>
        <v>DeclarationD29</v>
      </c>
      <c r="B180" s="126" t="s">
        <v>821</v>
      </c>
      <c r="C180" s="126" t="s">
        <v>18614</v>
      </c>
      <c r="D180" s="126" t="s">
        <v>995</v>
      </c>
      <c r="E180" s="238" t="s">
        <v>996</v>
      </c>
      <c r="F180" s="239" t="s">
        <v>996</v>
      </c>
      <c r="G180" s="126" t="s">
        <v>997</v>
      </c>
      <c r="H180" s="274" t="s">
        <v>998</v>
      </c>
      <c r="I180" s="126" t="s">
        <v>18542</v>
      </c>
    </row>
    <row r="181" spans="1:9">
      <c r="A181" s="126" t="str">
        <f t="shared" si="10"/>
        <v>DeclarationB114</v>
      </c>
      <c r="B181" s="126" t="s">
        <v>821</v>
      </c>
      <c r="C181" s="126" t="s">
        <v>18646</v>
      </c>
      <c r="D181" s="126" t="s">
        <v>999</v>
      </c>
      <c r="E181" s="238" t="s">
        <v>1000</v>
      </c>
      <c r="F181" s="239" t="s">
        <v>1001</v>
      </c>
      <c r="G181" s="126" t="s">
        <v>1002</v>
      </c>
      <c r="H181" s="274" t="s">
        <v>999</v>
      </c>
      <c r="I181" s="126" t="s">
        <v>18543</v>
      </c>
    </row>
    <row r="182" spans="1:9">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6">
      <c r="A183" s="126" t="str">
        <f t="shared" si="10"/>
        <v>Smelter Look-upA1</v>
      </c>
      <c r="B183" s="126" t="s">
        <v>1019</v>
      </c>
      <c r="C183" s="126" t="s">
        <v>368</v>
      </c>
      <c r="D183" s="126" t="s">
        <v>1020</v>
      </c>
      <c r="E183" s="238" t="s">
        <v>1021</v>
      </c>
      <c r="F183" s="269" t="s">
        <v>1022</v>
      </c>
      <c r="G183" s="126" t="s">
        <v>1023</v>
      </c>
      <c r="H183" s="274" t="s">
        <v>1024</v>
      </c>
      <c r="I183" s="126" t="s">
        <v>18548</v>
      </c>
    </row>
    <row r="184" spans="1:9" ht="27.6">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7.6">
      <c r="A185" s="126" t="str">
        <f t="shared" si="10"/>
        <v>Smelter Look-upB4</v>
      </c>
      <c r="B185" s="126" t="s">
        <v>1019</v>
      </c>
      <c r="C185" s="126" t="s">
        <v>619</v>
      </c>
      <c r="D185" s="126" t="s">
        <v>1030</v>
      </c>
      <c r="E185" s="272" t="s">
        <v>1031</v>
      </c>
      <c r="F185" s="269" t="s">
        <v>1032</v>
      </c>
      <c r="G185" s="126" t="s">
        <v>1033</v>
      </c>
      <c r="H185" s="274" t="s">
        <v>1034</v>
      </c>
      <c r="I185" s="188" t="s">
        <v>18550</v>
      </c>
    </row>
    <row r="186" spans="1:9" ht="27.6">
      <c r="A186" s="126" t="str">
        <f t="shared" si="10"/>
        <v>Smelter Look-up</v>
      </c>
      <c r="B186" s="126" t="s">
        <v>1019</v>
      </c>
      <c r="D186" s="126" t="s">
        <v>1035</v>
      </c>
      <c r="E186" s="380"/>
      <c r="F186" s="239" t="s">
        <v>1036</v>
      </c>
      <c r="G186" s="126" t="s">
        <v>1037</v>
      </c>
      <c r="H186" s="274" t="s">
        <v>1038</v>
      </c>
      <c r="I186" s="188" t="s">
        <v>18551</v>
      </c>
    </row>
    <row r="187" spans="1:9" ht="27.6">
      <c r="A187" s="126" t="str">
        <f t="shared" si="10"/>
        <v>Smelter Look-upC4</v>
      </c>
      <c r="B187" s="126" t="s">
        <v>1019</v>
      </c>
      <c r="C187" s="126" t="s">
        <v>733</v>
      </c>
      <c r="D187" s="126" t="s">
        <v>1039</v>
      </c>
      <c r="E187" s="259" t="s">
        <v>1040</v>
      </c>
      <c r="F187" s="239" t="s">
        <v>1041</v>
      </c>
      <c r="G187" s="126" t="s">
        <v>1042</v>
      </c>
      <c r="H187" s="274" t="s">
        <v>1043</v>
      </c>
      <c r="I187" s="188" t="s">
        <v>18552</v>
      </c>
    </row>
    <row r="188" spans="1:9" ht="27.6">
      <c r="A188" s="126" t="str">
        <f t="shared" si="10"/>
        <v>Smelter Look-upD4</v>
      </c>
      <c r="B188" s="126" t="s">
        <v>1019</v>
      </c>
      <c r="C188" s="126" t="s">
        <v>1044</v>
      </c>
      <c r="D188" s="126" t="s">
        <v>1045</v>
      </c>
      <c r="E188" s="259"/>
      <c r="F188" s="239" t="s">
        <v>1046</v>
      </c>
      <c r="G188" s="126" t="s">
        <v>1047</v>
      </c>
      <c r="H188" s="274" t="s">
        <v>1048</v>
      </c>
      <c r="I188" s="188" t="s">
        <v>18553</v>
      </c>
    </row>
    <row r="189" spans="1:9" ht="27.6">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7.6">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7.6">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7.6">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7.6">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6.4">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6">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c r="A204" s="126" t="str">
        <f t="shared" si="10"/>
        <v>Smelter ListM4</v>
      </c>
      <c r="B204" s="126" t="s">
        <v>1078</v>
      </c>
      <c r="C204" s="126" t="s">
        <v>1106</v>
      </c>
      <c r="D204" s="126" t="s">
        <v>1107</v>
      </c>
      <c r="E204" s="238" t="s">
        <v>1108</v>
      </c>
      <c r="F204" s="239" t="s">
        <v>1109</v>
      </c>
      <c r="G204" s="126" t="s">
        <v>1110</v>
      </c>
      <c r="H204" s="274" t="s">
        <v>1111</v>
      </c>
      <c r="I204" s="188" t="s">
        <v>18563</v>
      </c>
    </row>
    <row r="205" spans="1:9" ht="28.8">
      <c r="A205" s="126" t="str">
        <f t="shared" si="10"/>
        <v>Smelter ListN4</v>
      </c>
      <c r="B205" s="126" t="s">
        <v>1078</v>
      </c>
      <c r="C205" s="126" t="s">
        <v>1112</v>
      </c>
      <c r="D205" s="126" t="s">
        <v>1113</v>
      </c>
      <c r="E205" s="238" t="s">
        <v>1114</v>
      </c>
      <c r="F205" s="239" t="s">
        <v>1115</v>
      </c>
      <c r="G205" s="126" t="s">
        <v>1116</v>
      </c>
      <c r="H205" s="274" t="s">
        <v>1117</v>
      </c>
      <c r="I205" s="126" t="s">
        <v>18564</v>
      </c>
    </row>
    <row r="206" spans="1:9" ht="28.8">
      <c r="A206" s="126" t="str">
        <f t="shared" si="10"/>
        <v>Smelter ListO4</v>
      </c>
      <c r="B206" s="126" t="s">
        <v>1078</v>
      </c>
      <c r="C206" s="126" t="s">
        <v>1118</v>
      </c>
      <c r="D206" s="126" t="s">
        <v>1119</v>
      </c>
      <c r="E206" s="238" t="s">
        <v>1120</v>
      </c>
      <c r="F206" s="239" t="s">
        <v>1121</v>
      </c>
      <c r="G206" s="126" t="s">
        <v>1122</v>
      </c>
      <c r="H206" s="274" t="s">
        <v>1123</v>
      </c>
      <c r="I206" s="126" t="s">
        <v>18565</v>
      </c>
    </row>
    <row r="207" spans="1:9" ht="27.6">
      <c r="A207" s="126" t="str">
        <f t="shared" si="10"/>
        <v>Smelter ListP4</v>
      </c>
      <c r="B207" s="126" t="s">
        <v>1078</v>
      </c>
      <c r="C207" s="126" t="s">
        <v>1124</v>
      </c>
      <c r="D207" s="126" t="s">
        <v>1125</v>
      </c>
      <c r="E207" s="238" t="s">
        <v>1126</v>
      </c>
      <c r="F207" s="239" t="s">
        <v>1127</v>
      </c>
      <c r="G207" s="126" t="s">
        <v>1128</v>
      </c>
      <c r="H207" s="274" t="s">
        <v>1129</v>
      </c>
      <c r="I207" s="126" t="s">
        <v>18566</v>
      </c>
    </row>
    <row r="208" spans="1:9">
      <c r="A208" s="126" t="str">
        <f t="shared" si="10"/>
        <v>Smelter ListQ4</v>
      </c>
      <c r="B208" s="126" t="s">
        <v>1078</v>
      </c>
      <c r="C208" s="126" t="s">
        <v>1130</v>
      </c>
      <c r="D208" s="126" t="s">
        <v>1003</v>
      </c>
      <c r="E208" s="238" t="s">
        <v>1004</v>
      </c>
      <c r="F208" s="239" t="s">
        <v>1005</v>
      </c>
      <c r="G208" s="126" t="s">
        <v>1006</v>
      </c>
      <c r="H208" s="274" t="s">
        <v>1007</v>
      </c>
      <c r="I208" s="126" t="s">
        <v>18544</v>
      </c>
    </row>
    <row r="209" spans="1:9" ht="27.6">
      <c r="A209" s="126" t="str">
        <f t="shared" si="10"/>
        <v>Smelter ListJ2</v>
      </c>
      <c r="B209" s="126" t="s">
        <v>1078</v>
      </c>
      <c r="C209" s="126" t="s">
        <v>1131</v>
      </c>
      <c r="D209" s="126" t="s">
        <v>1132</v>
      </c>
      <c r="E209" s="238" t="s">
        <v>1133</v>
      </c>
      <c r="F209" s="239" t="s">
        <v>1134</v>
      </c>
      <c r="G209" s="126" t="s">
        <v>1135</v>
      </c>
      <c r="H209" s="274" t="s">
        <v>1136</v>
      </c>
      <c r="I209" s="126" t="s">
        <v>18567</v>
      </c>
    </row>
    <row r="210" spans="1:9" ht="26.4">
      <c r="A210" s="126" t="str">
        <f t="shared" si="10"/>
        <v>Smelter ListB2</v>
      </c>
      <c r="B210" s="126" t="s">
        <v>1078</v>
      </c>
      <c r="C210" s="126" t="s">
        <v>608</v>
      </c>
      <c r="D210" s="261" t="s">
        <v>1137</v>
      </c>
      <c r="E210" s="238" t="s">
        <v>1138</v>
      </c>
      <c r="F210" s="239" t="s">
        <v>1139</v>
      </c>
      <c r="G210" s="261" t="s">
        <v>1140</v>
      </c>
      <c r="H210" s="274" t="s">
        <v>1141</v>
      </c>
      <c r="I210" s="126" t="s">
        <v>18568</v>
      </c>
    </row>
    <row r="211" spans="1:9" ht="409.6">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c r="A213" s="126" t="str">
        <f t="shared" si="10"/>
        <v>Smelter ListG4</v>
      </c>
      <c r="B213" s="126" t="s">
        <v>1078</v>
      </c>
      <c r="C213" s="126" t="s">
        <v>1061</v>
      </c>
      <c r="D213" s="126" t="s">
        <v>1056</v>
      </c>
      <c r="E213" s="238" t="s">
        <v>1057</v>
      </c>
      <c r="F213" s="239" t="s">
        <v>1058</v>
      </c>
      <c r="G213" s="126" t="s">
        <v>1150</v>
      </c>
      <c r="H213" s="274" t="s">
        <v>1060</v>
      </c>
      <c r="I213" s="126" t="s">
        <v>18555</v>
      </c>
    </row>
    <row r="214" spans="1:9">
      <c r="A214" s="126" t="str">
        <f t="shared" si="10"/>
        <v>Smelter ListAH5</v>
      </c>
      <c r="B214" s="126" t="s">
        <v>1078</v>
      </c>
      <c r="C214" s="126" t="s">
        <v>1151</v>
      </c>
      <c r="D214" s="126" t="s">
        <v>25</v>
      </c>
      <c r="E214" s="238" t="s">
        <v>1008</v>
      </c>
      <c r="F214" s="239" t="s">
        <v>1009</v>
      </c>
      <c r="G214" s="126" t="s">
        <v>1010</v>
      </c>
      <c r="H214" s="274" t="s">
        <v>1011</v>
      </c>
      <c r="I214" s="126" t="s">
        <v>18545</v>
      </c>
    </row>
    <row r="215" spans="1:9">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c r="A216" s="126" t="str">
        <f t="shared" si="11"/>
        <v>Smelter ListAH7</v>
      </c>
      <c r="B216" s="126" t="s">
        <v>1078</v>
      </c>
      <c r="C216" s="126" t="s">
        <v>1153</v>
      </c>
      <c r="D216" s="126" t="s">
        <v>26</v>
      </c>
      <c r="E216" s="238" t="s">
        <v>1015</v>
      </c>
      <c r="F216" s="239" t="s">
        <v>1016</v>
      </c>
      <c r="G216" s="126" t="s">
        <v>1017</v>
      </c>
      <c r="H216" s="274" t="s">
        <v>1018</v>
      </c>
      <c r="I216" s="126" t="s">
        <v>18547</v>
      </c>
    </row>
    <row r="217" spans="1:9" ht="41.4">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7.6">
      <c r="A228" s="126" t="str">
        <f t="shared" si="11"/>
        <v>CheckerJ4</v>
      </c>
      <c r="B228" s="126" t="s">
        <v>1154</v>
      </c>
      <c r="C228" s="126" t="s">
        <v>1093</v>
      </c>
      <c r="D228" s="126" t="s">
        <v>1202</v>
      </c>
      <c r="E228" s="238" t="s">
        <v>1203</v>
      </c>
      <c r="F228" s="239" t="s">
        <v>1204</v>
      </c>
      <c r="G228" s="126" t="s">
        <v>1205</v>
      </c>
      <c r="H228" s="274" t="s">
        <v>1206</v>
      </c>
      <c r="I228" s="126" t="s">
        <v>18579</v>
      </c>
    </row>
    <row r="229" spans="1:9" ht="27.6">
      <c r="A229" s="126" t="str">
        <f t="shared" si="11"/>
        <v>CheckerJ5</v>
      </c>
      <c r="B229" s="126" t="s">
        <v>1154</v>
      </c>
      <c r="C229" s="126" t="s">
        <v>1207</v>
      </c>
      <c r="D229" s="126" t="s">
        <v>1208</v>
      </c>
      <c r="E229" s="238" t="s">
        <v>1209</v>
      </c>
      <c r="F229" s="239" t="s">
        <v>1210</v>
      </c>
      <c r="G229" s="126" t="s">
        <v>1211</v>
      </c>
      <c r="H229" s="274" t="s">
        <v>1212</v>
      </c>
      <c r="I229" s="126" t="s">
        <v>18580</v>
      </c>
    </row>
    <row r="230" spans="1:9" ht="27.6">
      <c r="A230" s="126" t="str">
        <f t="shared" si="11"/>
        <v>CheckerJ6</v>
      </c>
      <c r="B230" s="126" t="s">
        <v>1154</v>
      </c>
      <c r="C230" s="126" t="s">
        <v>1213</v>
      </c>
      <c r="D230" s="126" t="s">
        <v>1214</v>
      </c>
      <c r="E230" s="238" t="s">
        <v>1215</v>
      </c>
      <c r="F230" s="239" t="s">
        <v>1216</v>
      </c>
      <c r="G230" s="126" t="s">
        <v>1217</v>
      </c>
      <c r="H230" s="274" t="s">
        <v>1218</v>
      </c>
      <c r="I230" s="126" t="s">
        <v>18581</v>
      </c>
    </row>
    <row r="231" spans="1:9" ht="27.6">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7.6">
      <c r="A233" s="126" t="str">
        <f t="shared" si="11"/>
        <v>CheckerJ9</v>
      </c>
      <c r="B233" s="126" t="s">
        <v>1154</v>
      </c>
      <c r="C233" s="126" t="s">
        <v>1225</v>
      </c>
      <c r="D233" s="126" t="s">
        <v>18918</v>
      </c>
      <c r="E233" s="238" t="s">
        <v>19594</v>
      </c>
      <c r="F233" s="239" t="s">
        <v>19660</v>
      </c>
      <c r="G233" s="126" t="s">
        <v>1220</v>
      </c>
      <c r="H233" s="274" t="s">
        <v>1221</v>
      </c>
      <c r="I233" s="126" t="s">
        <v>18582</v>
      </c>
    </row>
    <row r="234" spans="1:9" ht="28.8">
      <c r="A234" s="126" t="str">
        <f t="shared" si="11"/>
        <v>CheckerJ10</v>
      </c>
      <c r="B234" s="126" t="s">
        <v>1154</v>
      </c>
      <c r="C234" s="126" t="s">
        <v>1228</v>
      </c>
      <c r="D234" s="126" t="s">
        <v>19034</v>
      </c>
      <c r="E234" s="238" t="s">
        <v>19595</v>
      </c>
      <c r="F234" s="239" t="s">
        <v>19661</v>
      </c>
      <c r="G234" s="126" t="s">
        <v>1223</v>
      </c>
      <c r="H234" s="274" t="s">
        <v>1224</v>
      </c>
      <c r="I234" s="126" t="s">
        <v>18583</v>
      </c>
    </row>
    <row r="235" spans="1:9" ht="27.6">
      <c r="A235" s="126" t="str">
        <f t="shared" si="11"/>
        <v>CheckerJ11</v>
      </c>
      <c r="B235" s="126" t="s">
        <v>1154</v>
      </c>
      <c r="C235" s="126" t="s">
        <v>1231</v>
      </c>
      <c r="D235" s="126" t="s">
        <v>18919</v>
      </c>
      <c r="E235" s="238" t="s">
        <v>19596</v>
      </c>
      <c r="F235" s="239" t="s">
        <v>19662</v>
      </c>
      <c r="G235" s="126" t="s">
        <v>1226</v>
      </c>
      <c r="H235" s="274" t="s">
        <v>1227</v>
      </c>
      <c r="I235" s="126" t="s">
        <v>18584</v>
      </c>
    </row>
    <row r="236" spans="1:9" ht="41.4">
      <c r="A236" s="126" t="str">
        <f t="shared" si="11"/>
        <v>CheckerJ12</v>
      </c>
      <c r="B236" s="126" t="s">
        <v>1154</v>
      </c>
      <c r="C236" s="126" t="s">
        <v>1234</v>
      </c>
      <c r="D236" s="126" t="s">
        <v>18920</v>
      </c>
      <c r="E236" s="238" t="s">
        <v>19597</v>
      </c>
      <c r="F236" s="239" t="s">
        <v>19663</v>
      </c>
      <c r="G236" s="249" t="s">
        <v>1229</v>
      </c>
      <c r="H236" s="274" t="s">
        <v>1230</v>
      </c>
      <c r="I236" s="126" t="s">
        <v>18585</v>
      </c>
    </row>
    <row r="237" spans="1:9" ht="41.4">
      <c r="A237" s="126" t="str">
        <f t="shared" si="11"/>
        <v>CheckerJ13</v>
      </c>
      <c r="B237" s="126" t="s">
        <v>1154</v>
      </c>
      <c r="C237" s="126" t="s">
        <v>1235</v>
      </c>
      <c r="D237" s="126" t="s">
        <v>18921</v>
      </c>
      <c r="E237" s="238" t="s">
        <v>19599</v>
      </c>
      <c r="F237" s="239" t="s">
        <v>19664</v>
      </c>
      <c r="G237" s="249" t="s">
        <v>1232</v>
      </c>
      <c r="H237" s="274" t="s">
        <v>1233</v>
      </c>
      <c r="I237" s="126" t="s">
        <v>18586</v>
      </c>
    </row>
    <row r="238" spans="1:9" ht="27.6">
      <c r="A238" s="126" t="str">
        <f t="shared" si="11"/>
        <v>CheckerJ15</v>
      </c>
      <c r="B238" s="126" t="s">
        <v>1154</v>
      </c>
      <c r="C238" s="126" t="s">
        <v>1238</v>
      </c>
      <c r="D238" s="126" t="s">
        <v>18922</v>
      </c>
      <c r="E238" s="238" t="s">
        <v>19598</v>
      </c>
      <c r="F238" s="239" t="s">
        <v>19665</v>
      </c>
      <c r="G238" s="126" t="s">
        <v>1236</v>
      </c>
      <c r="H238" s="274" t="s">
        <v>1237</v>
      </c>
      <c r="I238" s="126" t="s">
        <v>18587</v>
      </c>
    </row>
    <row r="239" spans="1:9" ht="41.4">
      <c r="A239" s="126" t="str">
        <f t="shared" si="11"/>
        <v>CheckerJ17</v>
      </c>
      <c r="B239" s="126" t="s">
        <v>1154</v>
      </c>
      <c r="C239" s="126" t="s">
        <v>1239</v>
      </c>
      <c r="D239" s="244" t="s">
        <v>18923</v>
      </c>
      <c r="E239" s="245" t="s">
        <v>19600</v>
      </c>
      <c r="F239" s="251" t="s">
        <v>19916</v>
      </c>
      <c r="G239" s="249" t="s">
        <v>19683</v>
      </c>
      <c r="H239" s="274" t="s">
        <v>19737</v>
      </c>
      <c r="I239" s="126" t="s">
        <v>19791</v>
      </c>
    </row>
    <row r="240" spans="1:9" ht="41.4">
      <c r="A240" s="126" t="str">
        <f t="shared" si="11"/>
        <v>CheckerJ18</v>
      </c>
      <c r="B240" s="126" t="s">
        <v>1154</v>
      </c>
      <c r="C240" s="126" t="s">
        <v>1240</v>
      </c>
      <c r="D240" s="244" t="s">
        <v>18927</v>
      </c>
      <c r="E240" s="245" t="s">
        <v>19601</v>
      </c>
      <c r="F240" s="251" t="s">
        <v>19917</v>
      </c>
      <c r="G240" s="250" t="s">
        <v>19684</v>
      </c>
      <c r="H240" s="274" t="s">
        <v>19738</v>
      </c>
      <c r="I240" s="126" t="s">
        <v>19792</v>
      </c>
    </row>
    <row r="241" spans="1:9" ht="41.4">
      <c r="A241" s="126" t="str">
        <f t="shared" si="11"/>
        <v>CheckerJ19</v>
      </c>
      <c r="B241" s="126" t="s">
        <v>1154</v>
      </c>
      <c r="C241" s="126" t="s">
        <v>18926</v>
      </c>
      <c r="D241" s="244" t="s">
        <v>18928</v>
      </c>
      <c r="E241" s="245" t="s">
        <v>19602</v>
      </c>
      <c r="F241" s="251" t="s">
        <v>19918</v>
      </c>
      <c r="G241" s="96" t="s">
        <v>19685</v>
      </c>
      <c r="H241" s="274" t="s">
        <v>19739</v>
      </c>
      <c r="I241" s="126" t="s">
        <v>19793</v>
      </c>
    </row>
    <row r="242" spans="1:9" ht="41.4">
      <c r="A242" s="126" t="str">
        <f t="shared" si="11"/>
        <v>CheckerJ20</v>
      </c>
      <c r="B242" s="126" t="s">
        <v>1154</v>
      </c>
      <c r="C242" s="126" t="s">
        <v>1241</v>
      </c>
      <c r="D242" s="244" t="s">
        <v>18929</v>
      </c>
      <c r="E242" s="245" t="s">
        <v>19603</v>
      </c>
      <c r="F242" s="251" t="s">
        <v>19919</v>
      </c>
      <c r="G242" s="96" t="s">
        <v>19686</v>
      </c>
      <c r="H242" s="274" t="s">
        <v>19740</v>
      </c>
      <c r="I242" s="126" t="s">
        <v>19794</v>
      </c>
    </row>
    <row r="243" spans="1:9" ht="41.4">
      <c r="A243" s="126" t="str">
        <f t="shared" si="11"/>
        <v>CheckerJ21</v>
      </c>
      <c r="B243" s="126" t="s">
        <v>1154</v>
      </c>
      <c r="C243" s="126" t="s">
        <v>1242</v>
      </c>
      <c r="D243" s="244" t="s">
        <v>18930</v>
      </c>
      <c r="E243" s="245" t="s">
        <v>19604</v>
      </c>
      <c r="F243" s="251" t="s">
        <v>19920</v>
      </c>
      <c r="G243" s="96" t="s">
        <v>19687</v>
      </c>
      <c r="H243" s="274" t="s">
        <v>19741</v>
      </c>
      <c r="I243" s="126" t="s">
        <v>19795</v>
      </c>
    </row>
    <row r="244" spans="1:9" ht="41.4">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5.2">
      <c r="A249" s="126" t="str">
        <f t="shared" si="11"/>
        <v>CheckerJ28</v>
      </c>
      <c r="B249" s="126" t="s">
        <v>1154</v>
      </c>
      <c r="C249" s="126" t="s">
        <v>1246</v>
      </c>
      <c r="D249" s="244" t="s">
        <v>18932</v>
      </c>
      <c r="E249" s="245" t="s">
        <v>19606</v>
      </c>
      <c r="F249" s="251" t="s">
        <v>19922</v>
      </c>
      <c r="G249" s="256" t="s">
        <v>19689</v>
      </c>
      <c r="H249" s="274" t="s">
        <v>19743</v>
      </c>
      <c r="I249" s="126" t="s">
        <v>19797</v>
      </c>
    </row>
    <row r="250" spans="1:9" ht="55.2">
      <c r="A250" s="126" t="str">
        <f t="shared" si="11"/>
        <v>CheckerJ29</v>
      </c>
      <c r="B250" s="126" t="s">
        <v>1154</v>
      </c>
      <c r="C250" s="126" t="s">
        <v>1247</v>
      </c>
      <c r="D250" s="244" t="s">
        <v>18933</v>
      </c>
      <c r="E250" s="245" t="s">
        <v>19607</v>
      </c>
      <c r="F250" s="251" t="s">
        <v>19923</v>
      </c>
      <c r="G250" s="256" t="s">
        <v>19690</v>
      </c>
      <c r="H250" s="274" t="s">
        <v>19744</v>
      </c>
      <c r="I250" s="126" t="s">
        <v>19798</v>
      </c>
    </row>
    <row r="251" spans="1:9" ht="55.2">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5.2">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5.2">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5.2">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55.2">
      <c r="A259" s="126" t="str">
        <f t="shared" si="11"/>
        <v>CheckerJ39</v>
      </c>
      <c r="B259" s="126" t="s">
        <v>1154</v>
      </c>
      <c r="C259" s="126" t="s">
        <v>18946</v>
      </c>
      <c r="D259" s="244" t="s">
        <v>19035</v>
      </c>
      <c r="E259" s="245" t="s">
        <v>19612</v>
      </c>
      <c r="F259" s="251" t="s">
        <v>19928</v>
      </c>
      <c r="G259" s="250" t="s">
        <v>19695</v>
      </c>
      <c r="H259" s="274" t="s">
        <v>19749</v>
      </c>
      <c r="I259" s="126" t="s">
        <v>19803</v>
      </c>
    </row>
    <row r="260" spans="1:9" ht="55.2">
      <c r="A260" s="126" t="str">
        <f t="shared" si="11"/>
        <v>CheckerJ40</v>
      </c>
      <c r="B260" s="126" t="s">
        <v>1154</v>
      </c>
      <c r="C260" s="126" t="s">
        <v>18947</v>
      </c>
      <c r="D260" s="244" t="s">
        <v>19036</v>
      </c>
      <c r="E260" s="245" t="s">
        <v>19613</v>
      </c>
      <c r="F260" s="251" t="s">
        <v>19929</v>
      </c>
      <c r="G260" s="249" t="s">
        <v>19696</v>
      </c>
      <c r="H260" s="274" t="s">
        <v>19750</v>
      </c>
      <c r="I260" s="126" t="s">
        <v>19804</v>
      </c>
    </row>
    <row r="261" spans="1:9" ht="55.2">
      <c r="A261" s="126" t="str">
        <f t="shared" si="11"/>
        <v>CheckerJ41</v>
      </c>
      <c r="B261" s="126" t="s">
        <v>1154</v>
      </c>
      <c r="C261" s="126" t="s">
        <v>18949</v>
      </c>
      <c r="D261" s="244" t="s">
        <v>19037</v>
      </c>
      <c r="E261" s="245" t="s">
        <v>19614</v>
      </c>
      <c r="F261" s="251" t="s">
        <v>19930</v>
      </c>
      <c r="G261" s="249" t="s">
        <v>19697</v>
      </c>
      <c r="H261" s="274" t="s">
        <v>19751</v>
      </c>
      <c r="I261" s="126" t="s">
        <v>19805</v>
      </c>
    </row>
    <row r="262" spans="1:9" ht="55.2">
      <c r="A262" s="126" t="str">
        <f t="shared" si="11"/>
        <v>CheckerJ42</v>
      </c>
      <c r="B262" s="126" t="s">
        <v>1154</v>
      </c>
      <c r="C262" s="126" t="s">
        <v>18950</v>
      </c>
      <c r="D262" s="244" t="s">
        <v>19038</v>
      </c>
      <c r="E262" s="245" t="s">
        <v>19615</v>
      </c>
      <c r="F262" s="251" t="s">
        <v>19931</v>
      </c>
      <c r="G262" s="249" t="s">
        <v>19698</v>
      </c>
      <c r="H262" s="274" t="s">
        <v>19752</v>
      </c>
      <c r="I262" s="126" t="s">
        <v>19806</v>
      </c>
    </row>
    <row r="263" spans="1:9" ht="55.2">
      <c r="A263" s="126" t="str">
        <f t="shared" si="11"/>
        <v>CheckerJ43</v>
      </c>
      <c r="B263" s="126" t="s">
        <v>1154</v>
      </c>
      <c r="C263" s="126" t="s">
        <v>18951</v>
      </c>
      <c r="D263" s="244" t="s">
        <v>19039</v>
      </c>
      <c r="E263" s="245" t="s">
        <v>19616</v>
      </c>
      <c r="F263" s="251" t="s">
        <v>19932</v>
      </c>
      <c r="G263" s="249" t="s">
        <v>19699</v>
      </c>
      <c r="H263" s="274" t="s">
        <v>19753</v>
      </c>
      <c r="I263" s="126" t="s">
        <v>19807</v>
      </c>
    </row>
    <row r="264" spans="1:9" ht="55.2">
      <c r="A264" s="126" t="str">
        <f t="shared" si="11"/>
        <v>CheckerJ44</v>
      </c>
      <c r="B264" s="126" t="s">
        <v>1154</v>
      </c>
      <c r="C264" s="126" t="s">
        <v>18952</v>
      </c>
      <c r="D264" s="244" t="s">
        <v>19040</v>
      </c>
      <c r="E264" s="245" t="s">
        <v>19617</v>
      </c>
      <c r="F264" s="251" t="s">
        <v>19933</v>
      </c>
      <c r="G264" s="249" t="s">
        <v>19700</v>
      </c>
      <c r="H264" s="274" t="s">
        <v>19754</v>
      </c>
      <c r="I264" s="126" t="s">
        <v>19808</v>
      </c>
    </row>
    <row r="265" spans="1:9">
      <c r="A265" s="126" t="str">
        <f t="shared" si="11"/>
        <v>CheckerJ45</v>
      </c>
      <c r="B265" s="126" t="s">
        <v>1154</v>
      </c>
      <c r="C265" s="126" t="s">
        <v>18953</v>
      </c>
      <c r="D265" s="244"/>
      <c r="E265" s="245"/>
      <c r="F265" s="251"/>
      <c r="G265" s="249"/>
      <c r="H265" s="274"/>
      <c r="I265" s="126"/>
    </row>
    <row r="266" spans="1:9">
      <c r="A266" s="126" t="str">
        <f t="shared" si="11"/>
        <v>CheckerJ46</v>
      </c>
      <c r="B266" s="126" t="s">
        <v>1154</v>
      </c>
      <c r="C266" s="126" t="s">
        <v>18954</v>
      </c>
      <c r="D266" s="244"/>
      <c r="E266" s="245"/>
      <c r="F266" s="251"/>
      <c r="G266" s="249"/>
      <c r="H266" s="274"/>
      <c r="I266" s="126"/>
    </row>
    <row r="267" spans="1:9">
      <c r="A267" s="126" t="str">
        <f t="shared" si="11"/>
        <v>CheckerJ47</v>
      </c>
      <c r="B267" s="126" t="s">
        <v>1154</v>
      </c>
      <c r="C267" s="126" t="s">
        <v>18955</v>
      </c>
      <c r="D267" s="244"/>
      <c r="E267" s="245"/>
      <c r="F267" s="251"/>
      <c r="G267" s="249"/>
      <c r="H267" s="274"/>
      <c r="I267" s="126"/>
    </row>
    <row r="268" spans="1:9">
      <c r="A268" s="126" t="str">
        <f t="shared" si="11"/>
        <v>CheckerJ48</v>
      </c>
      <c r="B268" s="126" t="s">
        <v>1154</v>
      </c>
      <c r="C268" s="126" t="s">
        <v>18956</v>
      </c>
      <c r="D268" s="244"/>
      <c r="E268" s="245"/>
      <c r="F268" s="251"/>
      <c r="G268" s="249"/>
      <c r="H268" s="274"/>
      <c r="I268" s="126"/>
    </row>
    <row r="269" spans="1:9" ht="55.2">
      <c r="A269" s="126" t="str">
        <f t="shared" si="11"/>
        <v>CheckerJ50</v>
      </c>
      <c r="B269" s="126" t="s">
        <v>1154</v>
      </c>
      <c r="C269" s="126" t="s">
        <v>18957</v>
      </c>
      <c r="D269" s="244" t="s">
        <v>19041</v>
      </c>
      <c r="E269" s="245" t="s">
        <v>19618</v>
      </c>
      <c r="F269" s="251" t="s">
        <v>19934</v>
      </c>
      <c r="G269" s="249" t="s">
        <v>19701</v>
      </c>
      <c r="H269" s="274" t="s">
        <v>19755</v>
      </c>
      <c r="I269" s="126" t="s">
        <v>19809</v>
      </c>
    </row>
    <row r="270" spans="1:9" ht="55.2">
      <c r="A270" s="126" t="str">
        <f t="shared" si="11"/>
        <v>CheckerJ51</v>
      </c>
      <c r="B270" s="126" t="s">
        <v>1154</v>
      </c>
      <c r="C270" s="126" t="s">
        <v>18958</v>
      </c>
      <c r="D270" s="244" t="s">
        <v>19042</v>
      </c>
      <c r="E270" s="245" t="s">
        <v>19619</v>
      </c>
      <c r="F270" s="251" t="s">
        <v>19935</v>
      </c>
      <c r="G270" s="249" t="s">
        <v>19702</v>
      </c>
      <c r="H270" s="274" t="s">
        <v>19756</v>
      </c>
      <c r="I270" s="126" t="s">
        <v>19810</v>
      </c>
    </row>
    <row r="271" spans="1:9" ht="55.2">
      <c r="A271" s="126" t="str">
        <f t="shared" si="11"/>
        <v>CheckerJ52</v>
      </c>
      <c r="B271" s="126" t="s">
        <v>1154</v>
      </c>
      <c r="C271" s="126" t="s">
        <v>18959</v>
      </c>
      <c r="D271" s="244" t="s">
        <v>19043</v>
      </c>
      <c r="E271" s="245" t="s">
        <v>19620</v>
      </c>
      <c r="F271" s="251" t="s">
        <v>19936</v>
      </c>
      <c r="G271" s="249" t="s">
        <v>19703</v>
      </c>
      <c r="H271" s="274" t="s">
        <v>19757</v>
      </c>
      <c r="I271" s="126" t="s">
        <v>19811</v>
      </c>
    </row>
    <row r="272" spans="1:9" ht="55.2">
      <c r="A272" s="126" t="str">
        <f t="shared" si="11"/>
        <v>CheckerJ53</v>
      </c>
      <c r="B272" s="126" t="s">
        <v>1154</v>
      </c>
      <c r="C272" s="126" t="s">
        <v>18960</v>
      </c>
      <c r="D272" s="244" t="s">
        <v>19044</v>
      </c>
      <c r="E272" s="245" t="s">
        <v>19621</v>
      </c>
      <c r="F272" s="251" t="s">
        <v>19937</v>
      </c>
      <c r="G272" s="249" t="s">
        <v>19704</v>
      </c>
      <c r="H272" s="274" t="s">
        <v>19758</v>
      </c>
      <c r="I272" s="126" t="s">
        <v>19812</v>
      </c>
    </row>
    <row r="273" spans="1:9" ht="55.2">
      <c r="A273" s="126" t="str">
        <f t="shared" si="11"/>
        <v>CheckerJ54</v>
      </c>
      <c r="B273" s="126" t="s">
        <v>1154</v>
      </c>
      <c r="C273" s="126" t="s">
        <v>18961</v>
      </c>
      <c r="D273" s="244" t="s">
        <v>19045</v>
      </c>
      <c r="E273" s="245" t="s">
        <v>19622</v>
      </c>
      <c r="F273" s="251" t="s">
        <v>19938</v>
      </c>
      <c r="G273" s="249" t="s">
        <v>19705</v>
      </c>
      <c r="H273" s="274" t="s">
        <v>19759</v>
      </c>
      <c r="I273" s="126" t="s">
        <v>19813</v>
      </c>
    </row>
    <row r="274" spans="1:9" ht="55.2">
      <c r="A274" s="126" t="str">
        <f t="shared" si="11"/>
        <v>CheckerJ55</v>
      </c>
      <c r="B274" s="126" t="s">
        <v>1154</v>
      </c>
      <c r="C274" s="126" t="s">
        <v>18962</v>
      </c>
      <c r="D274" s="244" t="s">
        <v>19046</v>
      </c>
      <c r="E274" s="245" t="s">
        <v>19623</v>
      </c>
      <c r="F274" s="251" t="s">
        <v>19939</v>
      </c>
      <c r="G274" s="249" t="s">
        <v>19706</v>
      </c>
      <c r="H274" s="274" t="s">
        <v>19760</v>
      </c>
      <c r="I274" s="126" t="s">
        <v>19814</v>
      </c>
    </row>
    <row r="275" spans="1:9">
      <c r="A275" s="126" t="str">
        <f t="shared" si="11"/>
        <v>CheckerJ56</v>
      </c>
      <c r="B275" s="126" t="s">
        <v>1154</v>
      </c>
      <c r="C275" s="126" t="s">
        <v>18963</v>
      </c>
      <c r="D275" s="244"/>
      <c r="E275" s="245"/>
      <c r="F275" s="251"/>
      <c r="G275" s="249"/>
      <c r="H275" s="274"/>
      <c r="I275" s="126"/>
    </row>
    <row r="276" spans="1:9">
      <c r="A276" s="126" t="str">
        <f t="shared" si="11"/>
        <v>CheckerJ57</v>
      </c>
      <c r="B276" s="126" t="s">
        <v>1154</v>
      </c>
      <c r="C276" s="126" t="s">
        <v>18964</v>
      </c>
      <c r="D276" s="244"/>
      <c r="E276" s="245"/>
      <c r="F276" s="251"/>
      <c r="G276" s="249"/>
      <c r="H276" s="274"/>
      <c r="I276" s="126"/>
    </row>
    <row r="277" spans="1:9">
      <c r="A277" s="126" t="str">
        <f t="shared" si="11"/>
        <v>CheckerJ58</v>
      </c>
      <c r="B277" s="126" t="s">
        <v>1154</v>
      </c>
      <c r="C277" s="126" t="s">
        <v>18965</v>
      </c>
      <c r="D277" s="244"/>
      <c r="E277" s="245"/>
      <c r="F277" s="251"/>
      <c r="G277" s="249"/>
      <c r="H277" s="274"/>
      <c r="I277" s="126"/>
    </row>
    <row r="278" spans="1:9">
      <c r="A278" s="126" t="str">
        <f t="shared" si="11"/>
        <v>CheckerJ59</v>
      </c>
      <c r="B278" s="126" t="s">
        <v>1154</v>
      </c>
      <c r="C278" s="126" t="s">
        <v>18966</v>
      </c>
      <c r="D278" s="244"/>
      <c r="E278" s="245"/>
      <c r="F278" s="251"/>
      <c r="G278" s="249"/>
      <c r="H278" s="274"/>
      <c r="I278" s="126"/>
    </row>
    <row r="279" spans="1:9" ht="41.4">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1.4">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1.4">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1.4">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1.4">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1.4">
      <c r="A284" s="126" t="str">
        <f t="shared" si="12"/>
        <v>CheckerJ66</v>
      </c>
      <c r="B284" s="126" t="s">
        <v>1154</v>
      </c>
      <c r="C284" s="126" t="s">
        <v>18972</v>
      </c>
      <c r="D284" s="126" t="s">
        <v>19052</v>
      </c>
      <c r="E284" s="238" t="s">
        <v>19629</v>
      </c>
      <c r="F284" s="239" t="s">
        <v>19671</v>
      </c>
      <c r="G284" s="249" t="s">
        <v>19712</v>
      </c>
      <c r="H284" s="274" t="s">
        <v>19766</v>
      </c>
      <c r="I284" s="126" t="s">
        <v>19820</v>
      </c>
    </row>
    <row r="285" spans="1:9">
      <c r="A285" s="126" t="str">
        <f t="shared" si="12"/>
        <v>CheckerJ67</v>
      </c>
      <c r="B285" s="126" t="s">
        <v>1154</v>
      </c>
      <c r="C285" s="126" t="s">
        <v>18973</v>
      </c>
      <c r="G285" s="309"/>
      <c r="H285" s="274"/>
      <c r="I285" s="126"/>
    </row>
    <row r="286" spans="1:9">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5.2">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5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45"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0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0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05" customHeight="1">
      <c r="A295" s="126" t="str">
        <f t="shared" si="12"/>
        <v>CheckerJ78</v>
      </c>
      <c r="B295" s="126" t="s">
        <v>1154</v>
      </c>
      <c r="C295" s="126" t="s">
        <v>18981</v>
      </c>
      <c r="G295"/>
      <c r="H295" s="274"/>
    </row>
    <row r="296" spans="1:9" ht="52.05" customHeight="1">
      <c r="A296" s="126" t="str">
        <f t="shared" si="12"/>
        <v>CheckerJ79</v>
      </c>
      <c r="B296" s="126" t="s">
        <v>1154</v>
      </c>
      <c r="C296" s="126" t="s">
        <v>18982</v>
      </c>
      <c r="G296"/>
      <c r="H296" s="274"/>
    </row>
    <row r="297" spans="1:9" ht="52.0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41.4">
      <c r="A299" s="126" t="str">
        <f t="shared" si="12"/>
        <v>CheckerJ83</v>
      </c>
      <c r="B299" s="126" t="s">
        <v>1154</v>
      </c>
      <c r="C299" s="126" t="s">
        <v>18985</v>
      </c>
      <c r="D299" s="244" t="s">
        <v>19059</v>
      </c>
      <c r="E299" s="245" t="s">
        <v>19636</v>
      </c>
      <c r="F299" s="251" t="s">
        <v>19940</v>
      </c>
      <c r="G299" s="256" t="s">
        <v>19719</v>
      </c>
      <c r="H299" s="274" t="s">
        <v>19773</v>
      </c>
      <c r="I299" s="126" t="s">
        <v>19827</v>
      </c>
    </row>
    <row r="300" spans="1:9" ht="41.4">
      <c r="A300" s="126" t="str">
        <f t="shared" si="12"/>
        <v>CheckerJ84</v>
      </c>
      <c r="B300" s="126" t="s">
        <v>1154</v>
      </c>
      <c r="C300" s="126" t="s">
        <v>18986</v>
      </c>
      <c r="D300" s="244" t="s">
        <v>19060</v>
      </c>
      <c r="E300" s="245" t="s">
        <v>19637</v>
      </c>
      <c r="F300" s="251" t="s">
        <v>19941</v>
      </c>
      <c r="G300" s="256" t="s">
        <v>19720</v>
      </c>
      <c r="H300" s="274" t="s">
        <v>19774</v>
      </c>
      <c r="I300" s="126" t="s">
        <v>19828</v>
      </c>
    </row>
    <row r="301" spans="1:9" ht="41.4">
      <c r="A301" s="126" t="str">
        <f t="shared" si="12"/>
        <v>CheckerJ85</v>
      </c>
      <c r="B301" s="126" t="s">
        <v>1154</v>
      </c>
      <c r="C301" s="126" t="s">
        <v>18987</v>
      </c>
      <c r="D301" s="244" t="s">
        <v>19061</v>
      </c>
      <c r="E301" s="245" t="s">
        <v>19638</v>
      </c>
      <c r="F301" s="251" t="s">
        <v>19942</v>
      </c>
      <c r="G301" s="256" t="s">
        <v>19721</v>
      </c>
      <c r="H301" s="274" t="s">
        <v>19775</v>
      </c>
      <c r="I301" s="126" t="s">
        <v>19829</v>
      </c>
    </row>
    <row r="302" spans="1:9" ht="41.4">
      <c r="A302" s="126" t="str">
        <f t="shared" si="12"/>
        <v>CheckerJ86</v>
      </c>
      <c r="B302" s="126" t="s">
        <v>1154</v>
      </c>
      <c r="C302" s="126" t="s">
        <v>18988</v>
      </c>
      <c r="D302" s="244" t="s">
        <v>19062</v>
      </c>
      <c r="E302" s="245" t="s">
        <v>19639</v>
      </c>
      <c r="F302" s="251" t="s">
        <v>19943</v>
      </c>
      <c r="G302" s="256" t="s">
        <v>19722</v>
      </c>
      <c r="H302" s="274" t="s">
        <v>19776</v>
      </c>
      <c r="I302" s="126" t="s">
        <v>19830</v>
      </c>
    </row>
    <row r="303" spans="1:9" ht="41.4">
      <c r="A303" s="126" t="str">
        <f t="shared" si="12"/>
        <v>CheckerJ87</v>
      </c>
      <c r="B303" s="126" t="s">
        <v>1154</v>
      </c>
      <c r="C303" s="126" t="s">
        <v>18989</v>
      </c>
      <c r="D303" s="244" t="s">
        <v>19063</v>
      </c>
      <c r="E303" s="245" t="s">
        <v>19640</v>
      </c>
      <c r="F303" s="251" t="s">
        <v>19944</v>
      </c>
      <c r="G303" s="256" t="s">
        <v>19723</v>
      </c>
      <c r="H303" s="274" t="s">
        <v>19777</v>
      </c>
      <c r="I303" s="126" t="s">
        <v>19831</v>
      </c>
    </row>
    <row r="304" spans="1:9" ht="41.4">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45"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5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2.2">
      <c r="A311" s="126" t="str">
        <f t="shared" si="12"/>
        <v>CheckerJ96</v>
      </c>
      <c r="B311" s="126" t="s">
        <v>1154</v>
      </c>
      <c r="C311" s="126" t="s">
        <v>18999</v>
      </c>
      <c r="D311" s="126" t="s">
        <v>19001</v>
      </c>
      <c r="E311" s="242" t="s">
        <v>19644</v>
      </c>
      <c r="F311" s="264" t="s">
        <v>1248</v>
      </c>
      <c r="G311" s="246" t="s">
        <v>1249</v>
      </c>
      <c r="H311" s="274" t="s">
        <v>1250</v>
      </c>
      <c r="I311" s="126" t="s">
        <v>18588</v>
      </c>
    </row>
    <row r="312" spans="1:9" ht="69">
      <c r="A312" s="126" t="str">
        <f t="shared" si="12"/>
        <v>CheckerJ98</v>
      </c>
      <c r="B312" s="126" t="s">
        <v>1154</v>
      </c>
      <c r="C312" s="126" t="s">
        <v>19003</v>
      </c>
      <c r="D312" s="244" t="s">
        <v>19002</v>
      </c>
      <c r="E312" s="245" t="s">
        <v>19645</v>
      </c>
      <c r="F312" s="251" t="s">
        <v>19946</v>
      </c>
      <c r="G312" s="249" t="s">
        <v>19727</v>
      </c>
      <c r="H312" s="274" t="s">
        <v>19781</v>
      </c>
      <c r="I312" s="126" t="s">
        <v>19835</v>
      </c>
    </row>
    <row r="313" spans="1:9" ht="69">
      <c r="A313" s="126" t="str">
        <f t="shared" si="12"/>
        <v>CheckerJ99</v>
      </c>
      <c r="B313" s="126" t="s">
        <v>1154</v>
      </c>
      <c r="C313" s="126" t="s">
        <v>19005</v>
      </c>
      <c r="D313" s="244" t="s">
        <v>19004</v>
      </c>
      <c r="E313" s="245" t="s">
        <v>19646</v>
      </c>
      <c r="F313" s="251" t="s">
        <v>19947</v>
      </c>
      <c r="G313" s="249" t="s">
        <v>19728</v>
      </c>
      <c r="H313" s="274" t="s">
        <v>19782</v>
      </c>
      <c r="I313" s="126" t="s">
        <v>19836</v>
      </c>
    </row>
    <row r="314" spans="1:9" ht="69">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69">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69">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69">
      <c r="A317" s="126" t="str">
        <f t="shared" si="12"/>
        <v>CheckerJ103</v>
      </c>
      <c r="B317" s="126" t="s">
        <v>1154</v>
      </c>
      <c r="C317" s="126" t="s">
        <v>19012</v>
      </c>
      <c r="D317" s="244" t="s">
        <v>19013</v>
      </c>
      <c r="E317" s="245" t="s">
        <v>19650</v>
      </c>
      <c r="F317" s="251" t="s">
        <v>19951</v>
      </c>
      <c r="G317" s="249" t="s">
        <v>19732</v>
      </c>
      <c r="H317" s="274" t="s">
        <v>19786</v>
      </c>
      <c r="I317" s="126" t="s">
        <v>19840</v>
      </c>
    </row>
    <row r="318" spans="1:9">
      <c r="A318" s="126" t="str">
        <f t="shared" si="12"/>
        <v>CheckerJ104</v>
      </c>
      <c r="B318" s="126" t="s">
        <v>1154</v>
      </c>
      <c r="C318" s="126" t="s">
        <v>19014</v>
      </c>
      <c r="D318" s="244"/>
      <c r="E318" s="245"/>
      <c r="F318" s="251"/>
      <c r="G318" s="308"/>
      <c r="H318" s="274"/>
      <c r="I318" s="126"/>
    </row>
    <row r="319" spans="1:9">
      <c r="A319" s="126" t="str">
        <f t="shared" si="12"/>
        <v>CheckerJ105</v>
      </c>
      <c r="B319" s="126" t="s">
        <v>1154</v>
      </c>
      <c r="C319" s="126" t="s">
        <v>19015</v>
      </c>
      <c r="D319" s="244"/>
      <c r="E319" s="245"/>
      <c r="F319" s="251"/>
      <c r="G319" s="308"/>
      <c r="H319" s="274"/>
      <c r="I319" s="126"/>
    </row>
    <row r="320" spans="1:9">
      <c r="A320" s="126" t="str">
        <f t="shared" si="12"/>
        <v>CheckerJ106</v>
      </c>
      <c r="B320" s="126" t="s">
        <v>1154</v>
      </c>
      <c r="C320" s="126" t="s">
        <v>19016</v>
      </c>
      <c r="D320" s="244"/>
      <c r="E320" s="245"/>
      <c r="F320" s="251"/>
      <c r="G320" s="308"/>
      <c r="H320" s="274"/>
      <c r="I320" s="126"/>
    </row>
    <row r="321" spans="1:9">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1.4">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549999999999997"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1.4">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55.2">
      <c r="A326" s="126" t="str">
        <f t="shared" si="12"/>
        <v>CheckerJ112</v>
      </c>
      <c r="B326" s="126" t="s">
        <v>1154</v>
      </c>
      <c r="C326" s="126" t="s">
        <v>19024</v>
      </c>
      <c r="D326" s="126" t="s">
        <v>19025</v>
      </c>
      <c r="E326" s="265" t="s">
        <v>19655</v>
      </c>
      <c r="F326" s="239" t="s">
        <v>1251</v>
      </c>
      <c r="G326" s="126" t="s">
        <v>1252</v>
      </c>
      <c r="H326" s="274" t="s">
        <v>1253</v>
      </c>
      <c r="I326" s="126" t="s">
        <v>18589</v>
      </c>
    </row>
    <row r="327" spans="1:9" ht="41.4">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1.4">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1.4">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1.4">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1.4">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1.4">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34.799999999999997">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05" customHeight="1">
      <c r="A336" s="126" t="str">
        <f t="shared" si="12"/>
        <v>Checker</v>
      </c>
      <c r="B336" s="126" t="s">
        <v>1154</v>
      </c>
      <c r="D336" s="126" t="s">
        <v>1259</v>
      </c>
      <c r="E336" s="242" t="s">
        <v>1260</v>
      </c>
      <c r="F336" s="239" t="s">
        <v>1261</v>
      </c>
      <c r="G336" s="246" t="s">
        <v>1262</v>
      </c>
      <c r="H336" s="274" t="s">
        <v>1263</v>
      </c>
      <c r="I336" s="126" t="s">
        <v>18592</v>
      </c>
    </row>
    <row r="337" spans="1:9" ht="41.4">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ht="13.8">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7.6">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ht="13.8">
      <c r="A346" s="345" t="str">
        <f t="shared" si="13"/>
        <v>Mine ListC4</v>
      </c>
      <c r="B346" s="345" t="s">
        <v>19069</v>
      </c>
      <c r="C346" s="345" t="s">
        <v>733</v>
      </c>
      <c r="D346" s="347" t="s">
        <v>19076</v>
      </c>
      <c r="E346" s="346" t="s">
        <v>19077</v>
      </c>
      <c r="F346" s="345" t="s">
        <v>19078</v>
      </c>
      <c r="G346" s="345" t="s">
        <v>19079</v>
      </c>
      <c r="H346" s="345" t="s">
        <v>19080</v>
      </c>
    </row>
    <row r="347" spans="1:9" s="348" customFormat="1" ht="13.8">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ht="13.8">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ht="13.8">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ht="13.8">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7.6">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65.6">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27.6">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ht="13.8">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ht="13.8">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2.8">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c r="A363" s="126" t="s">
        <v>1003</v>
      </c>
      <c r="D363" s="126" t="s">
        <v>1282</v>
      </c>
      <c r="E363" s="238" t="s">
        <v>1283</v>
      </c>
      <c r="F363" s="239" t="s">
        <v>1284</v>
      </c>
      <c r="G363" s="127" t="s">
        <v>1285</v>
      </c>
      <c r="H363" s="274" t="s">
        <v>1286</v>
      </c>
    </row>
    <row r="364" spans="1:9" ht="69">
      <c r="A364" s="126" t="s">
        <v>1003</v>
      </c>
      <c r="D364" s="126" t="s">
        <v>1287</v>
      </c>
      <c r="E364" s="238" t="s">
        <v>1288</v>
      </c>
      <c r="F364" s="239" t="s">
        <v>1289</v>
      </c>
      <c r="G364" s="127" t="s">
        <v>1290</v>
      </c>
      <c r="H364" s="274" t="s">
        <v>1291</v>
      </c>
    </row>
    <row r="365" spans="1:9">
      <c r="A365" s="126" t="s">
        <v>1003</v>
      </c>
      <c r="D365" s="126" t="s">
        <v>1292</v>
      </c>
      <c r="E365" s="238" t="s">
        <v>1293</v>
      </c>
      <c r="F365" s="239" t="s">
        <v>1294</v>
      </c>
      <c r="G365" s="127" t="s">
        <v>1295</v>
      </c>
      <c r="H365" s="274" t="s">
        <v>1296</v>
      </c>
    </row>
    <row r="366" spans="1:9" ht="27.6">
      <c r="A366" s="126" t="s">
        <v>1003</v>
      </c>
      <c r="D366" s="126" t="s">
        <v>1297</v>
      </c>
      <c r="E366" s="238" t="s">
        <v>1298</v>
      </c>
      <c r="F366" s="239" t="s">
        <v>1299</v>
      </c>
      <c r="G366" s="127" t="s">
        <v>1300</v>
      </c>
      <c r="H366" s="274" t="s">
        <v>1301</v>
      </c>
    </row>
    <row r="367" spans="1:9" ht="55.2">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02436BE-EDB3-4A2C-BC87-F4082BC67536}"/>
    </customSheetView>
    <customSheetView guid="{4BDF1A28-30D5-449D-B20E-D6C97EF9FAE1}" showAutoFilter="1">
      <selection activeCell="C174" sqref="C174"/>
      <pageMargins left="0" right="0" top="0" bottom="0" header="0" footer="0"/>
      <pageSetup paperSize="9" orientation="portrait"/>
      <autoFilter ref="B1:N1" xr:uid="{361D380F-7947-4E9F-9CAC-376BB1FF450A}"/>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A9D3378-5BAD-4CAA-B88D-81A458C74BD5}"/>
    </customSheetView>
    <customSheetView guid="{4BDF1A28-30D5-449D-B20E-D6C97EF9FAE1}" showAutoFilter="1">
      <selection activeCell="C1" sqref="C1:D65536"/>
      <pageMargins left="0" right="0" top="0" bottom="0" header="0" footer="0"/>
      <pageSetup orientation="portrait"/>
      <autoFilter ref="B1:C1" xr:uid="{42FAA696-1C0C-42EF-A812-3DDEB73BA028}"/>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6.2">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c r="A12" s="385"/>
      <c r="B12" s="173" t="s">
        <v>7</v>
      </c>
      <c r="C12" s="174" t="s">
        <v>8</v>
      </c>
      <c r="D12" s="175" t="s">
        <v>9</v>
      </c>
      <c r="E12" s="174" t="s">
        <v>10</v>
      </c>
      <c r="F12" s="174" t="s">
        <v>11</v>
      </c>
      <c r="G12" s="24"/>
    </row>
    <row r="13" spans="1:7" ht="57">
      <c r="A13" s="385"/>
      <c r="B13" s="285">
        <v>1</v>
      </c>
      <c r="C13" s="223" t="s">
        <v>12</v>
      </c>
      <c r="D13" s="224">
        <v>44489</v>
      </c>
      <c r="E13" s="223" t="s">
        <v>12182</v>
      </c>
      <c r="F13" s="225" t="s">
        <v>12191</v>
      </c>
      <c r="G13" s="24"/>
    </row>
    <row r="14" spans="1:7" ht="57">
      <c r="A14" s="385"/>
      <c r="B14" s="222">
        <v>1.01</v>
      </c>
      <c r="C14" s="223" t="s">
        <v>12</v>
      </c>
      <c r="D14" s="224">
        <v>44523</v>
      </c>
      <c r="E14" s="223" t="s">
        <v>12183</v>
      </c>
      <c r="F14" s="225" t="s">
        <v>12191</v>
      </c>
      <c r="G14" s="24"/>
    </row>
    <row r="15" spans="1:7" ht="57">
      <c r="A15" s="385"/>
      <c r="B15" s="222">
        <v>1.02</v>
      </c>
      <c r="C15" s="223" t="s">
        <v>12</v>
      </c>
      <c r="D15" s="224">
        <v>44553</v>
      </c>
      <c r="E15" s="223" t="s">
        <v>12184</v>
      </c>
      <c r="F15" s="225" t="s">
        <v>12191</v>
      </c>
      <c r="G15" s="24"/>
    </row>
    <row r="16" spans="1:7" ht="91.2">
      <c r="A16" s="385"/>
      <c r="B16" s="222">
        <v>1.1000000000000001</v>
      </c>
      <c r="C16" s="223" t="s">
        <v>12</v>
      </c>
      <c r="D16" s="224">
        <v>44848</v>
      </c>
      <c r="E16" s="223" t="s">
        <v>12185</v>
      </c>
      <c r="F16" s="225" t="s">
        <v>12192</v>
      </c>
      <c r="G16" s="24"/>
    </row>
    <row r="17" spans="1:7" ht="45.6">
      <c r="A17" s="385"/>
      <c r="B17" s="222">
        <v>1.1100000000000001</v>
      </c>
      <c r="C17" s="223" t="s">
        <v>12</v>
      </c>
      <c r="D17" s="224">
        <v>44869</v>
      </c>
      <c r="E17" s="223" t="s">
        <v>12186</v>
      </c>
      <c r="F17" s="225" t="s">
        <v>12192</v>
      </c>
      <c r="G17" s="24"/>
    </row>
    <row r="18" spans="1:7" ht="45.6">
      <c r="A18" s="385"/>
      <c r="B18" s="222">
        <v>1.2</v>
      </c>
      <c r="C18" s="223" t="s">
        <v>12</v>
      </c>
      <c r="D18" s="224">
        <v>45058</v>
      </c>
      <c r="E18" s="223" t="s">
        <v>12235</v>
      </c>
      <c r="F18" s="225" t="s">
        <v>12193</v>
      </c>
      <c r="G18" s="24"/>
    </row>
    <row r="19" spans="1:7" ht="57">
      <c r="A19" s="385"/>
      <c r="B19" s="222">
        <v>1.3</v>
      </c>
      <c r="C19" s="223" t="s">
        <v>12</v>
      </c>
      <c r="D19" s="224">
        <v>45408</v>
      </c>
      <c r="E19" s="286" t="s">
        <v>18595</v>
      </c>
      <c r="F19" s="225" t="s">
        <v>12236</v>
      </c>
      <c r="G19" s="24"/>
    </row>
    <row r="20" spans="1:7" ht="57">
      <c r="A20" s="385"/>
      <c r="B20" s="291" t="s">
        <v>18598</v>
      </c>
      <c r="C20" s="223" t="s">
        <v>12</v>
      </c>
      <c r="D20" s="224">
        <v>45772</v>
      </c>
      <c r="E20" s="286" t="s">
        <v>19154</v>
      </c>
      <c r="F20" s="225" t="s">
        <v>19278</v>
      </c>
      <c r="G20" s="24"/>
    </row>
    <row r="21" spans="1:7" ht="13.2" thickBot="1">
      <c r="A21" s="386"/>
      <c r="B21" s="390" t="str">
        <f ca="1">OFFSET(L!$C$1,MATCH("General"&amp;"Cpy",L!$A:$A,0)-1,SL,,)</f>
        <v>© 2025 Responsible Minerals Initiative. All rights reserved.</v>
      </c>
      <c r="C21" s="390"/>
      <c r="D21" s="390"/>
      <c r="E21" s="390"/>
      <c r="F21" s="390"/>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1"/>
      <c r="B1" s="392"/>
      <c r="C1" s="392"/>
      <c r="D1" s="393"/>
    </row>
    <row r="2" spans="1:8" ht="16.2">
      <c r="A2" s="176"/>
      <c r="B2" s="177" t="str">
        <f ca="1">OFFSET(L!$C$1,MATCH("Definitions"&amp;ADDRESS(ROW(),COLUMN(),4),L!$A:$A,0)-1,SL,,)</f>
        <v>ITEM</v>
      </c>
      <c r="C2" s="177" t="str">
        <f ca="1">OFFSET(L!$C$1,MATCH("Definitions"&amp;ADDRESS(ROW(),COLUMN(),4),L!$A:$A,0)-1,SL,,)</f>
        <v>DEFINITION</v>
      </c>
      <c r="D2" s="395"/>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6.2">
      <c r="A28" s="176"/>
      <c r="B28" s="397" t="str">
        <f ca="1">OFFSET(L!$C$1,MATCH("Definitions"&amp;ADDRESS(ROW(),COLUMN(),4),L!$A:$A,0)-1,SL,,)</f>
        <v>* Please consult the EMRT Completion Guide for additional details on primary and secondary sources for this mineral.</v>
      </c>
      <c r="C28" s="397"/>
      <c r="D28" s="395"/>
      <c r="E28" s="179"/>
    </row>
    <row r="29" spans="1:5" ht="16.2">
      <c r="A29" s="176"/>
      <c r="B29" s="394" t="str">
        <f ca="1">OFFSET(L!$C$1,MATCH("General"&amp;"Cpy",L!$A:$A,0)-1,SL,,)</f>
        <v>© 2025 Responsible Minerals Initiative. All rights reserved.</v>
      </c>
      <c r="C29" s="394"/>
      <c r="D29" s="395"/>
      <c r="E29" s="179"/>
    </row>
    <row r="30" spans="1:5" ht="13.2" thickBot="1">
      <c r="A30" s="180"/>
      <c r="B30" s="181"/>
      <c r="C30" s="181"/>
      <c r="D30" s="396"/>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 zoomScaleNormal="100" workbookViewId="0">
      <selection activeCell="D33" sqref="D33:E33"/>
    </sheetView>
  </sheetViews>
  <sheetFormatPr baseColWidth="10"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19"/>
      <c r="F3" s="420"/>
      <c r="G3" s="420"/>
      <c r="H3" s="420"/>
      <c r="I3" s="420"/>
      <c r="J3" s="190" t="s">
        <v>19342</v>
      </c>
      <c r="K3" s="29"/>
      <c r="L3" s="102"/>
      <c r="P3" s="38">
        <f>MATCH($D$3,LN,0)</f>
        <v>1</v>
      </c>
    </row>
    <row r="4" spans="1:34" ht="16.2">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6.2">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6.2">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1" t="s">
        <v>20260</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5" t="s">
        <v>20</v>
      </c>
      <c r="E9" s="426"/>
      <c r="F9" s="426"/>
      <c r="G9" s="42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Go to Product List tab to enter products this declaration applies to</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6.2">
      <c r="A11" s="31"/>
      <c r="B11" s="451"/>
      <c r="C11" s="112"/>
      <c r="D11" s="452" t="str">
        <f ca="1">IF(D9=Q9,OFFSET(L!$C$1,MATCH("Declaration"&amp;ADDRESS(ROW(),COLUMN(),4),L!$A:$A,0)-1,SL,,),"")</f>
        <v>Click here to enter the products this declaration applies to</v>
      </c>
      <c r="E11" s="453"/>
      <c r="F11" s="453"/>
      <c r="G11" s="453"/>
      <c r="H11" s="453"/>
      <c r="I11" s="453"/>
      <c r="J11" s="454"/>
      <c r="K11" s="29"/>
      <c r="L11" s="104"/>
      <c r="Q11" s="2"/>
      <c r="R11" s="2"/>
      <c r="S11" s="2"/>
      <c r="T11" s="2"/>
      <c r="U11" s="2"/>
      <c r="V11" s="2"/>
      <c r="W11" s="2"/>
      <c r="X11" s="2"/>
      <c r="Y11" s="2"/>
      <c r="Z11" s="2"/>
      <c r="AA11" s="366" t="s">
        <v>19145</v>
      </c>
      <c r="AB11" s="2"/>
      <c r="AC11" s="2"/>
      <c r="AD11" s="2"/>
      <c r="AE11" s="2"/>
      <c r="AF11" s="2"/>
      <c r="AG11" s="2"/>
      <c r="AH11" s="2"/>
    </row>
    <row r="12" spans="1:34" ht="16.2">
      <c r="A12" s="31"/>
      <c r="B12" s="455" t="str">
        <f ca="1">OFFSET(L!$C$1,MATCH("Declaration"&amp;ADDRESS(ROW(),COLUMN(),4),L!$A:$A,0)-1,SL,,)</f>
        <v>Select Minerals/Metals in Scope (*):</v>
      </c>
      <c r="C12" s="112"/>
      <c r="D12" s="370" t="s">
        <v>40</v>
      </c>
      <c r="E12" s="457" t="s">
        <v>18641</v>
      </c>
      <c r="F12" s="458"/>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6.2">
      <c r="A13" s="31"/>
      <c r="B13" s="456" t="e">
        <f ca="1">OFFSET(L!$C$1,MATCH("Declaration"&amp;ADDRESS(ROW(),COLUMN(),4),L!$A:$A,0)-1,SL,,)</f>
        <v>#N/A</v>
      </c>
      <c r="C13" s="112"/>
      <c r="D13" s="370" t="s">
        <v>18644</v>
      </c>
      <c r="E13" s="457" t="s">
        <v>41</v>
      </c>
      <c r="F13" s="458"/>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hidden="1">
      <c r="A14" s="31"/>
      <c r="B14" s="459"/>
      <c r="C14" s="112"/>
      <c r="D14" s="296"/>
      <c r="E14" s="461"/>
      <c r="F14" s="462"/>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hidden="1">
      <c r="A15" s="31"/>
      <c r="B15" s="460"/>
      <c r="C15" s="112"/>
      <c r="D15" s="296"/>
      <c r="E15" s="461"/>
      <c r="F15" s="462"/>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22"/>
      <c r="E16" s="423"/>
      <c r="F16" s="423"/>
      <c r="G16" s="423"/>
      <c r="H16" s="423"/>
      <c r="I16" s="423"/>
      <c r="J16" s="424"/>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22"/>
      <c r="E17" s="423"/>
      <c r="F17" s="423"/>
      <c r="G17" s="423"/>
      <c r="H17" s="423"/>
      <c r="I17" s="423"/>
      <c r="J17" s="424"/>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22"/>
      <c r="E18" s="423"/>
      <c r="F18" s="423"/>
      <c r="G18" s="423"/>
      <c r="H18" s="423"/>
      <c r="I18" s="423"/>
      <c r="J18" s="424"/>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2" t="s">
        <v>20058</v>
      </c>
      <c r="E19" s="423"/>
      <c r="F19" s="423"/>
      <c r="G19" s="423"/>
      <c r="H19" s="423"/>
      <c r="I19" s="423"/>
      <c r="J19" s="424"/>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0" t="s">
        <v>20059</v>
      </c>
      <c r="E20" s="431"/>
      <c r="F20" s="431"/>
      <c r="G20" s="431"/>
      <c r="H20" s="431"/>
      <c r="I20" s="431"/>
      <c r="J20" s="432"/>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2" t="s">
        <v>20062</v>
      </c>
      <c r="E21" s="423"/>
      <c r="F21" s="423"/>
      <c r="G21" s="423"/>
      <c r="H21" s="423"/>
      <c r="I21" s="423"/>
      <c r="J21" s="424"/>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2" t="s">
        <v>20060</v>
      </c>
      <c r="E22" s="423"/>
      <c r="F22" s="423"/>
      <c r="G22" s="423"/>
      <c r="H22" s="423"/>
      <c r="I22" s="423"/>
      <c r="J22" s="42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22" t="s">
        <v>20261</v>
      </c>
      <c r="E23" s="423"/>
      <c r="F23" s="423"/>
      <c r="G23" s="423"/>
      <c r="H23" s="423"/>
      <c r="I23" s="423"/>
      <c r="J23" s="42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0" t="s">
        <v>20061</v>
      </c>
      <c r="E24" s="431"/>
      <c r="F24" s="431"/>
      <c r="G24" s="431"/>
      <c r="H24" s="431"/>
      <c r="I24" s="431"/>
      <c r="J24" s="432"/>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2"/>
      <c r="E25" s="423"/>
      <c r="F25" s="423"/>
      <c r="G25" s="423"/>
      <c r="H25" s="423"/>
      <c r="I25" s="423"/>
      <c r="J25" s="42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3">
        <v>45993</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28"/>
      <c r="E27" s="42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0" t="str">
        <f ca="1">OFFSET(L!$C$1,MATCH("Declaration"&amp;ADDRESS(ROW(),COLUMN(),4),L!$A:$A,0)-1,SL,,)</f>
        <v>Answer</v>
      </c>
      <c r="E29" s="41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1" t="s">
        <v>25</v>
      </c>
      <c r="E30" s="40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01" t="s">
        <v>25</v>
      </c>
      <c r="E31" s="402"/>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01" t="s">
        <v>22</v>
      </c>
      <c r="E32" s="402"/>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7" t="str">
        <f t="shared" si="32"/>
        <v>Lithium(*)</v>
      </c>
      <c r="C33" s="28"/>
      <c r="D33" s="401" t="s">
        <v>22</v>
      </c>
      <c r="E33" s="402"/>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7" t="str">
        <f t="shared" si="32"/>
        <v>Mica(*)</v>
      </c>
      <c r="C34" s="28"/>
      <c r="D34" s="401" t="s">
        <v>25</v>
      </c>
      <c r="E34" s="402"/>
      <c r="F34" s="8"/>
      <c r="G34" s="403"/>
      <c r="H34" s="404"/>
      <c r="I34" s="404"/>
      <c r="J34" s="405"/>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2">
      <c r="A35" s="34"/>
      <c r="B35" s="297" t="str">
        <f t="shared" si="32"/>
        <v>Nickel(*)</v>
      </c>
      <c r="C35" s="28"/>
      <c r="D35" s="401" t="s">
        <v>25</v>
      </c>
      <c r="E35" s="402"/>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7" t="str">
        <f t="shared" si="32"/>
        <v/>
      </c>
      <c r="C36" s="28"/>
      <c r="D36" s="401"/>
      <c r="E36" s="40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7" t="str">
        <f t="shared" si="32"/>
        <v/>
      </c>
      <c r="C37" s="28"/>
      <c r="D37" s="401"/>
      <c r="E37" s="40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7" t="str">
        <f t="shared" si="32"/>
        <v/>
      </c>
      <c r="C38" s="28"/>
      <c r="D38" s="401"/>
      <c r="E38" s="40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7" t="str">
        <f t="shared" si="32"/>
        <v/>
      </c>
      <c r="C39" s="28"/>
      <c r="D39" s="401"/>
      <c r="E39" s="40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7" t="str">
        <f ca="1">D29</f>
        <v>Answer</v>
      </c>
      <c r="E41" s="417"/>
      <c r="F41" s="14"/>
      <c r="G41" s="37" t="str">
        <f ca="1">G29</f>
        <v>Comments</v>
      </c>
      <c r="H41" s="37"/>
      <c r="I41" s="37"/>
      <c r="J41" s="73"/>
      <c r="K41" s="29"/>
      <c r="L41" s="99"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6">IF(ISERROR(AA12),"",AA12&amp;"")&amp;P42</f>
        <v>Cobalt(*)</v>
      </c>
      <c r="C42" s="28"/>
      <c r="D42" s="401" t="s">
        <v>25</v>
      </c>
      <c r="E42" s="402"/>
      <c r="F42" s="8"/>
      <c r="G42" s="403"/>
      <c r="H42" s="404"/>
      <c r="I42" s="404"/>
      <c r="J42" s="405"/>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2">
      <c r="A43" s="34"/>
      <c r="B43" s="298" t="str">
        <f t="shared" si="36"/>
        <v>Copper(*)</v>
      </c>
      <c r="C43" s="28"/>
      <c r="D43" s="401" t="s">
        <v>25</v>
      </c>
      <c r="E43" s="402"/>
      <c r="F43" s="8"/>
      <c r="G43" s="403"/>
      <c r="H43" s="404"/>
      <c r="I43" s="404"/>
      <c r="J43" s="405"/>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2">
      <c r="A44" s="34"/>
      <c r="B44" s="298" t="str">
        <f t="shared" si="36"/>
        <v>Graphite</v>
      </c>
      <c r="C44" s="28"/>
      <c r="D44" s="401"/>
      <c r="E44" s="402"/>
      <c r="F44" s="8"/>
      <c r="G44" s="403"/>
      <c r="H44" s="404"/>
      <c r="I44" s="404"/>
      <c r="J44" s="405"/>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Mica</v>
      </c>
      <c r="W44" s="301" t="str">
        <f t="shared" ref="W44" si="59">IF(V44="",V44,IF(V43="",V43,IF(V43&gt;V44,V43,V44)))</f>
        <v>Mica</v>
      </c>
      <c r="X44" s="301" t="str">
        <f t="shared" ref="X44" si="60">IF(W45="",W44,IF(W44="",W45,IF(W44&gt;W45,W45,W44)))</f>
        <v>Mica</v>
      </c>
      <c r="Y44" s="301" t="str">
        <f t="shared" ref="Y44" si="61">IF(X44="",X44,IF(X43="",X43,IF(X43&gt;X44,X43,X44)))</f>
        <v>Mica</v>
      </c>
      <c r="Z44" s="301" t="str">
        <f t="shared" ref="Z44" si="62">IF(Y45="",Y44,IF(Y44="",Y45,IF(Y44&gt;Y45,Y45,Y44)))</f>
        <v>Mica</v>
      </c>
      <c r="AA44" s="301" t="str">
        <f t="shared" ref="AA44" si="63">IF(Z44="",Z44,IF(Z43="",Z43,IF(Z43&gt;Z44,Z43,Z44)))</f>
        <v>Mica</v>
      </c>
      <c r="AB44" s="301" t="str">
        <f t="shared" ref="AB44" si="64">IF(AA45="",AA44,IF(AA44="",AA45,IF(AA44&gt;AA45,AA45,AA44)))</f>
        <v>Mica</v>
      </c>
      <c r="AC44" s="301" t="str">
        <f t="shared" ref="AC44" si="65">IF(AB44="",AB44,IF(AB43="",AB43,IF(AB43&gt;AB44,AB43,AB44)))</f>
        <v>Mica</v>
      </c>
      <c r="AD44" s="2"/>
      <c r="AE44" s="2"/>
      <c r="AF44" s="2"/>
      <c r="AG44" s="2"/>
    </row>
    <row r="45" spans="1:33" ht="22.2">
      <c r="A45" s="34"/>
      <c r="B45" s="298" t="str">
        <f t="shared" si="36"/>
        <v>Lithium</v>
      </c>
      <c r="C45" s="28"/>
      <c r="D45" s="401"/>
      <c r="E45" s="402"/>
      <c r="F45" s="8"/>
      <c r="G45" s="403"/>
      <c r="H45" s="404"/>
      <c r="I45" s="404"/>
      <c r="J45" s="405"/>
      <c r="K45" s="29"/>
      <c r="L45" s="105"/>
      <c r="P45" s="299" t="str">
        <f t="shared" si="45"/>
        <v/>
      </c>
      <c r="R45" s="2"/>
      <c r="S45" s="300" t="str">
        <f t="shared" si="46"/>
        <v/>
      </c>
      <c r="T45" s="301" t="str">
        <f t="shared" ref="T45" si="66">IF(S45="",S45,IF(S44="",S44,IF(S44&gt;S45,S44,S45)))</f>
        <v/>
      </c>
      <c r="U45" s="301" t="str">
        <f t="shared" ref="U45" si="67">IF(T46="",T45,IF(T45="",T46,IF(T45&gt;T46,T46,T45)))</f>
        <v>Mica</v>
      </c>
      <c r="V45" s="301" t="str">
        <f t="shared" ref="V45" si="68">IF(U45="",U45,IF(U44="",U44,IF(U44&gt;U45,U44,U45)))</f>
        <v/>
      </c>
      <c r="W45" s="301" t="str">
        <f t="shared" ref="W45" si="69">IF(V46="",V45,IF(V45="",V46,IF(V45&gt;V46,V46,V45)))</f>
        <v>Nickel</v>
      </c>
      <c r="X45" s="301" t="str">
        <f t="shared" ref="X45" si="70">IF(W45="",W45,IF(W44="",W44,IF(W44&gt;W45,W44,W45)))</f>
        <v>Nickel</v>
      </c>
      <c r="Y45" s="301" t="str">
        <f t="shared" ref="Y45" si="71">IF(X46="",X45,IF(X45="",X46,IF(X45&gt;X46,X46,X45)))</f>
        <v>Nickel</v>
      </c>
      <c r="Z45" s="301" t="str">
        <f t="shared" ref="Z45" si="72">IF(Y45="",Y45,IF(Y44="",Y44,IF(Y44&gt;Y45,Y44,Y45)))</f>
        <v>Nickel</v>
      </c>
      <c r="AA45" s="301" t="str">
        <f t="shared" ref="AA45" si="73">IF(Z46="",Z45,IF(Z45="",Z46,IF(Z45&gt;Z46,Z46,Z45)))</f>
        <v>Nickel</v>
      </c>
      <c r="AB45" s="301" t="str">
        <f t="shared" ref="AB45" si="74">IF(AA45="",AA45,IF(AA44="",AA44,IF(AA44&gt;AA45,AA44,AA45)))</f>
        <v>Nickel</v>
      </c>
      <c r="AC45" s="301" t="str">
        <f t="shared" ref="AC45" si="75">IF(AB46="",AB45,IF(AB45="",AB46,IF(AB45&gt;AB46,AB46,AB45)))</f>
        <v>Nickel</v>
      </c>
      <c r="AD45" s="2"/>
      <c r="AE45" s="2"/>
      <c r="AF45" s="2"/>
      <c r="AG45" s="2"/>
    </row>
    <row r="46" spans="1:33" ht="22.2">
      <c r="A46" s="34"/>
      <c r="B46" s="298" t="str">
        <f t="shared" si="36"/>
        <v>Mica(*)</v>
      </c>
      <c r="C46" s="28"/>
      <c r="D46" s="401" t="s">
        <v>25</v>
      </c>
      <c r="E46" s="402"/>
      <c r="F46" s="8"/>
      <c r="G46" s="403"/>
      <c r="H46" s="404"/>
      <c r="I46" s="404"/>
      <c r="J46" s="405"/>
      <c r="K46" s="29"/>
      <c r="L46" s="105"/>
      <c r="P46" s="299" t="str">
        <f t="shared" si="45"/>
        <v>(*)</v>
      </c>
      <c r="R46" s="2"/>
      <c r="S46" s="300" t="str">
        <f t="shared" si="46"/>
        <v>Mica</v>
      </c>
      <c r="T46" s="301" t="str">
        <f t="shared" ref="T46" si="76">IF(S47="",S46,IF(S46="",S47,IF(S46&gt;S47,S47,S46)))</f>
        <v>Mica</v>
      </c>
      <c r="U46" s="301" t="str">
        <f t="shared" ref="U46" si="77">IF(T46="",T46,IF(T45="",T45,IF(T45&gt;T46,T45,T46)))</f>
        <v/>
      </c>
      <c r="V46" s="301" t="str">
        <f t="shared" ref="V46" si="78">IF(U47="",U46,IF(U46="",U47,IF(U46&gt;U47,U47,U46)))</f>
        <v>Nickel</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2">
      <c r="A47" s="34"/>
      <c r="B47" s="298" t="str">
        <f t="shared" si="36"/>
        <v>Nickel(*)</v>
      </c>
      <c r="C47" s="28"/>
      <c r="D47" s="401" t="s">
        <v>25</v>
      </c>
      <c r="E47" s="402"/>
      <c r="F47" s="8"/>
      <c r="G47" s="403"/>
      <c r="H47" s="404"/>
      <c r="I47" s="404"/>
      <c r="J47" s="405"/>
      <c r="K47" s="29"/>
      <c r="L47" s="105"/>
      <c r="P47" s="299" t="str">
        <f t="shared" si="45"/>
        <v>(*)</v>
      </c>
      <c r="R47" s="2"/>
      <c r="S47" s="300" t="str">
        <f t="shared" si="46"/>
        <v>Nickel</v>
      </c>
      <c r="T47" s="301" t="str">
        <f t="shared" ref="T47" si="86">IF(S47="",S47,IF(S46="",S46,IF(S46&gt;S47,S46,S47)))</f>
        <v>Nickel</v>
      </c>
      <c r="U47" s="301" t="str">
        <f t="shared" ref="U47" si="87">IF(T48="",T47,IF(T47="",T48,IF(T47&gt;T48,T48,T47)))</f>
        <v>Nickel</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2" hidden="1">
      <c r="A48" s="34"/>
      <c r="B48" s="298" t="str">
        <f t="shared" si="36"/>
        <v/>
      </c>
      <c r="C48" s="28"/>
      <c r="D48" s="401"/>
      <c r="E48" s="402"/>
      <c r="F48" s="8"/>
      <c r="G48" s="403"/>
      <c r="H48" s="404"/>
      <c r="I48" s="404"/>
      <c r="J48" s="405"/>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2" hidden="1">
      <c r="A49" s="34"/>
      <c r="B49" s="298" t="str">
        <f t="shared" si="36"/>
        <v/>
      </c>
      <c r="C49" s="28"/>
      <c r="D49" s="401"/>
      <c r="E49" s="402"/>
      <c r="F49" s="8"/>
      <c r="G49" s="403"/>
      <c r="H49" s="404"/>
      <c r="I49" s="404"/>
      <c r="J49" s="405"/>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2" hidden="1">
      <c r="A50" s="34"/>
      <c r="B50" s="298" t="str">
        <f t="shared" si="36"/>
        <v/>
      </c>
      <c r="C50" s="28"/>
      <c r="D50" s="401"/>
      <c r="E50" s="402"/>
      <c r="F50" s="8"/>
      <c r="G50" s="403"/>
      <c r="H50" s="404"/>
      <c r="I50" s="404"/>
      <c r="J50" s="405"/>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2" hidden="1">
      <c r="A51" s="34"/>
      <c r="B51" s="298" t="str">
        <f t="shared" si="36"/>
        <v/>
      </c>
      <c r="C51" s="28"/>
      <c r="D51" s="401"/>
      <c r="E51" s="402"/>
      <c r="F51" s="8"/>
      <c r="G51" s="403"/>
      <c r="H51" s="404"/>
      <c r="I51" s="404"/>
      <c r="J51" s="405"/>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7.2" customHeight="1">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7" t="str">
        <f ca="1">D29</f>
        <v>Answer</v>
      </c>
      <c r="E53" s="417"/>
      <c r="F53" s="14"/>
      <c r="G53" s="37" t="str">
        <f ca="1">G29</f>
        <v>Comments</v>
      </c>
      <c r="H53" s="421"/>
      <c r="I53" s="421"/>
      <c r="J53" s="421"/>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1" t="s">
        <v>26</v>
      </c>
      <c r="E54" s="402"/>
      <c r="F54" s="40"/>
      <c r="G54" s="403"/>
      <c r="H54" s="404"/>
      <c r="I54" s="404"/>
      <c r="J54" s="405"/>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1" t="s">
        <v>26</v>
      </c>
      <c r="E55" s="402"/>
      <c r="F55" s="40"/>
      <c r="G55" s="403"/>
      <c r="H55" s="404"/>
      <c r="I55" s="404"/>
      <c r="J55" s="405"/>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1"/>
      <c r="E56" s="402"/>
      <c r="F56" s="40"/>
      <c r="G56" s="403"/>
      <c r="H56" s="404"/>
      <c r="I56" s="404"/>
      <c r="J56" s="405"/>
      <c r="K56" s="29"/>
      <c r="L56" s="105"/>
      <c r="P56" s="299" t="str">
        <f t="shared" si="135"/>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1"/>
      <c r="E57" s="402"/>
      <c r="F57" s="40"/>
      <c r="G57" s="403"/>
      <c r="H57" s="404"/>
      <c r="I57" s="404"/>
      <c r="J57" s="405"/>
      <c r="K57" s="29"/>
      <c r="L57" s="105"/>
      <c r="P57" s="299" t="str">
        <f t="shared" si="135"/>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1" t="s">
        <v>26</v>
      </c>
      <c r="E58" s="402"/>
      <c r="F58" s="40"/>
      <c r="G58" s="403"/>
      <c r="H58" s="404"/>
      <c r="I58" s="404"/>
      <c r="J58" s="405"/>
      <c r="K58" s="29"/>
      <c r="L58" s="105"/>
      <c r="P58" s="299" t="str">
        <f t="shared" si="135"/>
        <v>(*)</v>
      </c>
      <c r="Q58" s="2"/>
      <c r="R58" s="2"/>
      <c r="S58" s="2"/>
      <c r="T58" s="2"/>
      <c r="U58" s="2"/>
      <c r="V58" s="2"/>
      <c r="W58" s="2"/>
      <c r="X58" s="2"/>
      <c r="Y58" s="2">
        <v>39</v>
      </c>
      <c r="Z58" s="2"/>
      <c r="AA58" s="2"/>
      <c r="AB58" s="2"/>
      <c r="AC58" s="2"/>
      <c r="AD58" s="2"/>
      <c r="AE58" s="2"/>
      <c r="AF58" s="2"/>
    </row>
    <row r="59" spans="1:33" ht="22.2">
      <c r="A59" s="34"/>
      <c r="B59" s="298" t="str">
        <f>IF(ISERROR(AA$17),"",AA$17&amp;"")&amp;P$59</f>
        <v>Nickel(*)</v>
      </c>
      <c r="C59" s="6"/>
      <c r="D59" s="401" t="s">
        <v>26</v>
      </c>
      <c r="E59" s="402"/>
      <c r="F59" s="40"/>
      <c r="G59" s="403"/>
      <c r="H59" s="404"/>
      <c r="I59" s="404"/>
      <c r="J59" s="405"/>
      <c r="K59" s="29"/>
      <c r="L59" s="105"/>
      <c r="P59" s="299" t="str">
        <f t="shared" si="135"/>
        <v>(*)</v>
      </c>
      <c r="Q59" s="2"/>
      <c r="R59" s="2"/>
      <c r="S59" s="2"/>
      <c r="T59" s="2"/>
      <c r="U59" s="2"/>
      <c r="V59" s="2"/>
      <c r="W59" s="2"/>
      <c r="X59" s="2"/>
      <c r="Y59" s="2">
        <v>39</v>
      </c>
      <c r="Z59" s="2"/>
      <c r="AA59" s="2"/>
      <c r="AB59" s="2"/>
      <c r="AC59" s="2"/>
      <c r="AD59" s="2"/>
      <c r="AE59" s="2"/>
      <c r="AF59" s="2"/>
    </row>
    <row r="60" spans="1:33" ht="22.2" hidden="1">
      <c r="A60" s="34"/>
      <c r="B60" s="298" t="str">
        <f>IF(ISERROR(AA$18),"",AA$18&amp;"")&amp;P$60</f>
        <v/>
      </c>
      <c r="C60" s="6"/>
      <c r="D60" s="401"/>
      <c r="E60" s="402"/>
      <c r="F60" s="40"/>
      <c r="G60" s="403"/>
      <c r="H60" s="404"/>
      <c r="I60" s="404"/>
      <c r="J60" s="405"/>
      <c r="K60" s="29"/>
      <c r="L60" s="105"/>
      <c r="P60" s="299" t="str">
        <f t="shared" si="135"/>
        <v/>
      </c>
      <c r="Q60" s="2"/>
      <c r="R60" s="2"/>
      <c r="S60" s="2"/>
      <c r="T60" s="2"/>
      <c r="U60" s="2"/>
      <c r="V60" s="2"/>
      <c r="W60" s="2"/>
      <c r="X60" s="2"/>
      <c r="Y60" s="2">
        <v>39</v>
      </c>
      <c r="Z60" s="2"/>
      <c r="AA60" s="2"/>
      <c r="AB60" s="2"/>
      <c r="AC60" s="2"/>
      <c r="AD60" s="2"/>
      <c r="AE60" s="2"/>
      <c r="AF60" s="2"/>
    </row>
    <row r="61" spans="1:33" ht="22.2" hidden="1">
      <c r="A61" s="34"/>
      <c r="B61" s="298" t="str">
        <f>IF(ISERROR(AA$19),"",AA$19&amp;"")&amp;P$61</f>
        <v/>
      </c>
      <c r="C61" s="6"/>
      <c r="D61" s="401"/>
      <c r="E61" s="402"/>
      <c r="F61" s="40"/>
      <c r="G61" s="403"/>
      <c r="H61" s="404"/>
      <c r="I61" s="404"/>
      <c r="J61" s="405"/>
      <c r="K61" s="29"/>
      <c r="L61" s="105"/>
      <c r="P61" s="299" t="str">
        <f t="shared" si="135"/>
        <v/>
      </c>
      <c r="Q61" s="2"/>
      <c r="R61" s="2"/>
      <c r="S61" s="2"/>
      <c r="T61" s="2"/>
      <c r="U61" s="2"/>
      <c r="V61" s="2"/>
      <c r="W61" s="2"/>
      <c r="X61" s="2"/>
      <c r="Y61" s="2">
        <v>39</v>
      </c>
      <c r="Z61" s="2"/>
      <c r="AA61" s="2"/>
      <c r="AB61" s="2"/>
      <c r="AC61" s="2"/>
      <c r="AD61" s="2"/>
      <c r="AE61" s="2"/>
      <c r="AF61" s="2"/>
    </row>
    <row r="62" spans="1:33" ht="22.2" hidden="1">
      <c r="A62" s="34"/>
      <c r="B62" s="298" t="str">
        <f>IF(ISERROR(AA$20),"",AA$20&amp;"")&amp;P$62</f>
        <v/>
      </c>
      <c r="C62" s="6"/>
      <c r="D62" s="401"/>
      <c r="E62" s="402"/>
      <c r="F62" s="40"/>
      <c r="G62" s="403"/>
      <c r="H62" s="404"/>
      <c r="I62" s="404"/>
      <c r="J62" s="405"/>
      <c r="K62" s="29"/>
      <c r="L62" s="105"/>
      <c r="P62" s="299" t="str">
        <f t="shared" si="135"/>
        <v/>
      </c>
      <c r="Q62" s="2"/>
      <c r="R62" s="2"/>
      <c r="S62" s="2"/>
      <c r="T62" s="2"/>
      <c r="U62" s="2"/>
      <c r="V62" s="2"/>
      <c r="W62" s="2"/>
      <c r="X62" s="2"/>
      <c r="Y62" s="2">
        <v>39</v>
      </c>
      <c r="Z62" s="2"/>
      <c r="AA62" s="2"/>
      <c r="AB62" s="2"/>
      <c r="AC62" s="2"/>
      <c r="AD62" s="2"/>
      <c r="AE62" s="2"/>
      <c r="AF62" s="2"/>
    </row>
    <row r="63" spans="1:33" ht="22.2" hidden="1">
      <c r="A63" s="34"/>
      <c r="B63" s="298" t="str">
        <f>IF(ISERROR(AA$21),"",AA$21&amp;"")&amp;P$63</f>
        <v/>
      </c>
      <c r="C63" s="6"/>
      <c r="D63" s="401"/>
      <c r="E63" s="402"/>
      <c r="F63" s="40"/>
      <c r="G63" s="403"/>
      <c r="H63" s="404"/>
      <c r="I63" s="404"/>
      <c r="J63" s="405"/>
      <c r="K63" s="29"/>
      <c r="L63" s="105"/>
      <c r="P63" s="299"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7" t="str">
        <f ca="1">D29</f>
        <v>Answer</v>
      </c>
      <c r="E65" s="41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1" t="s">
        <v>22</v>
      </c>
      <c r="E66" s="40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19.95" customHeight="1">
      <c r="A67" s="34"/>
      <c r="B67" s="298" t="str">
        <f>IF(ISERROR(AA$13),"",AA$13&amp;"")&amp;P$55</f>
        <v>Copper(*)</v>
      </c>
      <c r="C67" s="6"/>
      <c r="D67" s="401" t="s">
        <v>22</v>
      </c>
      <c r="E67" s="40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19.95" customHeight="1">
      <c r="A68" s="34"/>
      <c r="B68" s="298" t="str">
        <f>IF(ISERROR(AA$14),"",AA$14&amp;"")&amp;P$56</f>
        <v>Graphite</v>
      </c>
      <c r="C68" s="6"/>
      <c r="D68" s="401"/>
      <c r="E68" s="40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19.95" customHeight="1">
      <c r="A69" s="34"/>
      <c r="B69" s="298" t="str">
        <f>IF(ISERROR(AA$15),"",AA$15&amp;"")&amp;P$57</f>
        <v>Lithium</v>
      </c>
      <c r="C69" s="6"/>
      <c r="D69" s="401"/>
      <c r="E69" s="40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19.95" customHeight="1">
      <c r="A70" s="34"/>
      <c r="B70" s="298" t="str">
        <f>IF(ISERROR(AA$16),"",AA$16&amp;"")&amp;P$58</f>
        <v>Mica(*)</v>
      </c>
      <c r="C70" s="6"/>
      <c r="D70" s="401" t="s">
        <v>22</v>
      </c>
      <c r="E70" s="40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19.95" customHeight="1">
      <c r="A71" s="34"/>
      <c r="B71" s="298" t="str">
        <f>IF(ISERROR(AA$17),"",AA$17&amp;"")&amp;P$59</f>
        <v>Nickel(*)</v>
      </c>
      <c r="C71" s="6"/>
      <c r="D71" s="401" t="s">
        <v>22</v>
      </c>
      <c r="E71" s="40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298" t="str">
        <f>IF(ISERROR(AA$18),"",AA$18&amp;"")&amp;P$60</f>
        <v/>
      </c>
      <c r="C72" s="6"/>
      <c r="D72" s="401"/>
      <c r="E72" s="40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298" t="str">
        <f>IF(ISERROR(AA$19),"",AA$19&amp;"")&amp;P$61</f>
        <v/>
      </c>
      <c r="C73" s="6"/>
      <c r="D73" s="401"/>
      <c r="E73" s="40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298" t="str">
        <f>IF(ISERROR(AA$20),"",AA$20&amp;"")&amp;P$62</f>
        <v/>
      </c>
      <c r="C74" s="6"/>
      <c r="D74" s="401"/>
      <c r="E74" s="40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298" t="str">
        <f>IF(ISERROR(AA$21),"",AA$21&amp;"")&amp;P$63</f>
        <v/>
      </c>
      <c r="C75" s="6"/>
      <c r="D75" s="401"/>
      <c r="E75" s="40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7" t="str">
        <f ca="1">D29</f>
        <v>Answer</v>
      </c>
      <c r="E77" s="41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1" t="s">
        <v>27</v>
      </c>
      <c r="E78" s="402"/>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1" t="s">
        <v>27</v>
      </c>
      <c r="E79" s="402"/>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5.95" customHeight="1">
      <c r="A80" s="34"/>
      <c r="B80" s="298" t="str">
        <f>IF(ISERROR(AA$14),"",AA$14&amp;"")&amp;P$56</f>
        <v>Graphite</v>
      </c>
      <c r="C80" s="28"/>
      <c r="D80" s="401"/>
      <c r="E80" s="40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1"/>
      <c r="E81" s="40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1" t="s">
        <v>27</v>
      </c>
      <c r="E82" s="40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01" t="s">
        <v>27</v>
      </c>
      <c r="E83" s="402"/>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1"/>
      <c r="E84" s="40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1"/>
      <c r="E85" s="40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1"/>
      <c r="E86" s="40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1"/>
      <c r="E87" s="40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7" t="str">
        <f ca="1">D29</f>
        <v>Answer</v>
      </c>
      <c r="E89" s="417"/>
      <c r="F89" s="14"/>
      <c r="G89" s="37" t="str">
        <f ca="1">G29</f>
        <v>Comments</v>
      </c>
      <c r="H89" s="418"/>
      <c r="I89" s="418"/>
      <c r="J89" s="418"/>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1" t="s">
        <v>25</v>
      </c>
      <c r="E90" s="40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1" t="s">
        <v>22</v>
      </c>
      <c r="E91" s="40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1"/>
      <c r="E92" s="40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1"/>
      <c r="E93" s="40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1" t="s">
        <v>25</v>
      </c>
      <c r="E94" s="40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2">
      <c r="A95" s="34"/>
      <c r="B95" s="298" t="str">
        <f>IF(ISERROR(AA$17),"",AA$17&amp;"")&amp;P$59</f>
        <v>Nickel(*)</v>
      </c>
      <c r="C95" s="6"/>
      <c r="D95" s="401" t="s">
        <v>22</v>
      </c>
      <c r="E95" s="40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2" hidden="1">
      <c r="A96" s="34"/>
      <c r="B96" s="298" t="str">
        <f>IF(ISERROR(AA$18),"",AA$18&amp;"")&amp;P$60</f>
        <v/>
      </c>
      <c r="C96" s="6"/>
      <c r="D96" s="401"/>
      <c r="E96" s="40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2" hidden="1">
      <c r="A97" s="34"/>
      <c r="B97" s="298" t="str">
        <f>IF(ISERROR(AA$19),"",AA$19&amp;"")&amp;P$61</f>
        <v/>
      </c>
      <c r="C97" s="6"/>
      <c r="D97" s="401"/>
      <c r="E97" s="40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2" hidden="1">
      <c r="A98" s="34"/>
      <c r="B98" s="298" t="str">
        <f>IF(ISERROR(AA$20),"",AA$20&amp;"")&amp;P$62</f>
        <v/>
      </c>
      <c r="C98" s="6"/>
      <c r="D98" s="401"/>
      <c r="E98" s="40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2" hidden="1">
      <c r="A99" s="34"/>
      <c r="B99" s="298" t="str">
        <f>IF(ISERROR(AA$21),"",AA$21&amp;"")&amp;P$63</f>
        <v/>
      </c>
      <c r="C99" s="6"/>
      <c r="D99" s="401"/>
      <c r="E99" s="40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7" t="str">
        <f ca="1">D29</f>
        <v>Answer</v>
      </c>
      <c r="E101" s="417"/>
      <c r="F101" s="14"/>
      <c r="G101" s="37" t="str">
        <f ca="1">G29</f>
        <v>Comments</v>
      </c>
      <c r="H101" s="418" t="str">
        <f>IF(Q115="(*)","Click here to enter smelter names","")</f>
        <v/>
      </c>
      <c r="I101" s="418"/>
      <c r="J101" s="41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1" t="s">
        <v>25</v>
      </c>
      <c r="E102" s="40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1" t="s">
        <v>25</v>
      </c>
      <c r="E103" s="40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1"/>
      <c r="E104" s="40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1"/>
      <c r="E105" s="40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1" t="s">
        <v>25</v>
      </c>
      <c r="E106" s="40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298" t="str">
        <f>IF(ISERROR(AA$17),"",AA$17&amp;"")&amp;P$59</f>
        <v>Nickel(*)</v>
      </c>
      <c r="C107" s="28"/>
      <c r="D107" s="401" t="s">
        <v>25</v>
      </c>
      <c r="E107" s="40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298" t="str">
        <f>IF(ISERROR(AA$18),"",AA$18&amp;"")&amp;P$60</f>
        <v/>
      </c>
      <c r="C108" s="28"/>
      <c r="D108" s="401"/>
      <c r="E108" s="40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298" t="str">
        <f>IF(ISERROR(AA$19),"",AA$19&amp;"")&amp;P$61</f>
        <v/>
      </c>
      <c r="C109" s="28"/>
      <c r="D109" s="401"/>
      <c r="E109" s="40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298" t="str">
        <f>IF(ISERROR(AA$20),"",AA$20&amp;"")&amp;P$62</f>
        <v/>
      </c>
      <c r="C110" s="28"/>
      <c r="D110" s="401"/>
      <c r="E110" s="40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298" t="str">
        <f>IF(ISERROR(AA$21),"",AA$21&amp;"")&amp;P$63</f>
        <v/>
      </c>
      <c r="C111" s="42"/>
      <c r="D111" s="401"/>
      <c r="E111" s="40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6" t="str">
        <f ca="1">OFFSET(L!$C$1,MATCH("Declaration"&amp;ADDRESS(ROW(),COLUMN(),4),L!$A:$A,0)-1,SL,,)</f>
        <v>Answer the Following Questions at a Company Level</v>
      </c>
      <c r="C113" s="416"/>
      <c r="D113" s="416"/>
      <c r="E113" s="416"/>
      <c r="F113" s="416"/>
      <c r="G113" s="416"/>
      <c r="H113" s="416"/>
      <c r="I113" s="416"/>
      <c r="J113" s="416"/>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0" t="str">
        <f ca="1">D29</f>
        <v>Answer</v>
      </c>
      <c r="E114" s="410"/>
      <c r="F114" s="46"/>
      <c r="G114" s="410" t="str">
        <f ca="1">G29</f>
        <v>Comments</v>
      </c>
      <c r="H114" s="410" t="e">
        <f>HLOOKUP(SL,LT,$O114,0)</f>
        <v>#NAME?</v>
      </c>
      <c r="I114" s="41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1" t="s">
        <v>25</v>
      </c>
      <c r="E115" s="402"/>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3"/>
      <c r="E116" s="353"/>
      <c r="F116" s="8"/>
      <c r="G116" s="408"/>
      <c r="H116" s="408"/>
      <c r="I116" s="408"/>
      <c r="J116" s="40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1" t="s">
        <v>25</v>
      </c>
      <c r="E117" s="402"/>
      <c r="F117" s="50"/>
      <c r="G117" s="411" t="s">
        <v>20057</v>
      </c>
      <c r="H117" s="412"/>
      <c r="I117" s="412"/>
      <c r="J117" s="41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14"/>
      <c r="E119" s="414"/>
      <c r="F119" s="231"/>
      <c r="G119" s="415"/>
      <c r="H119" s="415"/>
      <c r="I119" s="415"/>
      <c r="J119" s="41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1" t="s">
        <v>25</v>
      </c>
      <c r="E120" s="402"/>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1" t="s">
        <v>22</v>
      </c>
      <c r="E121" s="402"/>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1"/>
      <c r="E122" s="40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1"/>
      <c r="E123" s="40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1" t="s">
        <v>25</v>
      </c>
      <c r="E124" s="40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298" t="str">
        <f>IF(ISERROR(AA$17),"",AA$17&amp;"")&amp;P$59</f>
        <v>Nickel(*)</v>
      </c>
      <c r="C125" s="6"/>
      <c r="D125" s="401" t="s">
        <v>22</v>
      </c>
      <c r="E125" s="402"/>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298" t="str">
        <f>IF(ISERROR(AA$18),"",AA$18&amp;"")&amp;P$60</f>
        <v/>
      </c>
      <c r="C126" s="6"/>
      <c r="D126" s="401"/>
      <c r="E126" s="40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298" t="str">
        <f>IF(ISERROR(AA$19),"",AA$19&amp;"")&amp;P$61</f>
        <v/>
      </c>
      <c r="C127" s="6"/>
      <c r="D127" s="401"/>
      <c r="E127" s="40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298" t="str">
        <f>IF(ISERROR(AA$20),"",AA$20&amp;"")&amp;P$62</f>
        <v/>
      </c>
      <c r="C128" s="6"/>
      <c r="D128" s="401"/>
      <c r="E128" s="40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298" t="str">
        <f>IF(ISERROR(AA$21),"",AA$21&amp;"")&amp;P$63</f>
        <v/>
      </c>
      <c r="C129" s="6"/>
      <c r="D129" s="401"/>
      <c r="E129" s="40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1" t="s">
        <v>25</v>
      </c>
      <c r="E131" s="40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6" t="s">
        <v>32</v>
      </c>
      <c r="E133" s="407"/>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3"/>
      <c r="E134" s="353"/>
      <c r="F134" s="9"/>
      <c r="G134" s="408"/>
      <c r="H134" s="408"/>
      <c r="I134" s="408"/>
      <c r="J134" s="40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1" t="s">
        <v>25</v>
      </c>
      <c r="E135" s="40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3"/>
      <c r="E136" s="353"/>
      <c r="F136" s="9"/>
      <c r="G136" s="409"/>
      <c r="H136" s="409"/>
      <c r="I136" s="409"/>
      <c r="J136" s="40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1" t="s">
        <v>25</v>
      </c>
      <c r="E137" s="40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398" t="str">
        <f>IF(OR($D$8="",$I$3=""),"","Click here to check required fields completion")</f>
        <v/>
      </c>
      <c r="C138" s="398"/>
      <c r="D138" s="398"/>
      <c r="E138" s="398"/>
      <c r="F138" s="398"/>
      <c r="G138" s="398"/>
      <c r="H138" s="398"/>
      <c r="I138" s="398"/>
      <c r="J138" s="398"/>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399" t="str">
        <f ca="1">OFFSET(L!$C$1,MATCH("General"&amp;"Cpy",L!$A:$A,0)-1,SL,,)</f>
        <v>© 2025 Responsible Minerals Initiative. All rights reserved.</v>
      </c>
      <c r="B139" s="400"/>
      <c r="C139" s="400"/>
      <c r="D139" s="400"/>
      <c r="E139" s="400"/>
      <c r="F139" s="400"/>
      <c r="G139" s="400"/>
      <c r="H139" s="400"/>
      <c r="I139" s="400"/>
      <c r="J139" s="400"/>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7"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20:J20"/>
    <mergeCell ref="G54:J54"/>
    <mergeCell ref="D50:E50"/>
    <mergeCell ref="G50:J50"/>
    <mergeCell ref="D51:E51"/>
    <mergeCell ref="D47:E47"/>
    <mergeCell ref="G51:J51"/>
    <mergeCell ref="D44:E44"/>
    <mergeCell ref="D41:E41"/>
    <mergeCell ref="D38:E38"/>
    <mergeCell ref="G39:J39"/>
    <mergeCell ref="D26:E26"/>
    <mergeCell ref="D32:E32"/>
    <mergeCell ref="D21:J21"/>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17:J17"/>
    <mergeCell ref="D37:E37"/>
    <mergeCell ref="D25:J25"/>
    <mergeCell ref="B28:J28"/>
    <mergeCell ref="D16:J16"/>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CCD4938D-0F59-45B2-883C-CDE8CC6163DF}"/>
    <hyperlink ref="D20" r:id="rId2" xr:uid="{CD1F6316-E062-479B-92CD-47F2F9896B62}"/>
    <hyperlink ref="D24" r:id="rId3" xr:uid="{51A6A03D-7833-492B-A347-F9DD7238223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37"/>
  <sheetViews>
    <sheetView showGridLines="0" showZeros="0" topLeftCell="A2" zoomScale="50" zoomScaleNormal="50" workbookViewId="0">
      <pane ySplit="3" topLeftCell="A31" activePane="bottomLeft" state="frozen"/>
      <selection activeCell="B24" sqref="B24:J24"/>
      <selection pane="bottomLeft" activeCell="F4" sqref="F4"/>
    </sheetView>
  </sheetViews>
  <sheetFormatPr baseColWidth="10"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3"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249.4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20.399999999999999">
      <c r="A5" s="155"/>
      <c r="B5" s="302" t="s">
        <v>18642</v>
      </c>
      <c r="C5" s="152" t="s">
        <v>308</v>
      </c>
      <c r="D5" s="149" t="s">
        <v>20063</v>
      </c>
      <c r="E5" s="149" t="s">
        <v>20064</v>
      </c>
      <c r="F5" s="149" t="s">
        <v>19143</v>
      </c>
      <c r="G5" s="149"/>
      <c r="H5" s="204" t="s">
        <v>19143</v>
      </c>
      <c r="I5" s="205" t="s">
        <v>20065</v>
      </c>
      <c r="J5" s="205" t="s">
        <v>5411</v>
      </c>
      <c r="K5" s="150"/>
      <c r="L5" s="150"/>
      <c r="M5" s="150"/>
      <c r="N5" s="150"/>
      <c r="O5" s="150"/>
      <c r="P5" s="207"/>
      <c r="Q5" s="151"/>
      <c r="R5" s="149" t="str">
        <f ca="1">IF(ISERROR($V5),"",OFFSET('Smelter Look-up'!$C$4,$V5-4,0)&amp;"")</f>
        <v/>
      </c>
      <c r="S5" s="155" t="str">
        <f t="shared" ref="S5:S62" ca="1" si="0">IF(B5="","",IF(ISERROR(MATCH($E5,CL,0)),"Unknown",INDIRECT("'C'!$A$"&amp;MATCH($E5,CL,0)+1)))</f>
        <v>ID</v>
      </c>
      <c r="T5" s="155" t="str">
        <f ca="1">IF(B5="","",IF(ISERROR(MATCH($J5,SorP!$B$1:$B$6226,0)),"",INDIRECT("'SorP'!$A$"&amp;MATCH($S5&amp;$J5,SorP!C:C,0))))</f>
        <v>ID-SL</v>
      </c>
      <c r="U5" s="168"/>
      <c r="V5" s="169">
        <f>IF(C5="",NA(),MATCH($B5&amp;$C5,'Smelter Look-up'!$J:$J,0))</f>
        <v>435</v>
      </c>
      <c r="X5" s="170">
        <f t="shared" ref="X5:X61" si="1">IF(AND(C5="Smelter not listed",OR(LEN(D5)=0,LEN(E5)=0)),1,0)</f>
        <v>0</v>
      </c>
      <c r="AB5" s="312" t="str">
        <f t="shared" ref="AB5:AB68" si="2">IF(C5="","",B5)</f>
        <v>Nickel</v>
      </c>
    </row>
    <row r="6" spans="1:34" s="170" customFormat="1" ht="20.399999999999999">
      <c r="A6" s="155"/>
      <c r="B6" s="302" t="s">
        <v>18642</v>
      </c>
      <c r="C6" s="152" t="s">
        <v>308</v>
      </c>
      <c r="D6" s="149" t="s">
        <v>20066</v>
      </c>
      <c r="E6" s="149" t="s">
        <v>20067</v>
      </c>
      <c r="F6" s="149" t="s">
        <v>19143</v>
      </c>
      <c r="G6" s="149"/>
      <c r="H6" s="204" t="s">
        <v>19143</v>
      </c>
      <c r="I6" s="205" t="s">
        <v>19293</v>
      </c>
      <c r="J6" s="205" t="s">
        <v>98</v>
      </c>
      <c r="K6" s="150"/>
      <c r="L6" s="150"/>
      <c r="M6" s="150"/>
      <c r="N6" s="150"/>
      <c r="O6" s="150"/>
      <c r="P6" s="207"/>
      <c r="Q6" s="151"/>
      <c r="R6" s="149" t="str">
        <f ca="1">IF(ISERROR($V6),"",OFFSET('Smelter Look-up'!$C$4,$V6-4,0)&amp;"")</f>
        <v/>
      </c>
      <c r="S6" s="155" t="str">
        <f t="shared" ca="1" si="0"/>
        <v>CA</v>
      </c>
      <c r="T6" s="155" t="str">
        <f ca="1">IF(B6="","",IF(ISERROR(MATCH($J6,SorP!$B$1:$B$6226,0)),"",INDIRECT("'SorP'!$A$"&amp;MATCH($S6&amp;$J6,SorP!C:C,0))))</f>
        <v>CA-ON</v>
      </c>
      <c r="U6" s="168"/>
      <c r="V6" s="169">
        <f>IF(C6="",NA(),MATCH($B6&amp;$C6,'Smelter Look-up'!$J:$J,0))</f>
        <v>435</v>
      </c>
      <c r="X6" s="170">
        <f t="shared" si="1"/>
        <v>0</v>
      </c>
      <c r="AB6" s="312" t="str">
        <f t="shared" si="2"/>
        <v>Nickel</v>
      </c>
    </row>
    <row r="7" spans="1:34" s="170" customFormat="1" ht="25.2">
      <c r="A7" s="155"/>
      <c r="B7" s="302" t="s">
        <v>18642</v>
      </c>
      <c r="C7" s="152" t="s">
        <v>308</v>
      </c>
      <c r="D7" s="149" t="s">
        <v>281</v>
      </c>
      <c r="E7" s="149" t="s">
        <v>95</v>
      </c>
      <c r="F7" s="149"/>
      <c r="G7" s="149"/>
      <c r="H7" s="204">
        <v>0</v>
      </c>
      <c r="I7" s="205" t="s">
        <v>283</v>
      </c>
      <c r="J7" s="205" t="s">
        <v>284</v>
      </c>
      <c r="K7" s="150"/>
      <c r="L7" s="150"/>
      <c r="M7" s="150"/>
      <c r="N7" s="150"/>
      <c r="O7" s="150"/>
      <c r="P7" s="207"/>
      <c r="Q7" s="151"/>
      <c r="R7" s="149" t="str">
        <f ca="1">IF(ISERROR($V7),"",OFFSET('Smelter Look-up'!$C$4,$V7-4,0)&amp;"")</f>
        <v/>
      </c>
      <c r="S7" s="155" t="str">
        <f t="shared" ca="1" si="0"/>
        <v>CA</v>
      </c>
      <c r="T7" s="155" t="str">
        <f ca="1">IF(B7="","",IF(ISERROR(MATCH($J7,SorP!$B$1:$B$6226,0)),"",INDIRECT("'SorP'!$A$"&amp;MATCH($S7&amp;$J7,SorP!C:C,0))))</f>
        <v>CA-NL</v>
      </c>
      <c r="U7" s="168"/>
      <c r="V7" s="169">
        <f>IF(C7="",NA(),MATCH($B7&amp;$C7,'Smelter Look-up'!$J:$J,0))</f>
        <v>435</v>
      </c>
      <c r="X7" s="170">
        <f t="shared" si="1"/>
        <v>0</v>
      </c>
      <c r="AB7" s="312" t="str">
        <f t="shared" si="2"/>
        <v>Nickel</v>
      </c>
    </row>
    <row r="8" spans="1:34" s="170" customFormat="1" ht="20.399999999999999">
      <c r="A8" s="155"/>
      <c r="B8" s="302" t="s">
        <v>18642</v>
      </c>
      <c r="C8" s="152" t="s">
        <v>20068</v>
      </c>
      <c r="D8" s="149" t="s">
        <v>20068</v>
      </c>
      <c r="E8" s="149" t="s">
        <v>352</v>
      </c>
      <c r="F8" s="149" t="s">
        <v>19143</v>
      </c>
      <c r="G8" s="149" t="s">
        <v>19143</v>
      </c>
      <c r="H8" s="204" t="s">
        <v>19143</v>
      </c>
      <c r="I8" s="205" t="s">
        <v>19143</v>
      </c>
      <c r="J8" s="205" t="s">
        <v>19143</v>
      </c>
      <c r="K8" s="150"/>
      <c r="L8" s="150"/>
      <c r="M8" s="150"/>
      <c r="N8" s="150"/>
      <c r="O8" s="150"/>
      <c r="P8" s="207"/>
      <c r="Q8" s="151"/>
      <c r="R8" s="149" t="str">
        <f ca="1">IF(ISERROR($V8),"",OFFSET('Smelter Look-up'!$C$4,$V8-4,0)&amp;"")</f>
        <v/>
      </c>
      <c r="S8" s="155" t="str">
        <f t="shared" ca="1" si="0"/>
        <v>BR</v>
      </c>
      <c r="T8" s="155" t="str">
        <f ca="1">IF(B8="","",IF(ISERROR(MATCH($J8,SorP!$B$1:$B$6226,0)),"",INDIRECT("'SorP'!$A$"&amp;MATCH($S8&amp;$J8,SorP!C:C,0))))</f>
        <v/>
      </c>
      <c r="U8" s="168"/>
      <c r="V8" s="169" t="e">
        <f>IF(C8="",NA(),MATCH($B8&amp;$C8,'Smelter Look-up'!$J:$J,0))</f>
        <v>#N/A</v>
      </c>
      <c r="X8" s="170">
        <f t="shared" si="1"/>
        <v>0</v>
      </c>
      <c r="AB8" s="312" t="str">
        <f t="shared" si="2"/>
        <v>Nickel</v>
      </c>
    </row>
    <row r="9" spans="1:34" s="170" customFormat="1" ht="20.399999999999999">
      <c r="A9" s="155"/>
      <c r="B9" s="302" t="s">
        <v>18642</v>
      </c>
      <c r="C9" s="152" t="s">
        <v>20069</v>
      </c>
      <c r="D9" s="149" t="s">
        <v>20069</v>
      </c>
      <c r="E9" s="149" t="s">
        <v>219</v>
      </c>
      <c r="F9" s="149" t="s">
        <v>19143</v>
      </c>
      <c r="G9" s="149" t="s">
        <v>19143</v>
      </c>
      <c r="H9" s="204" t="s">
        <v>19143</v>
      </c>
      <c r="I9" s="205" t="s">
        <v>19143</v>
      </c>
      <c r="J9" s="205" t="s">
        <v>19143</v>
      </c>
      <c r="K9" s="150"/>
      <c r="L9" s="150"/>
      <c r="M9" s="150"/>
      <c r="N9" s="150"/>
      <c r="O9" s="150"/>
      <c r="P9" s="207"/>
      <c r="Q9" s="151"/>
      <c r="R9" s="149" t="str">
        <f ca="1">IF(ISERROR($V9),"",OFFSET('Smelter Look-up'!$C$4,$V9-4,0)&amp;"")</f>
        <v/>
      </c>
      <c r="S9" s="155" t="str">
        <f t="shared" ca="1" si="0"/>
        <v>AU</v>
      </c>
      <c r="T9" s="155" t="str">
        <f ca="1">IF(B9="","",IF(ISERROR(MATCH($J9,SorP!$B$1:$B$6226,0)),"",INDIRECT("'SorP'!$A$"&amp;MATCH($S9&amp;$J9,SorP!C:C,0))))</f>
        <v/>
      </c>
      <c r="U9" s="168"/>
      <c r="V9" s="169" t="e">
        <f>IF(C9="",NA(),MATCH($B9&amp;$C9,'Smelter Look-up'!$J:$J,0))</f>
        <v>#N/A</v>
      </c>
      <c r="X9" s="170">
        <f t="shared" si="1"/>
        <v>0</v>
      </c>
      <c r="AB9" s="312" t="str">
        <f t="shared" si="2"/>
        <v>Nickel</v>
      </c>
    </row>
    <row r="10" spans="1:34" s="170" customFormat="1" ht="20.399999999999999">
      <c r="A10" s="155"/>
      <c r="B10" s="302" t="s">
        <v>18642</v>
      </c>
      <c r="C10" s="152" t="s">
        <v>20070</v>
      </c>
      <c r="D10" s="149" t="s">
        <v>20070</v>
      </c>
      <c r="E10" s="149" t="s">
        <v>253</v>
      </c>
      <c r="F10" s="149" t="s">
        <v>19143</v>
      </c>
      <c r="G10" s="149" t="s">
        <v>19143</v>
      </c>
      <c r="H10" s="204" t="s">
        <v>19143</v>
      </c>
      <c r="I10" s="205" t="s">
        <v>19143</v>
      </c>
      <c r="J10" s="205" t="s">
        <v>19143</v>
      </c>
      <c r="K10" s="150"/>
      <c r="L10" s="150"/>
      <c r="M10" s="150"/>
      <c r="N10" s="150"/>
      <c r="O10" s="150"/>
      <c r="P10" s="207"/>
      <c r="Q10" s="151"/>
      <c r="R10" s="149" t="str">
        <f ca="1">IF(ISERROR($V10),"",OFFSET('Smelter Look-up'!$C$4,$V10-4,0)&amp;"")</f>
        <v/>
      </c>
      <c r="S10" s="155" t="str">
        <f t="shared" ca="1" si="0"/>
        <v>ID</v>
      </c>
      <c r="T10" s="155" t="str">
        <f ca="1">IF(B10="","",IF(ISERROR(MATCH($J10,SorP!$B$1:$B$6226,0)),"",INDIRECT("'SorP'!$A$"&amp;MATCH($S10&amp;$J10,SorP!C:C,0))))</f>
        <v/>
      </c>
      <c r="U10" s="168"/>
      <c r="V10" s="169" t="e">
        <f>IF(C10="",NA(),MATCH($B10&amp;$C10,'Smelter Look-up'!$J:$J,0))</f>
        <v>#N/A</v>
      </c>
      <c r="X10" s="170">
        <f t="shared" si="1"/>
        <v>0</v>
      </c>
      <c r="AB10" s="312" t="str">
        <f t="shared" si="2"/>
        <v>Nickel</v>
      </c>
    </row>
    <row r="11" spans="1:34" s="170" customFormat="1" ht="20.399999999999999">
      <c r="A11" s="155"/>
      <c r="B11" s="302" t="s">
        <v>18642</v>
      </c>
      <c r="C11" s="152" t="s">
        <v>20071</v>
      </c>
      <c r="D11" s="149" t="s">
        <v>20071</v>
      </c>
      <c r="E11" s="149" t="s">
        <v>1706</v>
      </c>
      <c r="F11" s="149" t="s">
        <v>19143</v>
      </c>
      <c r="G11" s="149" t="s">
        <v>19143</v>
      </c>
      <c r="H11" s="204" t="s">
        <v>19143</v>
      </c>
      <c r="I11" s="205" t="s">
        <v>19143</v>
      </c>
      <c r="J11" s="205" t="s">
        <v>19143</v>
      </c>
      <c r="K11" s="150"/>
      <c r="L11" s="150"/>
      <c r="M11" s="150"/>
      <c r="N11" s="150"/>
      <c r="O11" s="150"/>
      <c r="P11" s="207"/>
      <c r="Q11" s="151"/>
      <c r="R11" s="149" t="str">
        <f ca="1">IF(ISERROR($V11),"",OFFSET('Smelter Look-up'!$C$4,$V11-4,0)&amp;"")</f>
        <v/>
      </c>
      <c r="S11" s="155" t="str">
        <f t="shared" ca="1" si="0"/>
        <v>ZA</v>
      </c>
      <c r="T11" s="155" t="str">
        <f ca="1">IF(B11="","",IF(ISERROR(MATCH($J11,SorP!$B$1:$B$6226,0)),"",INDIRECT("'SorP'!$A$"&amp;MATCH($S11&amp;$J11,SorP!C:C,0))))</f>
        <v/>
      </c>
      <c r="U11" s="168"/>
      <c r="V11" s="169" t="e">
        <f>IF(C11="",NA(),MATCH($B11&amp;$C11,'Smelter Look-up'!$J:$J,0))</f>
        <v>#N/A</v>
      </c>
      <c r="X11" s="170">
        <f t="shared" si="1"/>
        <v>0</v>
      </c>
      <c r="AB11" s="312" t="str">
        <f t="shared" si="2"/>
        <v>Nickel</v>
      </c>
    </row>
    <row r="12" spans="1:34" s="170" customFormat="1" ht="63">
      <c r="A12" s="155"/>
      <c r="B12" s="302" t="s">
        <v>18642</v>
      </c>
      <c r="C12" s="152" t="s">
        <v>218</v>
      </c>
      <c r="D12" s="149" t="s">
        <v>218</v>
      </c>
      <c r="E12" s="149" t="s">
        <v>219</v>
      </c>
      <c r="F12" s="149" t="s">
        <v>18899</v>
      </c>
      <c r="G12" s="149" t="s">
        <v>12</v>
      </c>
      <c r="H12" s="204">
        <v>0</v>
      </c>
      <c r="I12" s="205" t="s">
        <v>19227</v>
      </c>
      <c r="J12" s="205" t="s">
        <v>222</v>
      </c>
      <c r="K12" s="150"/>
      <c r="L12" s="150"/>
      <c r="M12" s="150"/>
      <c r="N12" s="150"/>
      <c r="O12" s="150"/>
      <c r="P12" s="207"/>
      <c r="Q12" s="151"/>
      <c r="R12" s="149" t="str">
        <f ca="1">IF(ISERROR($V12),"",OFFSET('Smelter Look-up'!$C$4,$V12-4,0)&amp;"")</f>
        <v>Murrin Murrin Nickel Cobalt Plant</v>
      </c>
      <c r="S12" s="155" t="str">
        <f t="shared" ca="1" si="0"/>
        <v>AU</v>
      </c>
      <c r="T12" s="155" t="str">
        <f ca="1">IF(B12="","",IF(ISERROR(MATCH($J12,SorP!$B$1:$B$6226,0)),"",INDIRECT("'SorP'!$A$"&amp;MATCH($S12&amp;$J12,SorP!C:C,0))))</f>
        <v>AU-WA</v>
      </c>
      <c r="U12" s="168"/>
      <c r="V12" s="169">
        <f>IF(C12="",NA(),MATCH($B12&amp;$C12,'Smelter Look-up'!$J:$J,0))</f>
        <v>411</v>
      </c>
      <c r="X12" s="170">
        <f t="shared" si="1"/>
        <v>0</v>
      </c>
      <c r="AB12" s="312" t="str">
        <f t="shared" si="2"/>
        <v>Nickel</v>
      </c>
    </row>
    <row r="13" spans="1:34" s="170" customFormat="1" ht="75.599999999999994">
      <c r="A13" s="155"/>
      <c r="B13" s="302" t="s">
        <v>18642</v>
      </c>
      <c r="C13" s="152" t="s">
        <v>86</v>
      </c>
      <c r="D13" s="149" t="s">
        <v>86</v>
      </c>
      <c r="E13" s="149" t="s">
        <v>20072</v>
      </c>
      <c r="F13" s="149" t="s">
        <v>18876</v>
      </c>
      <c r="G13" s="149" t="s">
        <v>12</v>
      </c>
      <c r="H13" s="204">
        <v>0</v>
      </c>
      <c r="I13" s="205" t="s">
        <v>89</v>
      </c>
      <c r="J13" s="205" t="s">
        <v>89</v>
      </c>
      <c r="K13" s="150"/>
      <c r="L13" s="150"/>
      <c r="M13" s="150"/>
      <c r="N13" s="150"/>
      <c r="O13" s="150"/>
      <c r="P13" s="207"/>
      <c r="Q13" s="151"/>
      <c r="R13" s="149" t="str">
        <f ca="1">IF(ISERROR($V13),"",OFFSET('Smelter Look-up'!$C$4,$V13-4,0)&amp;"")</f>
        <v>Dynatec Madagascar Company</v>
      </c>
      <c r="S13" s="155" t="str">
        <f t="shared" ca="1" si="0"/>
        <v>MG</v>
      </c>
      <c r="T13" s="155" t="str">
        <f ca="1">IF(B13="","",IF(ISERROR(MATCH($J13,SorP!$B$1:$B$6226,0)),"",INDIRECT("'SorP'!$A$"&amp;MATCH($S13&amp;$J13,SorP!C:C,0))))</f>
        <v>MG-A</v>
      </c>
      <c r="U13" s="168"/>
      <c r="V13" s="169">
        <f>IF(C13="",NA(),MATCH($B13&amp;$C13,'Smelter Look-up'!$J:$J,0))</f>
        <v>382</v>
      </c>
      <c r="X13" s="170">
        <f t="shared" si="1"/>
        <v>0</v>
      </c>
      <c r="AB13" s="312" t="str">
        <f t="shared" si="2"/>
        <v>Nickel</v>
      </c>
    </row>
    <row r="14" spans="1:34" s="170" customFormat="1" ht="20.399999999999999">
      <c r="A14" s="155"/>
      <c r="B14" s="302" t="s">
        <v>18642</v>
      </c>
      <c r="C14" s="152" t="s">
        <v>20073</v>
      </c>
      <c r="D14" s="149" t="s">
        <v>20073</v>
      </c>
      <c r="E14" s="149" t="s">
        <v>20067</v>
      </c>
      <c r="F14" s="149" t="s">
        <v>19143</v>
      </c>
      <c r="G14" s="149" t="s">
        <v>19143</v>
      </c>
      <c r="H14" s="204" t="s">
        <v>19143</v>
      </c>
      <c r="I14" s="205" t="s">
        <v>19143</v>
      </c>
      <c r="J14" s="205" t="s">
        <v>19143</v>
      </c>
      <c r="K14" s="150"/>
      <c r="L14" s="150"/>
      <c r="M14" s="150"/>
      <c r="N14" s="150"/>
      <c r="O14" s="150"/>
      <c r="P14" s="207"/>
      <c r="Q14" s="151"/>
      <c r="R14" s="149" t="str">
        <f ca="1">IF(ISERROR($V14),"",OFFSET('Smelter Look-up'!$C$4,$V14-4,0)&amp;"")</f>
        <v/>
      </c>
      <c r="S14" s="155" t="str">
        <f t="shared" ca="1" si="0"/>
        <v>CA</v>
      </c>
      <c r="T14" s="155" t="str">
        <f ca="1">IF(B14="","",IF(ISERROR(MATCH($J14,SorP!$B$1:$B$6226,0)),"",INDIRECT("'SorP'!$A$"&amp;MATCH($S14&amp;$J14,SorP!C:C,0))))</f>
        <v/>
      </c>
      <c r="U14" s="168"/>
      <c r="V14" s="169" t="e">
        <f>IF(C14="",NA(),MATCH($B14&amp;$C14,'Smelter Look-up'!$J:$J,0))</f>
        <v>#N/A</v>
      </c>
      <c r="X14" s="170">
        <f t="shared" si="1"/>
        <v>0</v>
      </c>
      <c r="AB14" s="312" t="str">
        <f t="shared" si="2"/>
        <v>Nickel</v>
      </c>
    </row>
    <row r="15" spans="1:34" s="170" customFormat="1" ht="20.399999999999999">
      <c r="A15" s="155"/>
      <c r="B15" s="302" t="s">
        <v>18642</v>
      </c>
      <c r="C15" s="152" t="s">
        <v>20074</v>
      </c>
      <c r="D15" s="149" t="s">
        <v>20074</v>
      </c>
      <c r="E15" s="149" t="s">
        <v>1639</v>
      </c>
      <c r="F15" s="149" t="s">
        <v>19143</v>
      </c>
      <c r="G15" s="149" t="s">
        <v>19143</v>
      </c>
      <c r="H15" s="204" t="s">
        <v>19143</v>
      </c>
      <c r="I15" s="205" t="s">
        <v>19143</v>
      </c>
      <c r="J15" s="205" t="s">
        <v>19143</v>
      </c>
      <c r="K15" s="150"/>
      <c r="L15" s="150"/>
      <c r="M15" s="150"/>
      <c r="N15" s="150"/>
      <c r="O15" s="150"/>
      <c r="P15" s="207"/>
      <c r="Q15" s="151"/>
      <c r="R15" s="149" t="str">
        <f ca="1">IF(ISERROR($V15),"",OFFSET('Smelter Look-up'!$C$4,$V15-4,0)&amp;"")</f>
        <v/>
      </c>
      <c r="S15" s="155" t="str">
        <f t="shared" ca="1" si="0"/>
        <v>PG</v>
      </c>
      <c r="T15" s="155" t="str">
        <f ca="1">IF(B15="","",IF(ISERROR(MATCH($J15,SorP!$B$1:$B$6226,0)),"",INDIRECT("'SorP'!$A$"&amp;MATCH($S15&amp;$J15,SorP!C:C,0))))</f>
        <v/>
      </c>
      <c r="U15" s="168"/>
      <c r="V15" s="169" t="e">
        <f>IF(C15="",NA(),MATCH($B15&amp;$C15,'Smelter Look-up'!$J:$J,0))</f>
        <v>#N/A</v>
      </c>
      <c r="X15" s="170">
        <f t="shared" si="1"/>
        <v>0</v>
      </c>
      <c r="AB15" s="312" t="str">
        <f t="shared" si="2"/>
        <v>Nickel</v>
      </c>
    </row>
    <row r="16" spans="1:34" s="170" customFormat="1" ht="25.2">
      <c r="A16" s="155"/>
      <c r="B16" s="302" t="s">
        <v>18642</v>
      </c>
      <c r="C16" s="152" t="s">
        <v>20075</v>
      </c>
      <c r="D16" s="149" t="s">
        <v>20075</v>
      </c>
      <c r="E16" s="149" t="s">
        <v>1774</v>
      </c>
      <c r="F16" s="149" t="s">
        <v>19143</v>
      </c>
      <c r="G16" s="149" t="s">
        <v>19143</v>
      </c>
      <c r="H16" s="204" t="s">
        <v>19143</v>
      </c>
      <c r="I16" s="205" t="s">
        <v>19143</v>
      </c>
      <c r="J16" s="205" t="s">
        <v>19143</v>
      </c>
      <c r="K16" s="150"/>
      <c r="L16" s="150"/>
      <c r="M16" s="150"/>
      <c r="N16" s="150"/>
      <c r="O16" s="150"/>
      <c r="P16" s="207"/>
      <c r="Q16" s="151"/>
      <c r="R16" s="149" t="str">
        <f ca="1">IF(ISERROR($V16),"",OFFSET('Smelter Look-up'!$C$4,$V16-4,0)&amp;"")</f>
        <v/>
      </c>
      <c r="S16" s="155" t="str">
        <f t="shared" ca="1" si="0"/>
        <v>VG</v>
      </c>
      <c r="T16" s="155" t="str">
        <f ca="1">IF(B16="","",IF(ISERROR(MATCH($J16,SorP!$B$1:$B$6226,0)),"",INDIRECT("'SorP'!$A$"&amp;MATCH($S16&amp;$J16,SorP!C:C,0))))</f>
        <v/>
      </c>
      <c r="U16" s="168"/>
      <c r="V16" s="169" t="e">
        <f>IF(C16="",NA(),MATCH($B16&amp;$C16,'Smelter Look-up'!$J:$J,0))</f>
        <v>#N/A</v>
      </c>
      <c r="X16" s="170">
        <f t="shared" si="1"/>
        <v>0</v>
      </c>
      <c r="AB16" s="312" t="str">
        <f t="shared" si="2"/>
        <v>Nickel</v>
      </c>
    </row>
    <row r="17" spans="1:28" s="170" customFormat="1" ht="20.399999999999999">
      <c r="A17" s="155"/>
      <c r="B17" s="302" t="s">
        <v>18642</v>
      </c>
      <c r="C17" s="152" t="s">
        <v>308</v>
      </c>
      <c r="D17" s="149" t="s">
        <v>20063</v>
      </c>
      <c r="E17" s="149" t="s">
        <v>20064</v>
      </c>
      <c r="F17" s="149" t="s">
        <v>19143</v>
      </c>
      <c r="G17" s="149"/>
      <c r="H17" s="204" t="s">
        <v>19143</v>
      </c>
      <c r="I17" s="205" t="s">
        <v>20065</v>
      </c>
      <c r="J17" s="205" t="s">
        <v>5411</v>
      </c>
      <c r="K17" s="150"/>
      <c r="L17" s="150"/>
      <c r="M17" s="150"/>
      <c r="N17" s="150"/>
      <c r="O17" s="150"/>
      <c r="P17" s="207"/>
      <c r="Q17" s="151"/>
      <c r="R17" s="149" t="str">
        <f ca="1">IF(ISERROR($V17),"",OFFSET('Smelter Look-up'!$C$4,$V17-4,0)&amp;"")</f>
        <v/>
      </c>
      <c r="S17" s="155" t="str">
        <f t="shared" ca="1" si="0"/>
        <v>ID</v>
      </c>
      <c r="T17" s="155" t="str">
        <f ca="1">IF(B17="","",IF(ISERROR(MATCH($J17,SorP!$B$1:$B$6226,0)),"",INDIRECT("'SorP'!$A$"&amp;MATCH($S17&amp;$J17,SorP!C:C,0))))</f>
        <v>ID-SL</v>
      </c>
      <c r="U17" s="168"/>
      <c r="V17" s="169">
        <f>IF(C17="",NA(),MATCH($B17&amp;$C17,'Smelter Look-up'!$J:$J,0))</f>
        <v>435</v>
      </c>
      <c r="X17" s="170">
        <f t="shared" si="1"/>
        <v>0</v>
      </c>
      <c r="AB17" s="312" t="str">
        <f t="shared" si="2"/>
        <v>Nickel</v>
      </c>
    </row>
    <row r="18" spans="1:28" s="170" customFormat="1" ht="20.399999999999999">
      <c r="A18" s="155"/>
      <c r="B18" s="302" t="s">
        <v>18642</v>
      </c>
      <c r="C18" s="152" t="s">
        <v>308</v>
      </c>
      <c r="D18" s="149" t="s">
        <v>20066</v>
      </c>
      <c r="E18" s="149" t="s">
        <v>20067</v>
      </c>
      <c r="F18" s="149" t="s">
        <v>19143</v>
      </c>
      <c r="G18" s="149"/>
      <c r="H18" s="204" t="s">
        <v>19143</v>
      </c>
      <c r="I18" s="205" t="s">
        <v>19293</v>
      </c>
      <c r="J18" s="205" t="s">
        <v>98</v>
      </c>
      <c r="K18" s="150"/>
      <c r="L18" s="150"/>
      <c r="M18" s="150"/>
      <c r="N18" s="150"/>
      <c r="O18" s="150"/>
      <c r="P18" s="207"/>
      <c r="Q18" s="151"/>
      <c r="R18" s="149" t="str">
        <f ca="1">IF(ISERROR($V18),"",OFFSET('Smelter Look-up'!$C$4,$V18-4,0)&amp;"")</f>
        <v/>
      </c>
      <c r="S18" s="155" t="str">
        <f t="shared" ca="1" si="0"/>
        <v>CA</v>
      </c>
      <c r="T18" s="155" t="str">
        <f ca="1">IF(B18="","",IF(ISERROR(MATCH($J18,SorP!$B$1:$B$6226,0)),"",INDIRECT("'SorP'!$A$"&amp;MATCH($S18&amp;$J18,SorP!C:C,0))))</f>
        <v>CA-ON</v>
      </c>
      <c r="U18" s="168"/>
      <c r="V18" s="169">
        <f>IF(C18="",NA(),MATCH($B18&amp;$C18,'Smelter Look-up'!$J:$J,0))</f>
        <v>435</v>
      </c>
      <c r="X18" s="170">
        <f t="shared" si="1"/>
        <v>0</v>
      </c>
      <c r="AB18" s="312" t="str">
        <f t="shared" si="2"/>
        <v>Nickel</v>
      </c>
    </row>
    <row r="19" spans="1:28" s="170" customFormat="1" ht="25.2">
      <c r="A19" s="155"/>
      <c r="B19" s="302" t="s">
        <v>18642</v>
      </c>
      <c r="C19" s="152" t="s">
        <v>308</v>
      </c>
      <c r="D19" s="149" t="s">
        <v>281</v>
      </c>
      <c r="E19" s="149" t="s">
        <v>95</v>
      </c>
      <c r="F19" s="149"/>
      <c r="G19" s="149"/>
      <c r="H19" s="204">
        <v>0</v>
      </c>
      <c r="I19" s="205" t="s">
        <v>283</v>
      </c>
      <c r="J19" s="205" t="s">
        <v>284</v>
      </c>
      <c r="K19" s="150"/>
      <c r="L19" s="150"/>
      <c r="M19" s="150"/>
      <c r="N19" s="150"/>
      <c r="O19" s="150"/>
      <c r="P19" s="207"/>
      <c r="Q19" s="151"/>
      <c r="R19" s="149" t="str">
        <f ca="1">IF(ISERROR($V19),"",OFFSET('Smelter Look-up'!$C$4,$V19-4,0)&amp;"")</f>
        <v/>
      </c>
      <c r="S19" s="155" t="str">
        <f t="shared" ca="1" si="0"/>
        <v>CA</v>
      </c>
      <c r="T19" s="155" t="str">
        <f ca="1">IF(B19="","",IF(ISERROR(MATCH($J19,SorP!$B$1:$B$6226,0)),"",INDIRECT("'SorP'!$A$"&amp;MATCH($S19&amp;$J19,SorP!C:C,0))))</f>
        <v>CA-NL</v>
      </c>
      <c r="U19" s="168"/>
      <c r="V19" s="169">
        <f>IF(C19="",NA(),MATCH($B19&amp;$C19,'Smelter Look-up'!$J:$J,0))</f>
        <v>435</v>
      </c>
      <c r="X19" s="170">
        <f t="shared" si="1"/>
        <v>0</v>
      </c>
      <c r="AB19" s="312" t="str">
        <f t="shared" si="2"/>
        <v>Nickel</v>
      </c>
    </row>
    <row r="20" spans="1:28" s="170" customFormat="1" ht="20.399999999999999">
      <c r="A20" s="155"/>
      <c r="B20" s="302" t="s">
        <v>18642</v>
      </c>
      <c r="C20" s="152" t="s">
        <v>308</v>
      </c>
      <c r="D20" s="149" t="s">
        <v>115</v>
      </c>
      <c r="E20" s="149" t="s">
        <v>116</v>
      </c>
      <c r="F20" s="149">
        <v>0</v>
      </c>
      <c r="G20" s="149"/>
      <c r="H20" s="204">
        <v>0</v>
      </c>
      <c r="I20" s="205" t="s">
        <v>118</v>
      </c>
      <c r="J20" s="205" t="s">
        <v>16354</v>
      </c>
      <c r="K20" s="150"/>
      <c r="L20" s="150"/>
      <c r="M20" s="150"/>
      <c r="N20" s="150"/>
      <c r="O20" s="150"/>
      <c r="P20" s="207"/>
      <c r="Q20" s="151"/>
      <c r="R20" s="149" t="str">
        <f ca="1">IF(ISERROR($V20),"",OFFSET('Smelter Look-up'!$C$4,$V20-4,0)&amp;"")</f>
        <v/>
      </c>
      <c r="S20" s="155" t="str">
        <f t="shared" ca="1" si="0"/>
        <v>NO</v>
      </c>
      <c r="T20" s="155" t="str">
        <f ca="1">IF(B20="","",IF(ISERROR(MATCH($J20,SorP!$B$1:$B$6226,0)),"",INDIRECT("'SorP'!$A$"&amp;MATCH($S20&amp;$J20,SorP!C:C,0))))</f>
        <v>NO-42</v>
      </c>
      <c r="U20" s="168"/>
      <c r="V20" s="169">
        <f>IF(C20="",NA(),MATCH($B20&amp;$C20,'Smelter Look-up'!$J:$J,0))</f>
        <v>435</v>
      </c>
      <c r="X20" s="170">
        <f t="shared" si="1"/>
        <v>0</v>
      </c>
      <c r="AB20" s="312" t="str">
        <f t="shared" si="2"/>
        <v>Nickel</v>
      </c>
    </row>
    <row r="21" spans="1:28" s="170" customFormat="1" ht="20.399999999999999">
      <c r="A21" s="155" t="s">
        <v>20051</v>
      </c>
      <c r="B21" s="302" t="s">
        <v>18641</v>
      </c>
      <c r="C21" s="152" t="s">
        <v>20076</v>
      </c>
      <c r="D21" s="149"/>
      <c r="E21" s="149" t="s">
        <v>65</v>
      </c>
      <c r="F21" s="149" t="s">
        <v>20051</v>
      </c>
      <c r="G21" s="149" t="s">
        <v>12</v>
      </c>
      <c r="H21" s="204" t="s">
        <v>20077</v>
      </c>
      <c r="I21" s="205" t="s">
        <v>20078</v>
      </c>
      <c r="J21" s="205" t="s">
        <v>20079</v>
      </c>
      <c r="K21" s="150"/>
      <c r="L21" s="150"/>
      <c r="M21" s="150"/>
      <c r="N21" s="150"/>
      <c r="O21" s="150"/>
      <c r="P21" s="207"/>
      <c r="Q21" s="151"/>
      <c r="R21" s="149" t="str">
        <f ca="1">IF(ISERROR($V21),"",OFFSET('Smelter Look-up'!$C$4,$V21-4,0)&amp;"")</f>
        <v/>
      </c>
      <c r="S21" s="155" t="str">
        <f t="shared" ca="1" si="0"/>
        <v>CN</v>
      </c>
      <c r="T21" s="155" t="str">
        <f ca="1">IF(B21="","",IF(ISERROR(MATCH($J21,SorP!$B$1:$B$6226,0)),"",INDIRECT("'SorP'!$A$"&amp;MATCH($S21&amp;$J21,SorP!C:C,0))))</f>
        <v/>
      </c>
      <c r="U21" s="168"/>
      <c r="V21" s="169" t="e">
        <f>IF(C21="",NA(),MATCH($B21&amp;$C21,'Smelter Look-up'!$J:$J,0))</f>
        <v>#N/A</v>
      </c>
      <c r="X21" s="170">
        <f t="shared" si="1"/>
        <v>0</v>
      </c>
      <c r="AB21" s="312" t="str">
        <f t="shared" si="2"/>
        <v>Copper</v>
      </c>
    </row>
    <row r="22" spans="1:28" s="170" customFormat="1" ht="20.399999999999999">
      <c r="A22" s="155" t="s">
        <v>20080</v>
      </c>
      <c r="B22" s="302" t="s">
        <v>18641</v>
      </c>
      <c r="C22" s="152" t="s">
        <v>20081</v>
      </c>
      <c r="D22" s="149"/>
      <c r="E22" s="149" t="s">
        <v>65</v>
      </c>
      <c r="F22" s="149" t="s">
        <v>20080</v>
      </c>
      <c r="G22" s="149" t="s">
        <v>12</v>
      </c>
      <c r="H22" s="204"/>
      <c r="I22" s="205" t="s">
        <v>20082</v>
      </c>
      <c r="J22" s="205" t="s">
        <v>20083</v>
      </c>
      <c r="K22" s="150"/>
      <c r="L22" s="150"/>
      <c r="M22" s="150"/>
      <c r="N22" s="150"/>
      <c r="O22" s="150"/>
      <c r="P22" s="207"/>
      <c r="Q22" s="151"/>
      <c r="R22" s="149" t="str">
        <f ca="1">IF(ISERROR($V22),"",OFFSET('Smelter Look-up'!$C$4,$V22-4,0)&amp;"")</f>
        <v/>
      </c>
      <c r="S22" s="155" t="str">
        <f t="shared" ca="1" si="0"/>
        <v>CN</v>
      </c>
      <c r="T22" s="155" t="str">
        <f ca="1">IF(B22="","",IF(ISERROR(MATCH($J22,SorP!$B$1:$B$6226,0)),"",INDIRECT("'SorP'!$A$"&amp;MATCH($S22&amp;$J22,SorP!C:C,0))))</f>
        <v/>
      </c>
      <c r="U22" s="168"/>
      <c r="V22" s="169" t="e">
        <f>IF(C22="",NA(),MATCH($B22&amp;$C22,'Smelter Look-up'!$J:$J,0))</f>
        <v>#N/A</v>
      </c>
      <c r="X22" s="170">
        <f t="shared" si="1"/>
        <v>0</v>
      </c>
      <c r="AB22" s="312" t="str">
        <f t="shared" si="2"/>
        <v>Copper</v>
      </c>
    </row>
    <row r="23" spans="1:28" s="170" customFormat="1" ht="20.399999999999999">
      <c r="A23" s="155" t="s">
        <v>20084</v>
      </c>
      <c r="B23" s="302" t="s">
        <v>18642</v>
      </c>
      <c r="C23" s="152" t="s">
        <v>20085</v>
      </c>
      <c r="D23" s="149" t="s">
        <v>20085</v>
      </c>
      <c r="E23" s="149" t="s">
        <v>65</v>
      </c>
      <c r="F23" s="149" t="s">
        <v>20084</v>
      </c>
      <c r="G23" s="149" t="s">
        <v>12</v>
      </c>
      <c r="H23" s="204" t="s">
        <v>20086</v>
      </c>
      <c r="I23" s="205" t="s">
        <v>20087</v>
      </c>
      <c r="J23" s="205" t="s">
        <v>20088</v>
      </c>
      <c r="K23" s="150"/>
      <c r="L23" s="150"/>
      <c r="M23" s="150"/>
      <c r="N23" s="150"/>
      <c r="O23" s="150"/>
      <c r="P23" s="207"/>
      <c r="Q23" s="151"/>
      <c r="R23" s="149" t="str">
        <f ca="1">IF(ISERROR($V23),"",OFFSET('Smelter Look-up'!$C$4,$V23-4,0)&amp;"")</f>
        <v/>
      </c>
      <c r="S23" s="155" t="str">
        <f t="shared" ca="1" si="0"/>
        <v>CN</v>
      </c>
      <c r="T23" s="155" t="str">
        <f ca="1">IF(B23="","",IF(ISERROR(MATCH($J23,SorP!$B$1:$B$6226,0)),"",INDIRECT("'SorP'!$A$"&amp;MATCH($S23&amp;$J23,SorP!C:C,0))))</f>
        <v/>
      </c>
      <c r="U23" s="168"/>
      <c r="V23" s="169" t="e">
        <f>IF(C23="",NA(),MATCH($B23&amp;$C23,'Smelter Look-up'!$J:$J,0))</f>
        <v>#N/A</v>
      </c>
      <c r="X23" s="170">
        <f t="shared" si="1"/>
        <v>0</v>
      </c>
      <c r="AB23" s="312" t="str">
        <f t="shared" si="2"/>
        <v>Nickel</v>
      </c>
    </row>
    <row r="24" spans="1:28" s="170" customFormat="1" ht="20.399999999999999">
      <c r="A24" s="155" t="s">
        <v>20089</v>
      </c>
      <c r="B24" s="302" t="s">
        <v>18642</v>
      </c>
      <c r="C24" s="152" t="s">
        <v>20090</v>
      </c>
      <c r="D24" s="149" t="s">
        <v>20090</v>
      </c>
      <c r="E24" s="149" t="s">
        <v>20091</v>
      </c>
      <c r="F24" s="149" t="s">
        <v>20089</v>
      </c>
      <c r="G24" s="149" t="s">
        <v>12</v>
      </c>
      <c r="H24" s="204"/>
      <c r="I24" s="205" t="s">
        <v>20092</v>
      </c>
      <c r="J24" s="205" t="s">
        <v>3200</v>
      </c>
      <c r="K24" s="150"/>
      <c r="L24" s="150"/>
      <c r="M24" s="150"/>
      <c r="N24" s="150"/>
      <c r="O24" s="150"/>
      <c r="P24" s="207"/>
      <c r="Q24" s="151"/>
      <c r="R24" s="149" t="str">
        <f ca="1">IF(ISERROR($V24),"",OFFSET('Smelter Look-up'!$C$4,$V24-4,0)&amp;"")</f>
        <v/>
      </c>
      <c r="S24" s="155" t="str">
        <f t="shared" ca="1" si="0"/>
        <v>CN</v>
      </c>
      <c r="T24" s="155" t="str">
        <f ca="1">IF(B24="","",IF(ISERROR(MATCH($J24,SorP!$B$1:$B$6226,0)),"",INDIRECT("'SorP'!$A$"&amp;MATCH($S24&amp;$J24,SorP!C:C,0))))</f>
        <v>CN-YN</v>
      </c>
      <c r="U24" s="168"/>
      <c r="V24" s="169" t="e">
        <f>IF(C24="",NA(),MATCH($B24&amp;$C24,'Smelter Look-up'!$J:$J,0))</f>
        <v>#N/A</v>
      </c>
      <c r="X24" s="170">
        <f t="shared" si="1"/>
        <v>0</v>
      </c>
      <c r="AB24" s="312" t="str">
        <f t="shared" si="2"/>
        <v>Nickel</v>
      </c>
    </row>
    <row r="25" spans="1:28" s="170" customFormat="1" ht="50.4">
      <c r="A25" s="155" t="s">
        <v>18680</v>
      </c>
      <c r="B25" s="302" t="s">
        <v>18641</v>
      </c>
      <c r="C25" s="152" t="s">
        <v>19155</v>
      </c>
      <c r="D25" s="149"/>
      <c r="E25" s="149" t="s">
        <v>60</v>
      </c>
      <c r="F25" s="149" t="s">
        <v>18680</v>
      </c>
      <c r="G25" s="149" t="s">
        <v>12</v>
      </c>
      <c r="H25" s="204"/>
      <c r="I25" s="205" t="s">
        <v>19242</v>
      </c>
      <c r="J25" s="205" t="s">
        <v>180</v>
      </c>
      <c r="K25" s="150"/>
      <c r="L25" s="150"/>
      <c r="M25" s="150"/>
      <c r="N25" s="150"/>
      <c r="O25" s="150"/>
      <c r="P25" s="207"/>
      <c r="Q25" s="151"/>
      <c r="R25" s="149" t="str">
        <f ca="1">IF(ISERROR($V25),"",OFFSET('Smelter Look-up'!$C$4,$V25-4,0)&amp;"")</f>
        <v>CMOC Kisanfu Mining SARL</v>
      </c>
      <c r="S25" s="155" t="str">
        <f t="shared" ca="1" si="0"/>
        <v>CD</v>
      </c>
      <c r="T25" s="155" t="str">
        <f ca="1">IF(B25="","",IF(ISERROR(MATCH($J25,SorP!$B$1:$B$6226,0)),"",INDIRECT("'SorP'!$A$"&amp;MATCH($S25&amp;$J25,SorP!C:C,0))))</f>
        <v>CD-LU</v>
      </c>
      <c r="U25" s="168"/>
      <c r="V25" s="169">
        <f>IF(C25="",NA(),MATCH($B25&amp;$C25,'Smelter Look-up'!$J:$J,0))</f>
        <v>192</v>
      </c>
      <c r="X25" s="170">
        <f t="shared" si="1"/>
        <v>0</v>
      </c>
      <c r="AB25" s="312" t="str">
        <f t="shared" si="2"/>
        <v>Copper</v>
      </c>
    </row>
    <row r="26" spans="1:28" s="170" customFormat="1" ht="20.399999999999999">
      <c r="A26" s="155"/>
      <c r="B26" s="302" t="s">
        <v>18641</v>
      </c>
      <c r="C26" s="152" t="s">
        <v>20093</v>
      </c>
      <c r="D26" s="149" t="s">
        <v>20094</v>
      </c>
      <c r="E26" s="149" t="s">
        <v>20094</v>
      </c>
      <c r="F26" s="149" t="s">
        <v>20094</v>
      </c>
      <c r="G26" s="149"/>
      <c r="H26" s="204" t="s">
        <v>20095</v>
      </c>
      <c r="I26" s="205" t="s">
        <v>20096</v>
      </c>
      <c r="J26" s="205" t="s">
        <v>20097</v>
      </c>
      <c r="K26" s="150"/>
      <c r="L26" s="150"/>
      <c r="M26" s="150"/>
      <c r="N26" s="150"/>
      <c r="O26" s="150"/>
      <c r="P26" s="207"/>
      <c r="Q26" s="151"/>
      <c r="R26" s="149" t="str">
        <f ca="1">IF(ISERROR($V26),"",OFFSET('Smelter Look-up'!$C$4,$V26-4,0)&amp;"")</f>
        <v/>
      </c>
      <c r="S26" s="155" t="str">
        <f t="shared" ca="1" si="0"/>
        <v>Unknown</v>
      </c>
      <c r="T26" s="155" t="str">
        <f ca="1">IF(B26="","",IF(ISERROR(MATCH($J26,SorP!$B$1:$B$6226,0)),"",INDIRECT("'SorP'!$A$"&amp;MATCH($S26&amp;$J26,SorP!C:C,0))))</f>
        <v/>
      </c>
      <c r="U26" s="168"/>
      <c r="V26" s="169" t="e">
        <f>IF(C26="",NA(),MATCH($B26&amp;$C26,'Smelter Look-up'!$J:$J,0))</f>
        <v>#N/A</v>
      </c>
      <c r="X26" s="170">
        <f t="shared" si="1"/>
        <v>0</v>
      </c>
      <c r="AB26" s="312" t="str">
        <f t="shared" si="2"/>
        <v>Copper</v>
      </c>
    </row>
    <row r="27" spans="1:28" s="170" customFormat="1" ht="20.399999999999999">
      <c r="A27" s="155"/>
      <c r="B27" s="302" t="s">
        <v>18642</v>
      </c>
      <c r="C27" s="152" t="s">
        <v>20098</v>
      </c>
      <c r="D27" s="149" t="s">
        <v>20094</v>
      </c>
      <c r="E27" s="149" t="s">
        <v>20094</v>
      </c>
      <c r="F27" s="149" t="s">
        <v>20094</v>
      </c>
      <c r="G27" s="149"/>
      <c r="H27" s="204" t="s">
        <v>20099</v>
      </c>
      <c r="I27" s="205" t="s">
        <v>20100</v>
      </c>
      <c r="J27" s="205" t="s">
        <v>20088</v>
      </c>
      <c r="K27" s="150"/>
      <c r="L27" s="150"/>
      <c r="M27" s="150"/>
      <c r="N27" s="150"/>
      <c r="O27" s="150"/>
      <c r="P27" s="207"/>
      <c r="Q27" s="151"/>
      <c r="R27" s="149" t="str">
        <f ca="1">IF(ISERROR($V27),"",OFFSET('Smelter Look-up'!$C$4,$V27-4,0)&amp;"")</f>
        <v/>
      </c>
      <c r="S27" s="155" t="str">
        <f t="shared" ca="1" si="0"/>
        <v>Unknown</v>
      </c>
      <c r="T27" s="155" t="str">
        <f ca="1">IF(B27="","",IF(ISERROR(MATCH($J27,SorP!$B$1:$B$6226,0)),"",INDIRECT("'SorP'!$A$"&amp;MATCH($S27&amp;$J27,SorP!C:C,0))))</f>
        <v/>
      </c>
      <c r="U27" s="168"/>
      <c r="V27" s="169" t="e">
        <f>IF(C27="",NA(),MATCH($B27&amp;$C27,'Smelter Look-up'!$J:$J,0))</f>
        <v>#N/A</v>
      </c>
      <c r="X27" s="170">
        <f t="shared" si="1"/>
        <v>0</v>
      </c>
      <c r="AB27" s="312" t="str">
        <f t="shared" si="2"/>
        <v>Nickel</v>
      </c>
    </row>
    <row r="28" spans="1:28" s="170" customFormat="1" ht="25.2">
      <c r="A28" s="155" t="s">
        <v>20101</v>
      </c>
      <c r="B28" s="302" t="s">
        <v>18641</v>
      </c>
      <c r="C28" s="152" t="s">
        <v>20102</v>
      </c>
      <c r="D28" s="149"/>
      <c r="E28" s="149" t="s">
        <v>65</v>
      </c>
      <c r="F28" s="149" t="s">
        <v>20101</v>
      </c>
      <c r="G28" s="149" t="s">
        <v>12</v>
      </c>
      <c r="H28" s="204" t="s">
        <v>20103</v>
      </c>
      <c r="I28" s="205" t="s">
        <v>20104</v>
      </c>
      <c r="J28" s="205" t="s">
        <v>20105</v>
      </c>
      <c r="K28" s="150"/>
      <c r="L28" s="150"/>
      <c r="M28" s="150"/>
      <c r="N28" s="150"/>
      <c r="O28" s="150"/>
      <c r="P28" s="207"/>
      <c r="Q28" s="151"/>
      <c r="R28" s="149" t="str">
        <f ca="1">IF(ISERROR($V28),"",OFFSET('Smelter Look-up'!$C$4,$V28-4,0)&amp;"")</f>
        <v/>
      </c>
      <c r="S28" s="155" t="str">
        <f t="shared" ca="1" si="0"/>
        <v>CN</v>
      </c>
      <c r="T28" s="155" t="str">
        <f ca="1">IF(B28="","",IF(ISERROR(MATCH($J28,SorP!$B$1:$B$6226,0)),"",INDIRECT("'SorP'!$A$"&amp;MATCH($S28&amp;$J28,SorP!C:C,0))))</f>
        <v/>
      </c>
      <c r="U28" s="168"/>
      <c r="V28" s="169" t="e">
        <f>IF(C28="",NA(),MATCH($B28&amp;$C28,'Smelter Look-up'!$J:$J,0))</f>
        <v>#N/A</v>
      </c>
      <c r="X28" s="170">
        <f t="shared" si="1"/>
        <v>0</v>
      </c>
      <c r="AB28" s="312" t="str">
        <f t="shared" si="2"/>
        <v>Copper</v>
      </c>
    </row>
    <row r="29" spans="1:28" s="170" customFormat="1" ht="20.399999999999999">
      <c r="A29" s="155"/>
      <c r="B29" s="302" t="s">
        <v>18642</v>
      </c>
      <c r="C29" s="152" t="s">
        <v>20106</v>
      </c>
      <c r="D29" s="149"/>
      <c r="E29" s="149" t="s">
        <v>20067</v>
      </c>
      <c r="F29" s="149"/>
      <c r="G29" s="149"/>
      <c r="H29" s="204"/>
      <c r="I29" s="205" t="s">
        <v>20107</v>
      </c>
      <c r="J29" s="205" t="s">
        <v>98</v>
      </c>
      <c r="K29" s="150"/>
      <c r="L29" s="150"/>
      <c r="M29" s="150"/>
      <c r="N29" s="150"/>
      <c r="O29" s="150"/>
      <c r="P29" s="207"/>
      <c r="Q29" s="151"/>
      <c r="R29" s="149" t="str">
        <f ca="1">IF(ISERROR($V29),"",OFFSET('Smelter Look-up'!$C$4,$V29-4,0)&amp;"")</f>
        <v/>
      </c>
      <c r="S29" s="155" t="str">
        <f t="shared" ca="1" si="0"/>
        <v>CA</v>
      </c>
      <c r="T29" s="155" t="str">
        <f ca="1">IF(B29="","",IF(ISERROR(MATCH($J29,SorP!$B$1:$B$6226,0)),"",INDIRECT("'SorP'!$A$"&amp;MATCH($S29&amp;$J29,SorP!C:C,0))))</f>
        <v>CA-ON</v>
      </c>
      <c r="U29" s="168"/>
      <c r="V29" s="169" t="e">
        <f>IF(C29="",NA(),MATCH($B29&amp;$C29,'Smelter Look-up'!$J:$J,0))</f>
        <v>#N/A</v>
      </c>
      <c r="X29" s="170">
        <f t="shared" si="1"/>
        <v>0</v>
      </c>
      <c r="AB29" s="312" t="str">
        <f t="shared" si="2"/>
        <v>Nickel</v>
      </c>
    </row>
    <row r="30" spans="1:28" s="170" customFormat="1" ht="25.2">
      <c r="A30" s="155" t="s">
        <v>20108</v>
      </c>
      <c r="B30" s="302" t="s">
        <v>18641</v>
      </c>
      <c r="C30" s="152" t="s">
        <v>20109</v>
      </c>
      <c r="D30" s="149" t="s">
        <v>20109</v>
      </c>
      <c r="E30" s="149" t="s">
        <v>65</v>
      </c>
      <c r="F30" s="149" t="s">
        <v>20108</v>
      </c>
      <c r="G30" s="149"/>
      <c r="H30" s="204" t="s">
        <v>20110</v>
      </c>
      <c r="I30" s="205" t="s">
        <v>20111</v>
      </c>
      <c r="J30" s="205" t="s">
        <v>20112</v>
      </c>
      <c r="K30" s="150"/>
      <c r="L30" s="150"/>
      <c r="M30" s="150"/>
      <c r="N30" s="150"/>
      <c r="O30" s="150"/>
      <c r="P30" s="207"/>
      <c r="Q30" s="151"/>
      <c r="R30" s="149" t="str">
        <f ca="1">IF(ISERROR($V30),"",OFFSET('Smelter Look-up'!$C$4,$V30-4,0)&amp;"")</f>
        <v/>
      </c>
      <c r="S30" s="155" t="str">
        <f t="shared" ca="1" si="0"/>
        <v>CN</v>
      </c>
      <c r="T30" s="155" t="str">
        <f ca="1">IF(B30="","",IF(ISERROR(MATCH($J30,SorP!$B$1:$B$6226,0)),"",INDIRECT("'SorP'!$A$"&amp;MATCH($S30&amp;$J30,SorP!C:C,0))))</f>
        <v/>
      </c>
      <c r="U30" s="168"/>
      <c r="V30" s="169" t="e">
        <f>IF(C30="",NA(),MATCH($B30&amp;$C30,'Smelter Look-up'!$J:$J,0))</f>
        <v>#N/A</v>
      </c>
      <c r="X30" s="170">
        <f t="shared" si="1"/>
        <v>0</v>
      </c>
      <c r="AB30" s="312" t="str">
        <f t="shared" si="2"/>
        <v>Copper</v>
      </c>
    </row>
    <row r="31" spans="1:28" s="170" customFormat="1" ht="20.399999999999999">
      <c r="A31" s="155" t="s">
        <v>20113</v>
      </c>
      <c r="B31" s="302" t="s">
        <v>18642</v>
      </c>
      <c r="C31" s="152" t="s">
        <v>20114</v>
      </c>
      <c r="D31" s="149" t="s">
        <v>20114</v>
      </c>
      <c r="E31" s="149" t="s">
        <v>65</v>
      </c>
      <c r="F31" s="149" t="s">
        <v>20113</v>
      </c>
      <c r="G31" s="149"/>
      <c r="H31" s="204"/>
      <c r="I31" s="205" t="s">
        <v>20115</v>
      </c>
      <c r="J31" s="205" t="s">
        <v>20116</v>
      </c>
      <c r="K31" s="150"/>
      <c r="L31" s="150"/>
      <c r="M31" s="150"/>
      <c r="N31" s="150"/>
      <c r="O31" s="150"/>
      <c r="P31" s="207"/>
      <c r="Q31" s="151"/>
      <c r="R31" s="149" t="str">
        <f ca="1">IF(ISERROR($V31),"",OFFSET('Smelter Look-up'!$C$4,$V31-4,0)&amp;"")</f>
        <v/>
      </c>
      <c r="S31" s="155" t="str">
        <f t="shared" ca="1" si="0"/>
        <v>CN</v>
      </c>
      <c r="T31" s="155" t="str">
        <f ca="1">IF(B31="","",IF(ISERROR(MATCH($J31,SorP!$B$1:$B$6226,0)),"",INDIRECT("'SorP'!$A$"&amp;MATCH($S31&amp;$J31,SorP!C:C,0))))</f>
        <v/>
      </c>
      <c r="U31" s="168"/>
      <c r="V31" s="169" t="e">
        <f>IF(C31="",NA(),MATCH($B31&amp;$C31,'Smelter Look-up'!$J:$J,0))</f>
        <v>#N/A</v>
      </c>
      <c r="X31" s="170">
        <f t="shared" si="1"/>
        <v>0</v>
      </c>
      <c r="AB31" s="312" t="str">
        <f t="shared" si="2"/>
        <v>Nickel</v>
      </c>
    </row>
    <row r="32" spans="1:28" s="170" customFormat="1" ht="25.2">
      <c r="A32" s="155" t="s">
        <v>20117</v>
      </c>
      <c r="B32" s="302" t="s">
        <v>18641</v>
      </c>
      <c r="C32" s="152" t="s">
        <v>20118</v>
      </c>
      <c r="D32" s="149" t="s">
        <v>20118</v>
      </c>
      <c r="E32" s="149" t="s">
        <v>65</v>
      </c>
      <c r="F32" s="149" t="s">
        <v>20117</v>
      </c>
      <c r="G32" s="149"/>
      <c r="H32" s="204" t="s">
        <v>20119</v>
      </c>
      <c r="I32" s="205" t="s">
        <v>20120</v>
      </c>
      <c r="J32" s="205" t="s">
        <v>20121</v>
      </c>
      <c r="K32" s="150"/>
      <c r="L32" s="150"/>
      <c r="M32" s="150"/>
      <c r="N32" s="150"/>
      <c r="O32" s="150"/>
      <c r="P32" s="207"/>
      <c r="Q32" s="151"/>
      <c r="R32" s="149" t="str">
        <f ca="1">IF(ISERROR($V32),"",OFFSET('Smelter Look-up'!$C$4,$V32-4,0)&amp;"")</f>
        <v/>
      </c>
      <c r="S32" s="155" t="str">
        <f t="shared" ca="1" si="0"/>
        <v>CN</v>
      </c>
      <c r="T32" s="155" t="str">
        <f ca="1">IF(B32="","",IF(ISERROR(MATCH($J32,SorP!$B$1:$B$6226,0)),"",INDIRECT("'SorP'!$A$"&amp;MATCH($S32&amp;$J32,SorP!C:C,0))))</f>
        <v/>
      </c>
      <c r="U32" s="168"/>
      <c r="V32" s="169" t="e">
        <f>IF(C32="",NA(),MATCH($B32&amp;$C32,'Smelter Look-up'!$J:$J,0))</f>
        <v>#N/A</v>
      </c>
      <c r="X32" s="170">
        <f t="shared" si="1"/>
        <v>0</v>
      </c>
      <c r="AB32" s="312" t="str">
        <f t="shared" si="2"/>
        <v>Copper</v>
      </c>
    </row>
    <row r="33" spans="1:28" s="170" customFormat="1" ht="20.399999999999999">
      <c r="A33" s="155" t="s">
        <v>20122</v>
      </c>
      <c r="B33" s="302" t="s">
        <v>18641</v>
      </c>
      <c r="C33" s="152" t="s">
        <v>20123</v>
      </c>
      <c r="D33" s="149" t="s">
        <v>20123</v>
      </c>
      <c r="E33" s="149" t="s">
        <v>65</v>
      </c>
      <c r="F33" s="149" t="s">
        <v>20122</v>
      </c>
      <c r="G33" s="149" t="s">
        <v>12</v>
      </c>
      <c r="H33" s="204" t="s">
        <v>20124</v>
      </c>
      <c r="I33" s="205" t="s">
        <v>3586</v>
      </c>
      <c r="J33" s="205" t="s">
        <v>3586</v>
      </c>
      <c r="K33" s="150"/>
      <c r="L33" s="150"/>
      <c r="M33" s="150"/>
      <c r="N33" s="150"/>
      <c r="O33" s="150"/>
      <c r="P33" s="207"/>
      <c r="Q33" s="151"/>
      <c r="R33" s="149" t="str">
        <f ca="1">IF(ISERROR($V33),"",OFFSET('Smelter Look-up'!$C$4,$V33-4,0)&amp;"")</f>
        <v/>
      </c>
      <c r="S33" s="155" t="str">
        <f t="shared" ca="1" si="0"/>
        <v>CN</v>
      </c>
      <c r="T33" s="155" t="e">
        <f ca="1">IF(B33="","",IF(ISERROR(MATCH($J33,SorP!$B$1:$B$6226,0)),"",INDIRECT("'SorP'!$A$"&amp;MATCH($S33&amp;$J33,SorP!C:C,0))))</f>
        <v>#N/A</v>
      </c>
      <c r="U33" s="168"/>
      <c r="V33" s="169" t="e">
        <f>IF(C33="",NA(),MATCH($B33&amp;$C33,'Smelter Look-up'!$J:$J,0))</f>
        <v>#N/A</v>
      </c>
      <c r="X33" s="170">
        <f t="shared" si="1"/>
        <v>0</v>
      </c>
      <c r="AB33" s="312" t="str">
        <f t="shared" si="2"/>
        <v>Copper</v>
      </c>
    </row>
    <row r="34" spans="1:28" s="170" customFormat="1" ht="25.2">
      <c r="A34" s="155" t="s">
        <v>20125</v>
      </c>
      <c r="B34" s="302" t="s">
        <v>18641</v>
      </c>
      <c r="C34" s="152" t="s">
        <v>20126</v>
      </c>
      <c r="D34" s="149" t="s">
        <v>20126</v>
      </c>
      <c r="E34" s="149" t="s">
        <v>133</v>
      </c>
      <c r="F34" s="149" t="s">
        <v>20125</v>
      </c>
      <c r="G34" s="149" t="s">
        <v>12</v>
      </c>
      <c r="H34" s="204" t="s">
        <v>6107</v>
      </c>
      <c r="I34" s="205"/>
      <c r="J34" s="205"/>
      <c r="K34" s="150"/>
      <c r="L34" s="150"/>
      <c r="M34" s="150"/>
      <c r="N34" s="150"/>
      <c r="O34" s="150"/>
      <c r="P34" s="207"/>
      <c r="Q34" s="151"/>
      <c r="R34" s="149" t="str">
        <f ca="1">IF(ISERROR($V34),"",OFFSET('Smelter Look-up'!$C$4,$V34-4,0)&amp;"")</f>
        <v/>
      </c>
      <c r="S34" s="155" t="str">
        <f t="shared" ca="1" si="0"/>
        <v>JP</v>
      </c>
      <c r="T34" s="155" t="str">
        <f ca="1">IF(B34="","",IF(ISERROR(MATCH($J34,SorP!$B$1:$B$6226,0)),"",INDIRECT("'SorP'!$A$"&amp;MATCH($S34&amp;$J34,SorP!C:C,0))))</f>
        <v/>
      </c>
      <c r="U34" s="168"/>
      <c r="V34" s="169" t="e">
        <f>IF(C34="",NA(),MATCH($B34&amp;$C34,'Smelter Look-up'!$J:$J,0))</f>
        <v>#N/A</v>
      </c>
      <c r="X34" s="170">
        <f t="shared" si="1"/>
        <v>0</v>
      </c>
      <c r="AB34" s="312" t="str">
        <f t="shared" si="2"/>
        <v>Copper</v>
      </c>
    </row>
    <row r="35" spans="1:28" s="170" customFormat="1" ht="37.799999999999997">
      <c r="A35" s="155"/>
      <c r="B35" s="302" t="s">
        <v>18642</v>
      </c>
      <c r="C35" s="152" t="s">
        <v>20127</v>
      </c>
      <c r="D35" s="149" t="s">
        <v>20127</v>
      </c>
      <c r="E35" s="149" t="s">
        <v>65</v>
      </c>
      <c r="F35" s="149"/>
      <c r="G35" s="149" t="s">
        <v>20128</v>
      </c>
      <c r="H35" s="204" t="s">
        <v>20129</v>
      </c>
      <c r="I35" s="205" t="s">
        <v>20130</v>
      </c>
      <c r="J35" s="205" t="s">
        <v>20131</v>
      </c>
      <c r="K35" s="150"/>
      <c r="L35" s="150"/>
      <c r="M35" s="150"/>
      <c r="N35" s="150"/>
      <c r="O35" s="150"/>
      <c r="P35" s="207"/>
      <c r="Q35" s="151"/>
      <c r="R35" s="149" t="str">
        <f ca="1">IF(ISERROR($V35),"",OFFSET('Smelter Look-up'!$C$4,$V35-4,0)&amp;"")</f>
        <v/>
      </c>
      <c r="S35" s="155" t="str">
        <f t="shared" ca="1" si="0"/>
        <v>CN</v>
      </c>
      <c r="T35" s="155" t="str">
        <f ca="1">IF(B35="","",IF(ISERROR(MATCH($J35,SorP!$B$1:$B$6226,0)),"",INDIRECT("'SorP'!$A$"&amp;MATCH($S35&amp;$J35,SorP!C:C,0))))</f>
        <v/>
      </c>
      <c r="U35" s="168"/>
      <c r="V35" s="169" t="e">
        <f>IF(C35="",NA(),MATCH($B35&amp;$C35,'Smelter Look-up'!$J:$J,0))</f>
        <v>#N/A</v>
      </c>
      <c r="X35" s="170">
        <f t="shared" si="1"/>
        <v>0</v>
      </c>
      <c r="AB35" s="312" t="str">
        <f t="shared" si="2"/>
        <v>Nickel</v>
      </c>
    </row>
    <row r="36" spans="1:28" s="170" customFormat="1" ht="88.2">
      <c r="A36" s="155" t="s">
        <v>19231</v>
      </c>
      <c r="B36" s="302" t="s">
        <v>40</v>
      </c>
      <c r="C36" s="152" t="s">
        <v>19230</v>
      </c>
      <c r="D36" s="149"/>
      <c r="E36" s="149" t="s">
        <v>65</v>
      </c>
      <c r="F36" s="149" t="s">
        <v>19231</v>
      </c>
      <c r="G36" s="149" t="s">
        <v>12</v>
      </c>
      <c r="H36" s="204"/>
      <c r="I36" s="205" t="s">
        <v>105</v>
      </c>
      <c r="J36" s="205" t="s">
        <v>106</v>
      </c>
      <c r="K36" s="150"/>
      <c r="L36" s="150"/>
      <c r="M36" s="150"/>
      <c r="N36" s="150"/>
      <c r="O36" s="150"/>
      <c r="P36" s="207"/>
      <c r="Q36" s="151"/>
      <c r="R36" s="149" t="str">
        <f ca="1">IF(ISERROR($V36),"",OFFSET('Smelter Look-up'!$C$4,$V36-4,0)&amp;"")</f>
        <v>Gangzhou Yi Hao Umicore Industry Co.</v>
      </c>
      <c r="S36" s="155" t="str">
        <f t="shared" ca="1" si="0"/>
        <v>CN</v>
      </c>
      <c r="T36" s="155" t="str">
        <f ca="1">IF(B36="","",IF(ISERROR(MATCH($J36,SorP!$B$1:$B$6226,0)),"",INDIRECT("'SorP'!$A$"&amp;MATCH($S36&amp;$J36,SorP!C:C,0))))</f>
        <v>CN-JX</v>
      </c>
      <c r="U36" s="168"/>
      <c r="V36" s="169">
        <f>IF(C36="",NA(),MATCH($B36&amp;$C36,'Smelter Look-up'!$J:$J,0))</f>
        <v>31</v>
      </c>
      <c r="X36" s="170">
        <f t="shared" si="1"/>
        <v>0</v>
      </c>
      <c r="AB36" s="312" t="str">
        <f t="shared" si="2"/>
        <v>Cobalt</v>
      </c>
    </row>
    <row r="37" spans="1:28" s="170" customFormat="1" ht="50.4">
      <c r="A37" s="155"/>
      <c r="B37" s="302" t="s">
        <v>40</v>
      </c>
      <c r="C37" s="152" t="s">
        <v>100</v>
      </c>
      <c r="D37" s="149"/>
      <c r="E37" s="149" t="s">
        <v>101</v>
      </c>
      <c r="F37" s="149" t="s">
        <v>102</v>
      </c>
      <c r="G37" s="149" t="s">
        <v>12</v>
      </c>
      <c r="H37" s="204"/>
      <c r="I37" s="205" t="s">
        <v>103</v>
      </c>
      <c r="J37" s="205" t="s">
        <v>104</v>
      </c>
      <c r="K37" s="150"/>
      <c r="L37" s="150"/>
      <c r="M37" s="150"/>
      <c r="N37" s="150"/>
      <c r="O37" s="150"/>
      <c r="P37" s="207"/>
      <c r="Q37" s="151"/>
      <c r="R37" s="149" t="str">
        <f ca="1">IF(ISERROR($V37),"",OFFSET('Smelter Look-up'!$C$4,$V37-4,0)&amp;"")</f>
        <v>Umicore Finland Oy</v>
      </c>
      <c r="S37" s="155" t="str">
        <f t="shared" ca="1" si="0"/>
        <v>FI</v>
      </c>
      <c r="T37" s="155" t="str">
        <f ca="1">IF(B37="","",IF(ISERROR(MATCH($J37,SorP!$B$1:$B$6226,0)),"",INDIRECT("'SorP'!$A$"&amp;MATCH($S37&amp;$J37,SorP!C:C,0))))</f>
        <v>FI-07</v>
      </c>
      <c r="U37" s="168"/>
      <c r="V37" s="169">
        <f>IF(C37="",NA(),MATCH($B37&amp;$C37,'Smelter Look-up'!$J:$J,0))</f>
        <v>152</v>
      </c>
      <c r="X37" s="170">
        <f t="shared" si="1"/>
        <v>0</v>
      </c>
      <c r="AB37" s="312" t="str">
        <f t="shared" si="2"/>
        <v>Cobalt</v>
      </c>
    </row>
    <row r="38" spans="1:28" s="170" customFormat="1" ht="25.2">
      <c r="A38" s="155"/>
      <c r="B38" s="302" t="s">
        <v>18641</v>
      </c>
      <c r="C38" s="152" t="s">
        <v>308</v>
      </c>
      <c r="D38" s="149" t="s">
        <v>20132</v>
      </c>
      <c r="E38" s="149" t="s">
        <v>1394</v>
      </c>
      <c r="F38" s="149"/>
      <c r="G38" s="149" t="s">
        <v>20133</v>
      </c>
      <c r="H38" s="204"/>
      <c r="I38" s="205"/>
      <c r="J38" s="205"/>
      <c r="K38" s="150"/>
      <c r="L38" s="150"/>
      <c r="M38" s="150"/>
      <c r="N38" s="150"/>
      <c r="O38" s="150"/>
      <c r="P38" s="207"/>
      <c r="Q38" s="151"/>
      <c r="R38" s="149" t="str">
        <f ca="1">IF(ISERROR($V38),"",OFFSET('Smelter Look-up'!$C$4,$V38-4,0)&amp;"")</f>
        <v/>
      </c>
      <c r="S38" s="155" t="str">
        <f t="shared" ca="1" si="0"/>
        <v>CL</v>
      </c>
      <c r="T38" s="155" t="str">
        <f ca="1">IF(B38="","",IF(ISERROR(MATCH($J38,SorP!$B$1:$B$6226,0)),"",INDIRECT("'SorP'!$A$"&amp;MATCH($S38&amp;$J38,SorP!C:C,0))))</f>
        <v/>
      </c>
      <c r="U38" s="168"/>
      <c r="V38" s="169">
        <f>IF(C38="",NA(),MATCH($B38&amp;$C38,'Smelter Look-up'!$J:$J,0))</f>
        <v>274</v>
      </c>
      <c r="X38" s="170">
        <f t="shared" si="1"/>
        <v>0</v>
      </c>
      <c r="AB38" s="312" t="str">
        <f t="shared" si="2"/>
        <v>Copper</v>
      </c>
    </row>
    <row r="39" spans="1:28" s="170" customFormat="1" ht="25.2">
      <c r="A39" s="155"/>
      <c r="B39" s="302" t="s">
        <v>18641</v>
      </c>
      <c r="C39" s="152" t="s">
        <v>308</v>
      </c>
      <c r="D39" s="149" t="s">
        <v>20134</v>
      </c>
      <c r="E39" s="149" t="s">
        <v>1405</v>
      </c>
      <c r="F39" s="149"/>
      <c r="G39" s="149" t="s">
        <v>20133</v>
      </c>
      <c r="H39" s="204"/>
      <c r="I39" s="205"/>
      <c r="J39" s="205"/>
      <c r="K39" s="150"/>
      <c r="L39" s="150"/>
      <c r="M39" s="150"/>
      <c r="N39" s="150"/>
      <c r="O39" s="150"/>
      <c r="P39" s="207"/>
      <c r="Q39" s="151"/>
      <c r="R39" s="149" t="str">
        <f ca="1">IF(ISERROR($V39),"",OFFSET('Smelter Look-up'!$C$4,$V39-4,0)&amp;"")</f>
        <v/>
      </c>
      <c r="S39" s="155" t="str">
        <f t="shared" ca="1" si="0"/>
        <v>CG</v>
      </c>
      <c r="T39" s="155" t="str">
        <f ca="1">IF(B39="","",IF(ISERROR(MATCH($J39,SorP!$B$1:$B$6226,0)),"",INDIRECT("'SorP'!$A$"&amp;MATCH($S39&amp;$J39,SorP!C:C,0))))</f>
        <v/>
      </c>
      <c r="U39" s="168"/>
      <c r="V39" s="169">
        <f>IF(C39="",NA(),MATCH($B39&amp;$C39,'Smelter Look-up'!$J:$J,0))</f>
        <v>274</v>
      </c>
      <c r="X39" s="170">
        <f t="shared" si="1"/>
        <v>0</v>
      </c>
      <c r="AB39" s="312" t="str">
        <f t="shared" si="2"/>
        <v>Copper</v>
      </c>
    </row>
    <row r="40" spans="1:28" s="170" customFormat="1" ht="25.2">
      <c r="A40" s="155"/>
      <c r="B40" s="302" t="s">
        <v>18641</v>
      </c>
      <c r="C40" s="152" t="s">
        <v>308</v>
      </c>
      <c r="D40" s="149" t="s">
        <v>20134</v>
      </c>
      <c r="E40" s="149" t="s">
        <v>277</v>
      </c>
      <c r="F40" s="149"/>
      <c r="G40" s="149" t="s">
        <v>20133</v>
      </c>
      <c r="H40" s="204"/>
      <c r="I40" s="205"/>
      <c r="J40" s="205"/>
      <c r="K40" s="150"/>
      <c r="L40" s="150"/>
      <c r="M40" s="150"/>
      <c r="N40" s="150"/>
      <c r="O40" s="150"/>
      <c r="P40" s="207"/>
      <c r="Q40" s="151"/>
      <c r="R40" s="149" t="str">
        <f ca="1">IF(ISERROR($V40),"",OFFSET('Smelter Look-up'!$C$4,$V40-4,0)&amp;"")</f>
        <v/>
      </c>
      <c r="S40" s="155" t="str">
        <f t="shared" ca="1" si="0"/>
        <v>BE</v>
      </c>
      <c r="T40" s="155" t="str">
        <f ca="1">IF(B40="","",IF(ISERROR(MATCH($J40,SorP!$B$1:$B$6226,0)),"",INDIRECT("'SorP'!$A$"&amp;MATCH($S40&amp;$J40,SorP!C:C,0))))</f>
        <v/>
      </c>
      <c r="U40" s="168"/>
      <c r="V40" s="169">
        <f>IF(C40="",NA(),MATCH($B40&amp;$C40,'Smelter Look-up'!$J:$J,0))</f>
        <v>274</v>
      </c>
      <c r="X40" s="170">
        <f t="shared" si="1"/>
        <v>0</v>
      </c>
      <c r="AB40" s="312" t="str">
        <f t="shared" si="2"/>
        <v>Copper</v>
      </c>
    </row>
    <row r="41" spans="1:28" s="170" customFormat="1" ht="25.2">
      <c r="A41" s="155"/>
      <c r="B41" s="302" t="s">
        <v>18641</v>
      </c>
      <c r="C41" s="152" t="s">
        <v>308</v>
      </c>
      <c r="D41" s="149" t="s">
        <v>20134</v>
      </c>
      <c r="E41" s="149" t="s">
        <v>1649</v>
      </c>
      <c r="F41" s="149"/>
      <c r="G41" s="149" t="s">
        <v>20133</v>
      </c>
      <c r="H41" s="204"/>
      <c r="I41" s="205"/>
      <c r="J41" s="205"/>
      <c r="K41" s="150"/>
      <c r="L41" s="150"/>
      <c r="M41" s="150"/>
      <c r="N41" s="150"/>
      <c r="O41" s="150"/>
      <c r="P41" s="207"/>
      <c r="Q41" s="151"/>
      <c r="R41" s="149" t="str">
        <f ca="1">IF(ISERROR($V41),"",OFFSET('Smelter Look-up'!$C$4,$V41-4,0)&amp;"")</f>
        <v/>
      </c>
      <c r="S41" s="155" t="str">
        <f t="shared" ca="1" si="0"/>
        <v>PL</v>
      </c>
      <c r="T41" s="155" t="str">
        <f ca="1">IF(B41="","",IF(ISERROR(MATCH($J41,SorP!$B$1:$B$6226,0)),"",INDIRECT("'SorP'!$A$"&amp;MATCH($S41&amp;$J41,SorP!C:C,0))))</f>
        <v/>
      </c>
      <c r="U41" s="168"/>
      <c r="V41" s="169">
        <f>IF(C41="",NA(),MATCH($B41&amp;$C41,'Smelter Look-up'!$J:$J,0))</f>
        <v>274</v>
      </c>
      <c r="X41" s="170">
        <f t="shared" si="1"/>
        <v>0</v>
      </c>
      <c r="AB41" s="312" t="str">
        <f t="shared" si="2"/>
        <v>Copper</v>
      </c>
    </row>
    <row r="42" spans="1:28" s="170" customFormat="1" ht="25.2">
      <c r="A42" s="155"/>
      <c r="B42" s="302" t="s">
        <v>18641</v>
      </c>
      <c r="C42" s="152" t="s">
        <v>308</v>
      </c>
      <c r="D42" s="149" t="s">
        <v>20134</v>
      </c>
      <c r="E42" s="149" t="s">
        <v>1394</v>
      </c>
      <c r="F42" s="149"/>
      <c r="G42" s="149" t="s">
        <v>20133</v>
      </c>
      <c r="H42" s="204"/>
      <c r="I42" s="205"/>
      <c r="J42" s="205"/>
      <c r="K42" s="150"/>
      <c r="L42" s="150"/>
      <c r="M42" s="150"/>
      <c r="N42" s="150"/>
      <c r="O42" s="150"/>
      <c r="P42" s="207"/>
      <c r="Q42" s="151"/>
      <c r="R42" s="149" t="str">
        <f ca="1">IF(ISERROR($V42),"",OFFSET('Smelter Look-up'!$C$4,$V42-4,0)&amp;"")</f>
        <v/>
      </c>
      <c r="S42" s="155" t="str">
        <f t="shared" ca="1" si="0"/>
        <v>CL</v>
      </c>
      <c r="T42" s="155" t="str">
        <f ca="1">IF(B42="","",IF(ISERROR(MATCH($J42,SorP!$B$1:$B$6226,0)),"",INDIRECT("'SorP'!$A$"&amp;MATCH($S42&amp;$J42,SorP!C:C,0))))</f>
        <v/>
      </c>
      <c r="U42" s="168"/>
      <c r="V42" s="169">
        <f>IF(C42="",NA(),MATCH($B42&amp;$C42,'Smelter Look-up'!$J:$J,0))</f>
        <v>274</v>
      </c>
      <c r="X42" s="170">
        <f t="shared" si="1"/>
        <v>0</v>
      </c>
      <c r="AB42" s="312" t="str">
        <f t="shared" si="2"/>
        <v>Copper</v>
      </c>
    </row>
    <row r="43" spans="1:28" s="170" customFormat="1" ht="50.4">
      <c r="A43" s="155" t="s">
        <v>18656</v>
      </c>
      <c r="B43" s="302" t="s">
        <v>18641</v>
      </c>
      <c r="C43" s="152" t="s">
        <v>18654</v>
      </c>
      <c r="D43" s="149" t="s">
        <v>20135</v>
      </c>
      <c r="E43" s="149"/>
      <c r="F43" s="149" t="s">
        <v>18656</v>
      </c>
      <c r="G43" s="149" t="s">
        <v>12</v>
      </c>
      <c r="H43" s="204"/>
      <c r="I43" s="205" t="s">
        <v>3586</v>
      </c>
      <c r="J43" s="205"/>
      <c r="K43" s="150"/>
      <c r="L43" s="150"/>
      <c r="M43" s="150"/>
      <c r="N43" s="150"/>
      <c r="O43" s="150"/>
      <c r="P43" s="207"/>
      <c r="Q43" s="151"/>
      <c r="R43" s="149" t="str">
        <f ca="1">IF(ISERROR($V43),"",OFFSET('Smelter Look-up'!$C$4,$V43-4,0)&amp;"")</f>
        <v>Aurubis Hamburg AG</v>
      </c>
      <c r="S43" s="155" t="str">
        <f t="shared" ca="1" si="0"/>
        <v>Unknown</v>
      </c>
      <c r="T43" s="155" t="str">
        <f ca="1">IF(B43="","",IF(ISERROR(MATCH($J43,SorP!$B$1:$B$6226,0)),"",INDIRECT("'SorP'!$A$"&amp;MATCH($S43&amp;$J43,SorP!C:C,0))))</f>
        <v/>
      </c>
      <c r="U43" s="168"/>
      <c r="V43" s="169">
        <f>IF(C43="",NA(),MATCH($B43&amp;$C43,'Smelter Look-up'!$J:$J,0))</f>
        <v>179</v>
      </c>
      <c r="X43" s="170">
        <f t="shared" si="1"/>
        <v>0</v>
      </c>
      <c r="AB43" s="312" t="str">
        <f t="shared" si="2"/>
        <v>Copper</v>
      </c>
    </row>
    <row r="44" spans="1:28" s="170" customFormat="1" ht="25.2">
      <c r="A44" s="155"/>
      <c r="B44" s="302" t="s">
        <v>18641</v>
      </c>
      <c r="C44" s="152" t="s">
        <v>308</v>
      </c>
      <c r="D44" s="149" t="s">
        <v>20135</v>
      </c>
      <c r="E44" s="149" t="s">
        <v>1394</v>
      </c>
      <c r="F44" s="149"/>
      <c r="G44" s="149" t="s">
        <v>20133</v>
      </c>
      <c r="H44" s="204"/>
      <c r="I44" s="205"/>
      <c r="J44" s="205"/>
      <c r="K44" s="150"/>
      <c r="L44" s="150"/>
      <c r="M44" s="150"/>
      <c r="N44" s="150"/>
      <c r="O44" s="150"/>
      <c r="P44" s="207"/>
      <c r="Q44" s="151"/>
      <c r="R44" s="149" t="str">
        <f ca="1">IF(ISERROR($V44),"",OFFSET('Smelter Look-up'!$C$4,$V44-4,0)&amp;"")</f>
        <v/>
      </c>
      <c r="S44" s="155" t="str">
        <f t="shared" ca="1" si="0"/>
        <v>CL</v>
      </c>
      <c r="T44" s="155" t="str">
        <f ca="1">IF(B44="","",IF(ISERROR(MATCH($J44,SorP!$B$1:$B$6226,0)),"",INDIRECT("'SorP'!$A$"&amp;MATCH($S44&amp;$J44,SorP!C:C,0))))</f>
        <v/>
      </c>
      <c r="U44" s="168"/>
      <c r="V44" s="169">
        <f>IF(C44="",NA(),MATCH($B44&amp;$C44,'Smelter Look-up'!$J:$J,0))</f>
        <v>274</v>
      </c>
      <c r="X44" s="170">
        <f t="shared" si="1"/>
        <v>0</v>
      </c>
      <c r="AB44" s="312" t="str">
        <f t="shared" si="2"/>
        <v>Copper</v>
      </c>
    </row>
    <row r="45" spans="1:28" s="170" customFormat="1" ht="25.2">
      <c r="A45" s="155"/>
      <c r="B45" s="302" t="s">
        <v>18641</v>
      </c>
      <c r="C45" s="152" t="s">
        <v>308</v>
      </c>
      <c r="D45" s="149" t="s">
        <v>20134</v>
      </c>
      <c r="E45" s="149" t="s">
        <v>1649</v>
      </c>
      <c r="F45" s="149"/>
      <c r="G45" s="149" t="s">
        <v>20133</v>
      </c>
      <c r="H45" s="204"/>
      <c r="I45" s="205"/>
      <c r="J45" s="205"/>
      <c r="K45" s="150"/>
      <c r="L45" s="150"/>
      <c r="M45" s="150"/>
      <c r="N45" s="150"/>
      <c r="O45" s="150"/>
      <c r="P45" s="207"/>
      <c r="Q45" s="151"/>
      <c r="R45" s="149" t="str">
        <f ca="1">IF(ISERROR($V45),"",OFFSET('Smelter Look-up'!$C$4,$V45-4,0)&amp;"")</f>
        <v/>
      </c>
      <c r="S45" s="155" t="str">
        <f t="shared" ca="1" si="0"/>
        <v>PL</v>
      </c>
      <c r="T45" s="155" t="str">
        <f ca="1">IF(B45="","",IF(ISERROR(MATCH($J45,SorP!$B$1:$B$6226,0)),"",INDIRECT("'SorP'!$A$"&amp;MATCH($S45&amp;$J45,SorP!C:C,0))))</f>
        <v/>
      </c>
      <c r="U45" s="168"/>
      <c r="V45" s="169">
        <f>IF(C45="",NA(),MATCH($B45&amp;$C45,'Smelter Look-up'!$J:$J,0))</f>
        <v>274</v>
      </c>
      <c r="X45" s="170">
        <f t="shared" si="1"/>
        <v>0</v>
      </c>
      <c r="AB45" s="312" t="str">
        <f t="shared" si="2"/>
        <v>Copper</v>
      </c>
    </row>
    <row r="46" spans="1:28" s="170" customFormat="1" ht="25.2">
      <c r="A46" s="155"/>
      <c r="B46" s="302" t="s">
        <v>18641</v>
      </c>
      <c r="C46" s="152" t="s">
        <v>308</v>
      </c>
      <c r="D46" s="149" t="s">
        <v>20134</v>
      </c>
      <c r="E46" s="149" t="s">
        <v>1722</v>
      </c>
      <c r="F46" s="149"/>
      <c r="G46" s="149" t="s">
        <v>20133</v>
      </c>
      <c r="H46" s="204"/>
      <c r="I46" s="205"/>
      <c r="J46" s="205"/>
      <c r="K46" s="150"/>
      <c r="L46" s="150"/>
      <c r="M46" s="150"/>
      <c r="N46" s="150"/>
      <c r="O46" s="150"/>
      <c r="P46" s="207"/>
      <c r="Q46" s="151"/>
      <c r="R46" s="149" t="str">
        <f ca="1">IF(ISERROR($V46),"",OFFSET('Smelter Look-up'!$C$4,$V46-4,0)&amp;"")</f>
        <v/>
      </c>
      <c r="S46" s="155" t="str">
        <f t="shared" ca="1" si="0"/>
        <v>SE</v>
      </c>
      <c r="T46" s="155" t="str">
        <f ca="1">IF(B46="","",IF(ISERROR(MATCH($J46,SorP!$B$1:$B$6226,0)),"",INDIRECT("'SorP'!$A$"&amp;MATCH($S46&amp;$J46,SorP!C:C,0))))</f>
        <v/>
      </c>
      <c r="U46" s="168"/>
      <c r="V46" s="169">
        <f>IF(C46="",NA(),MATCH($B46&amp;$C46,'Smelter Look-up'!$J:$J,0))</f>
        <v>274</v>
      </c>
      <c r="X46" s="170">
        <f t="shared" si="1"/>
        <v>0</v>
      </c>
      <c r="AB46" s="312" t="str">
        <f t="shared" si="2"/>
        <v>Copper</v>
      </c>
    </row>
    <row r="47" spans="1:28" s="170" customFormat="1" ht="25.2">
      <c r="A47" s="155"/>
      <c r="B47" s="302" t="s">
        <v>18641</v>
      </c>
      <c r="C47" s="152" t="s">
        <v>308</v>
      </c>
      <c r="D47" s="149" t="s">
        <v>20134</v>
      </c>
      <c r="E47" s="149" t="s">
        <v>1712</v>
      </c>
      <c r="F47" s="149"/>
      <c r="G47" s="149" t="s">
        <v>20133</v>
      </c>
      <c r="H47" s="204"/>
      <c r="I47" s="205"/>
      <c r="J47" s="205"/>
      <c r="K47" s="150"/>
      <c r="L47" s="150"/>
      <c r="M47" s="150"/>
      <c r="N47" s="150"/>
      <c r="O47" s="150"/>
      <c r="P47" s="207"/>
      <c r="Q47" s="151"/>
      <c r="R47" s="149" t="str">
        <f ca="1">IF(ISERROR($V47),"",OFFSET('Smelter Look-up'!$C$4,$V47-4,0)&amp;"")</f>
        <v/>
      </c>
      <c r="S47" s="155" t="str">
        <f t="shared" ca="1" si="0"/>
        <v>ES</v>
      </c>
      <c r="T47" s="155" t="str">
        <f ca="1">IF(B47="","",IF(ISERROR(MATCH($J47,SorP!$B$1:$B$6226,0)),"",INDIRECT("'SorP'!$A$"&amp;MATCH($S47&amp;$J47,SorP!C:C,0))))</f>
        <v/>
      </c>
      <c r="U47" s="168"/>
      <c r="V47" s="169">
        <f>IF(C47="",NA(),MATCH($B47&amp;$C47,'Smelter Look-up'!$J:$J,0))</f>
        <v>274</v>
      </c>
      <c r="X47" s="170">
        <f t="shared" si="1"/>
        <v>0</v>
      </c>
      <c r="AB47" s="312" t="str">
        <f t="shared" si="2"/>
        <v>Copper</v>
      </c>
    </row>
    <row r="48" spans="1:28" s="170" customFormat="1" ht="100.8">
      <c r="A48" s="155" t="s">
        <v>18708</v>
      </c>
      <c r="B48" s="302" t="s">
        <v>18641</v>
      </c>
      <c r="C48" s="152" t="s">
        <v>18707</v>
      </c>
      <c r="D48" s="149" t="s">
        <v>20136</v>
      </c>
      <c r="E48" s="149" t="s">
        <v>1649</v>
      </c>
      <c r="F48" s="149" t="s">
        <v>18708</v>
      </c>
      <c r="G48" s="149" t="s">
        <v>12</v>
      </c>
      <c r="H48" s="204"/>
      <c r="I48" s="205" t="s">
        <v>19279</v>
      </c>
      <c r="J48" s="205"/>
      <c r="K48" s="150"/>
      <c r="L48" s="150"/>
      <c r="M48" s="150"/>
      <c r="N48" s="150"/>
      <c r="O48" s="150"/>
      <c r="P48" s="207"/>
      <c r="Q48" s="151"/>
      <c r="R48" s="149" t="str">
        <f ca="1">IF(ISERROR($V48),"",OFFSET('Smelter Look-up'!$C$4,$V48-4,0)&amp;"")</f>
        <v>KGHM Polska Miedz S.A. Oddzial Huta Miedzi, Legnica</v>
      </c>
      <c r="S48" s="155" t="str">
        <f t="shared" ca="1" si="0"/>
        <v>PL</v>
      </c>
      <c r="T48" s="155" t="str">
        <f ca="1">IF(B48="","",IF(ISERROR(MATCH($J48,SorP!$B$1:$B$6226,0)),"",INDIRECT("'SorP'!$A$"&amp;MATCH($S48&amp;$J48,SorP!C:C,0))))</f>
        <v/>
      </c>
      <c r="U48" s="168"/>
      <c r="V48" s="169">
        <f>IF(C48="",NA(),MATCH($B48&amp;$C48,'Smelter Look-up'!$J:$J,0))</f>
        <v>216</v>
      </c>
      <c r="X48" s="170">
        <f t="shared" si="1"/>
        <v>0</v>
      </c>
      <c r="AB48" s="312" t="str">
        <f t="shared" si="2"/>
        <v>Copper</v>
      </c>
    </row>
    <row r="49" spans="1:28" s="170" customFormat="1" ht="25.2">
      <c r="A49" s="155"/>
      <c r="B49" s="302" t="s">
        <v>18641</v>
      </c>
      <c r="C49" s="152" t="s">
        <v>308</v>
      </c>
      <c r="D49" s="149" t="s">
        <v>20137</v>
      </c>
      <c r="E49" s="149" t="s">
        <v>60</v>
      </c>
      <c r="F49" s="149"/>
      <c r="G49" s="149" t="s">
        <v>20133</v>
      </c>
      <c r="H49" s="204"/>
      <c r="I49" s="205"/>
      <c r="J49" s="205"/>
      <c r="K49" s="150"/>
      <c r="L49" s="150"/>
      <c r="M49" s="150"/>
      <c r="N49" s="150"/>
      <c r="O49" s="150"/>
      <c r="P49" s="207"/>
      <c r="Q49" s="151"/>
      <c r="R49" s="149" t="str">
        <f ca="1">IF(ISERROR($V49),"",OFFSET('Smelter Look-up'!$C$4,$V49-4,0)&amp;"")</f>
        <v/>
      </c>
      <c r="S49" s="155" t="str">
        <f t="shared" ca="1" si="0"/>
        <v>CD</v>
      </c>
      <c r="T49" s="155" t="str">
        <f ca="1">IF(B49="","",IF(ISERROR(MATCH($J49,SorP!$B$1:$B$6226,0)),"",INDIRECT("'SorP'!$A$"&amp;MATCH($S49&amp;$J49,SorP!C:C,0))))</f>
        <v/>
      </c>
      <c r="U49" s="168"/>
      <c r="V49" s="169">
        <f>IF(C49="",NA(),MATCH($B49&amp;$C49,'Smelter Look-up'!$J:$J,0))</f>
        <v>274</v>
      </c>
      <c r="X49" s="170">
        <f t="shared" si="1"/>
        <v>0</v>
      </c>
      <c r="AB49" s="312" t="str">
        <f t="shared" si="2"/>
        <v>Copper</v>
      </c>
    </row>
    <row r="50" spans="1:28" s="170" customFormat="1" ht="100.8">
      <c r="A50" s="155" t="s">
        <v>282</v>
      </c>
      <c r="B50" s="302" t="s">
        <v>40</v>
      </c>
      <c r="C50" s="152" t="s">
        <v>19178</v>
      </c>
      <c r="D50" s="149" t="s">
        <v>20138</v>
      </c>
      <c r="E50" s="149" t="s">
        <v>95</v>
      </c>
      <c r="F50" s="149" t="s">
        <v>282</v>
      </c>
      <c r="G50" s="149" t="s">
        <v>12</v>
      </c>
      <c r="H50" s="204"/>
      <c r="I50" s="205" t="s">
        <v>283</v>
      </c>
      <c r="J50" s="205"/>
      <c r="K50" s="150"/>
      <c r="L50" s="150"/>
      <c r="M50" s="150"/>
      <c r="N50" s="150"/>
      <c r="O50" s="150"/>
      <c r="P50" s="207"/>
      <c r="Q50" s="151"/>
      <c r="R50" s="149" t="str">
        <f ca="1">IF(ISERROR($V50),"",OFFSET('Smelter Look-up'!$C$4,$V50-4,0)&amp;"")</f>
        <v>Vale - Long Harbour Processing Plant (LHPP)</v>
      </c>
      <c r="S50" s="155" t="str">
        <f t="shared" ca="1" si="0"/>
        <v>CA</v>
      </c>
      <c r="T50" s="155" t="str">
        <f ca="1">IF(B50="","",IF(ISERROR(MATCH($J50,SorP!$B$1:$B$6226,0)),"",INDIRECT("'SorP'!$A$"&amp;MATCH($S50&amp;$J50,SorP!C:C,0))))</f>
        <v/>
      </c>
      <c r="U50" s="168"/>
      <c r="V50" s="169">
        <f>IF(C50="",NA(),MATCH($B50&amp;$C50,'Smelter Look-up'!$J:$J,0))</f>
        <v>155</v>
      </c>
      <c r="X50" s="170">
        <f t="shared" si="1"/>
        <v>0</v>
      </c>
      <c r="AB50" s="312" t="str">
        <f t="shared" si="2"/>
        <v>Cobalt</v>
      </c>
    </row>
    <row r="51" spans="1:28" s="170" customFormat="1" ht="25.2">
      <c r="A51" s="155"/>
      <c r="B51" s="302" t="s">
        <v>18642</v>
      </c>
      <c r="C51" s="152" t="s">
        <v>308</v>
      </c>
      <c r="D51" s="149" t="s">
        <v>20139</v>
      </c>
      <c r="E51" s="149" t="s">
        <v>1706</v>
      </c>
      <c r="F51" s="149"/>
      <c r="G51" s="149" t="s">
        <v>20133</v>
      </c>
      <c r="H51" s="204"/>
      <c r="I51" s="205"/>
      <c r="J51" s="205"/>
      <c r="K51" s="150"/>
      <c r="L51" s="150"/>
      <c r="M51" s="150"/>
      <c r="N51" s="150"/>
      <c r="O51" s="150"/>
      <c r="P51" s="207"/>
      <c r="Q51" s="151"/>
      <c r="R51" s="149" t="str">
        <f ca="1">IF(ISERROR($V51),"",OFFSET('Smelter Look-up'!$C$4,$V51-4,0)&amp;"")</f>
        <v/>
      </c>
      <c r="S51" s="155" t="str">
        <f t="shared" ca="1" si="0"/>
        <v>ZA</v>
      </c>
      <c r="T51" s="155" t="str">
        <f ca="1">IF(B51="","",IF(ISERROR(MATCH($J51,SorP!$B$1:$B$6226,0)),"",INDIRECT("'SorP'!$A$"&amp;MATCH($S51&amp;$J51,SorP!C:C,0))))</f>
        <v/>
      </c>
      <c r="U51" s="168"/>
      <c r="V51" s="169">
        <f>IF(C51="",NA(),MATCH($B51&amp;$C51,'Smelter Look-up'!$J:$J,0))</f>
        <v>435</v>
      </c>
      <c r="X51" s="170">
        <f t="shared" si="1"/>
        <v>0</v>
      </c>
      <c r="AB51" s="312" t="str">
        <f t="shared" si="2"/>
        <v>Nickel</v>
      </c>
    </row>
    <row r="52" spans="1:28" s="170" customFormat="1" ht="37.799999999999997">
      <c r="A52" s="155"/>
      <c r="B52" s="302" t="s">
        <v>18642</v>
      </c>
      <c r="C52" s="152" t="s">
        <v>308</v>
      </c>
      <c r="D52" s="149" t="s">
        <v>20140</v>
      </c>
      <c r="E52" s="149" t="s">
        <v>156</v>
      </c>
      <c r="F52" s="149"/>
      <c r="G52" s="149" t="s">
        <v>20133</v>
      </c>
      <c r="H52" s="204"/>
      <c r="I52" s="205"/>
      <c r="J52" s="205"/>
      <c r="K52" s="150"/>
      <c r="L52" s="150"/>
      <c r="M52" s="150"/>
      <c r="N52" s="150"/>
      <c r="O52" s="150"/>
      <c r="P52" s="207"/>
      <c r="Q52" s="151"/>
      <c r="R52" s="149" t="str">
        <f ca="1">IF(ISERROR($V52),"",OFFSET('Smelter Look-up'!$C$4,$V52-4,0)&amp;"")</f>
        <v/>
      </c>
      <c r="S52" s="155" t="str">
        <f t="shared" ca="1" si="0"/>
        <v>GB</v>
      </c>
      <c r="T52" s="155" t="str">
        <f ca="1">IF(B52="","",IF(ISERROR(MATCH($J52,SorP!$B$1:$B$6226,0)),"",INDIRECT("'SorP'!$A$"&amp;MATCH($S52&amp;$J52,SorP!C:C,0))))</f>
        <v/>
      </c>
      <c r="U52" s="168"/>
      <c r="V52" s="169">
        <f>IF(C52="",NA(),MATCH($B52&amp;$C52,'Smelter Look-up'!$J:$J,0))</f>
        <v>435</v>
      </c>
      <c r="X52" s="170">
        <f t="shared" si="1"/>
        <v>0</v>
      </c>
      <c r="AB52" s="312" t="str">
        <f t="shared" si="2"/>
        <v>Nickel</v>
      </c>
    </row>
    <row r="53" spans="1:28" s="170" customFormat="1" ht="37.799999999999997">
      <c r="A53" s="155"/>
      <c r="B53" s="302" t="s">
        <v>18642</v>
      </c>
      <c r="C53" s="152" t="s">
        <v>308</v>
      </c>
      <c r="D53" s="149" t="s">
        <v>20141</v>
      </c>
      <c r="E53" s="149" t="s">
        <v>156</v>
      </c>
      <c r="F53" s="149"/>
      <c r="G53" s="149" t="s">
        <v>20133</v>
      </c>
      <c r="H53" s="204"/>
      <c r="I53" s="205"/>
      <c r="J53" s="205"/>
      <c r="K53" s="150"/>
      <c r="L53" s="150"/>
      <c r="M53" s="150"/>
      <c r="N53" s="150"/>
      <c r="O53" s="150"/>
      <c r="P53" s="207"/>
      <c r="Q53" s="151"/>
      <c r="R53" s="149" t="str">
        <f ca="1">IF(ISERROR($V53),"",OFFSET('Smelter Look-up'!$C$4,$V53-4,0)&amp;"")</f>
        <v/>
      </c>
      <c r="S53" s="155" t="str">
        <f t="shared" ca="1" si="0"/>
        <v>GB</v>
      </c>
      <c r="T53" s="155" t="str">
        <f ca="1">IF(B53="","",IF(ISERROR(MATCH($J53,SorP!$B$1:$B$6226,0)),"",INDIRECT("'SorP'!$A$"&amp;MATCH($S53&amp;$J53,SorP!C:C,0))))</f>
        <v/>
      </c>
      <c r="U53" s="168"/>
      <c r="V53" s="169">
        <f>IF(C53="",NA(),MATCH($B53&amp;$C53,'Smelter Look-up'!$J:$J,0))</f>
        <v>435</v>
      </c>
      <c r="X53" s="170">
        <f t="shared" si="1"/>
        <v>0</v>
      </c>
      <c r="AB53" s="312" t="str">
        <f t="shared" si="2"/>
        <v>Nickel</v>
      </c>
    </row>
    <row r="54" spans="1:28" s="170" customFormat="1" ht="25.2">
      <c r="A54" s="155"/>
      <c r="B54" s="302" t="s">
        <v>18642</v>
      </c>
      <c r="C54" s="152" t="s">
        <v>308</v>
      </c>
      <c r="D54" s="149" t="s">
        <v>20142</v>
      </c>
      <c r="E54" s="149" t="s">
        <v>1469</v>
      </c>
      <c r="F54" s="149"/>
      <c r="G54" s="149" t="s">
        <v>20133</v>
      </c>
      <c r="H54" s="204"/>
      <c r="I54" s="205"/>
      <c r="J54" s="205"/>
      <c r="K54" s="150"/>
      <c r="L54" s="150"/>
      <c r="M54" s="150"/>
      <c r="N54" s="150"/>
      <c r="O54" s="150"/>
      <c r="P54" s="207"/>
      <c r="Q54" s="151"/>
      <c r="R54" s="149" t="str">
        <f ca="1">IF(ISERROR($V54),"",OFFSET('Smelter Look-up'!$C$4,$V54-4,0)&amp;"")</f>
        <v/>
      </c>
      <c r="S54" s="155" t="str">
        <f t="shared" ca="1" si="0"/>
        <v>DE</v>
      </c>
      <c r="T54" s="155" t="str">
        <f ca="1">IF(B54="","",IF(ISERROR(MATCH($J54,SorP!$B$1:$B$6226,0)),"",INDIRECT("'SorP'!$A$"&amp;MATCH($S54&amp;$J54,SorP!C:C,0))))</f>
        <v/>
      </c>
      <c r="U54" s="168"/>
      <c r="V54" s="169">
        <f>IF(C54="",NA(),MATCH($B54&amp;$C54,'Smelter Look-up'!$J:$J,0))</f>
        <v>435</v>
      </c>
      <c r="X54" s="170">
        <f t="shared" si="1"/>
        <v>0</v>
      </c>
      <c r="AB54" s="312" t="str">
        <f t="shared" si="2"/>
        <v>Nickel</v>
      </c>
    </row>
    <row r="55" spans="1:28" s="170" customFormat="1" ht="25.2">
      <c r="A55" s="155"/>
      <c r="B55" s="302" t="s">
        <v>18642</v>
      </c>
      <c r="C55" s="152" t="s">
        <v>308</v>
      </c>
      <c r="D55" s="149" t="s">
        <v>20138</v>
      </c>
      <c r="E55" s="149" t="s">
        <v>95</v>
      </c>
      <c r="F55" s="149"/>
      <c r="G55" s="149" t="s">
        <v>20133</v>
      </c>
      <c r="H55" s="204"/>
      <c r="I55" s="205"/>
      <c r="J55" s="205"/>
      <c r="K55" s="150"/>
      <c r="L55" s="150"/>
      <c r="M55" s="150"/>
      <c r="N55" s="150"/>
      <c r="O55" s="150"/>
      <c r="P55" s="207"/>
      <c r="Q55" s="151"/>
      <c r="R55" s="149" t="str">
        <f ca="1">IF(ISERROR($V55),"",OFFSET('Smelter Look-up'!$C$4,$V55-4,0)&amp;"")</f>
        <v/>
      </c>
      <c r="S55" s="155" t="str">
        <f t="shared" ca="1" si="0"/>
        <v>CA</v>
      </c>
      <c r="T55" s="155" t="str">
        <f ca="1">IF(B55="","",IF(ISERROR(MATCH($J55,SorP!$B$1:$B$6226,0)),"",INDIRECT("'SorP'!$A$"&amp;MATCH($S55&amp;$J55,SorP!C:C,0))))</f>
        <v/>
      </c>
      <c r="U55" s="168"/>
      <c r="V55" s="169">
        <f>IF(C55="",NA(),MATCH($B55&amp;$C55,'Smelter Look-up'!$J:$J,0))</f>
        <v>435</v>
      </c>
      <c r="X55" s="170">
        <f t="shared" si="1"/>
        <v>0</v>
      </c>
      <c r="AB55" s="312" t="str">
        <f t="shared" si="2"/>
        <v>Nickel</v>
      </c>
    </row>
    <row r="56" spans="1:28" s="170" customFormat="1" ht="100.8">
      <c r="A56" s="155" t="s">
        <v>239</v>
      </c>
      <c r="B56" s="302" t="s">
        <v>40</v>
      </c>
      <c r="C56" s="152" t="s">
        <v>238</v>
      </c>
      <c r="D56" s="149"/>
      <c r="E56" s="149" t="s">
        <v>133</v>
      </c>
      <c r="F56" s="149" t="s">
        <v>239</v>
      </c>
      <c r="G56" s="149" t="s">
        <v>12</v>
      </c>
      <c r="H56" s="204"/>
      <c r="I56" s="205"/>
      <c r="J56" s="205"/>
      <c r="K56" s="150"/>
      <c r="L56" s="150"/>
      <c r="M56" s="150"/>
      <c r="N56" s="150"/>
      <c r="O56" s="150"/>
      <c r="P56" s="207"/>
      <c r="Q56" s="151"/>
      <c r="R56" s="149" t="str">
        <f ca="1">IF(ISERROR($V56),"",OFFSET('Smelter Look-up'!$C$4,$V56-4,0)&amp;"")</f>
        <v>Niihama Nickel Refinery, Sumitomo Metal Mining</v>
      </c>
      <c r="S56" s="155" t="str">
        <f t="shared" ca="1" si="0"/>
        <v>JP</v>
      </c>
      <c r="T56" s="155" t="str">
        <f ca="1">IF(B56="","",IF(ISERROR(MATCH($J56,SorP!$B$1:$B$6226,0)),"",INDIRECT("'SorP'!$A$"&amp;MATCH($S56&amp;$J56,SorP!C:C,0))))</f>
        <v/>
      </c>
      <c r="U56" s="168"/>
      <c r="V56" s="169">
        <f>IF(C56="",NA(),MATCH($B56&amp;$C56,'Smelter Look-up'!$J:$J,0))</f>
        <v>142</v>
      </c>
      <c r="X56" s="170">
        <f t="shared" si="1"/>
        <v>0</v>
      </c>
      <c r="AB56" s="312" t="str">
        <f t="shared" si="2"/>
        <v>Cobalt</v>
      </c>
    </row>
    <row r="57" spans="1:28" s="170" customFormat="1" ht="113.4">
      <c r="A57" s="155" t="s">
        <v>18774</v>
      </c>
      <c r="B57" s="302" t="s">
        <v>18641</v>
      </c>
      <c r="C57" s="152" t="s">
        <v>18773</v>
      </c>
      <c r="D57" s="149"/>
      <c r="E57" s="149" t="s">
        <v>133</v>
      </c>
      <c r="F57" s="149" t="s">
        <v>18774</v>
      </c>
      <c r="G57" s="149" t="s">
        <v>12</v>
      </c>
      <c r="H57" s="204"/>
      <c r="I57" s="205"/>
      <c r="J57" s="205"/>
      <c r="K57" s="150"/>
      <c r="L57" s="150"/>
      <c r="M57" s="150"/>
      <c r="N57" s="150"/>
      <c r="O57" s="150"/>
      <c r="P57" s="207"/>
      <c r="Q57" s="151"/>
      <c r="R57" s="149" t="str">
        <f ca="1">IF(ISERROR($V57),"",OFFSET('Smelter Look-up'!$C$4,$V57-4,0)&amp;"")</f>
        <v>Toyo Smelter &amp; Refinery, Sumitomo Metal Mining</v>
      </c>
      <c r="S57" s="155" t="str">
        <f t="shared" ca="1" si="0"/>
        <v>JP</v>
      </c>
      <c r="T57" s="155" t="str">
        <f ca="1">IF(B57="","",IF(ISERROR(MATCH($J57,SorP!$B$1:$B$6226,0)),"",INDIRECT("'SorP'!$A$"&amp;MATCH($S57&amp;$J57,SorP!C:C,0))))</f>
        <v/>
      </c>
      <c r="U57" s="168"/>
      <c r="V57" s="169">
        <f>IF(C57="",NA(),MATCH($B57&amp;$C57,'Smelter Look-up'!$J:$J,0))</f>
        <v>269</v>
      </c>
      <c r="X57" s="170">
        <f t="shared" si="1"/>
        <v>0</v>
      </c>
      <c r="AB57" s="312" t="str">
        <f t="shared" si="2"/>
        <v>Copper</v>
      </c>
    </row>
    <row r="58" spans="1:28" s="170" customFormat="1" ht="100.8">
      <c r="A58" s="155" t="s">
        <v>18901</v>
      </c>
      <c r="B58" s="302" t="s">
        <v>18642</v>
      </c>
      <c r="C58" s="152" t="s">
        <v>12097</v>
      </c>
      <c r="D58" s="149"/>
      <c r="E58" s="149" t="s">
        <v>133</v>
      </c>
      <c r="F58" s="149" t="s">
        <v>18901</v>
      </c>
      <c r="G58" s="149" t="s">
        <v>12</v>
      </c>
      <c r="H58" s="204"/>
      <c r="I58" s="205"/>
      <c r="J58" s="205"/>
      <c r="K58" s="150"/>
      <c r="L58" s="150"/>
      <c r="M58" s="150"/>
      <c r="N58" s="150"/>
      <c r="O58" s="150"/>
      <c r="P58" s="207"/>
      <c r="Q58" s="151"/>
      <c r="R58" s="149" t="str">
        <f ca="1">IF(ISERROR($V58),"",OFFSET('Smelter Look-up'!$C$4,$V58-4,0)&amp;"")</f>
        <v>Niihama Nickel Refinery, Sumitomo Metal Mining</v>
      </c>
      <c r="S58" s="155" t="str">
        <f t="shared" ca="1" si="0"/>
        <v>JP</v>
      </c>
      <c r="T58" s="155" t="str">
        <f ca="1">IF(B58="","",IF(ISERROR(MATCH($J58,SorP!$B$1:$B$6226,0)),"",INDIRECT("'SorP'!$A$"&amp;MATCH($S58&amp;$J58,SorP!C:C,0))))</f>
        <v/>
      </c>
      <c r="U58" s="168"/>
      <c r="V58" s="169">
        <f>IF(C58="",NA(),MATCH($B58&amp;$C58,'Smelter Look-up'!$J:$J,0))</f>
        <v>414</v>
      </c>
      <c r="X58" s="170">
        <f t="shared" si="1"/>
        <v>0</v>
      </c>
      <c r="AB58" s="312" t="str">
        <f t="shared" si="2"/>
        <v>Nickel</v>
      </c>
    </row>
    <row r="59" spans="1:28" s="170" customFormat="1" ht="37.799999999999997">
      <c r="A59" s="155"/>
      <c r="B59" s="302" t="s">
        <v>18641</v>
      </c>
      <c r="C59" s="152" t="s">
        <v>45</v>
      </c>
      <c r="D59" s="149" t="s">
        <v>20143</v>
      </c>
      <c r="E59" s="149" t="s">
        <v>156</v>
      </c>
      <c r="F59" s="149"/>
      <c r="G59" s="149"/>
      <c r="H59" s="204"/>
      <c r="I59" s="205"/>
      <c r="J59" s="205"/>
      <c r="K59" s="150"/>
      <c r="L59" s="150"/>
      <c r="M59" s="150"/>
      <c r="N59" s="150"/>
      <c r="O59" s="150"/>
      <c r="P59" s="207"/>
      <c r="Q59" s="151"/>
      <c r="R59" s="149" t="str">
        <f ca="1">IF(ISERROR($V59),"",OFFSET('Smelter Look-up'!$C$4,$V59-4,0)&amp;"")</f>
        <v>Unknown</v>
      </c>
      <c r="S59" s="155" t="str">
        <f t="shared" ca="1" si="0"/>
        <v>GB</v>
      </c>
      <c r="T59" s="155" t="str">
        <f ca="1">IF(B59="","",IF(ISERROR(MATCH($J59,SorP!$B$1:$B$6226,0)),"",INDIRECT("'SorP'!$A$"&amp;MATCH($S59&amp;$J59,SorP!C:C,0))))</f>
        <v/>
      </c>
      <c r="U59" s="168"/>
      <c r="V59" s="169">
        <f>IF(C59="",NA(),MATCH($B59&amp;$C59,'Smelter Look-up'!$J:$J,0))</f>
        <v>275</v>
      </c>
      <c r="X59" s="170">
        <f t="shared" si="1"/>
        <v>0</v>
      </c>
      <c r="AB59" s="312" t="str">
        <f t="shared" si="2"/>
        <v>Copper</v>
      </c>
    </row>
    <row r="60" spans="1:28" s="170" customFormat="1" ht="25.2">
      <c r="A60" s="155"/>
      <c r="B60" s="302" t="s">
        <v>18641</v>
      </c>
      <c r="C60" s="152" t="s">
        <v>45</v>
      </c>
      <c r="D60" s="149" t="s">
        <v>20144</v>
      </c>
      <c r="E60" s="149" t="s">
        <v>1758</v>
      </c>
      <c r="F60" s="149"/>
      <c r="G60" s="149"/>
      <c r="H60" s="204"/>
      <c r="I60" s="205"/>
      <c r="J60" s="205"/>
      <c r="K60" s="150"/>
      <c r="L60" s="150"/>
      <c r="M60" s="150"/>
      <c r="N60" s="150"/>
      <c r="O60" s="150"/>
      <c r="P60" s="207"/>
      <c r="Q60" s="151"/>
      <c r="R60" s="149" t="str">
        <f ca="1">IF(ISERROR($V60),"",OFFSET('Smelter Look-up'!$C$4,$V60-4,0)&amp;"")</f>
        <v>Unknown</v>
      </c>
      <c r="S60" s="155" t="str">
        <f t="shared" ca="1" si="0"/>
        <v>AE</v>
      </c>
      <c r="T60" s="155" t="str">
        <f ca="1">IF(B60="","",IF(ISERROR(MATCH($J60,SorP!$B$1:$B$6226,0)),"",INDIRECT("'SorP'!$A$"&amp;MATCH($S60&amp;$J60,SorP!C:C,0))))</f>
        <v/>
      </c>
      <c r="U60" s="168"/>
      <c r="V60" s="169">
        <f>IF(C60="",NA(),MATCH($B60&amp;$C60,'Smelter Look-up'!$J:$J,0))</f>
        <v>275</v>
      </c>
      <c r="X60" s="170">
        <f t="shared" si="1"/>
        <v>0</v>
      </c>
      <c r="AB60" s="312" t="str">
        <f t="shared" si="2"/>
        <v>Copper</v>
      </c>
    </row>
    <row r="61" spans="1:28" s="170" customFormat="1" ht="20.399999999999999">
      <c r="A61" s="155"/>
      <c r="B61" s="302" t="s">
        <v>18641</v>
      </c>
      <c r="C61" s="152" t="s">
        <v>20145</v>
      </c>
      <c r="D61" s="149" t="s">
        <v>20146</v>
      </c>
      <c r="E61" s="149" t="s">
        <v>65</v>
      </c>
      <c r="F61" s="149"/>
      <c r="G61" s="149"/>
      <c r="H61" s="204"/>
      <c r="I61" s="205"/>
      <c r="J61" s="205"/>
      <c r="K61" s="150"/>
      <c r="L61" s="150"/>
      <c r="M61" s="150"/>
      <c r="N61" s="150"/>
      <c r="O61" s="150"/>
      <c r="P61" s="207"/>
      <c r="Q61" s="151"/>
      <c r="R61" s="149" t="str">
        <f ca="1">IF(ISERROR($V61),"",OFFSET('Smelter Look-up'!$C$4,$V61-4,0)&amp;"")</f>
        <v/>
      </c>
      <c r="S61" s="155" t="str">
        <f t="shared" ca="1" si="0"/>
        <v>CN</v>
      </c>
      <c r="T61" s="155" t="str">
        <f ca="1">IF(B61="","",IF(ISERROR(MATCH($J61,SorP!$B$1:$B$6226,0)),"",INDIRECT("'SorP'!$A$"&amp;MATCH($S61&amp;$J61,SorP!C:C,0))))</f>
        <v/>
      </c>
      <c r="U61" s="168"/>
      <c r="V61" s="169" t="e">
        <f>IF(C61="",NA(),MATCH($B61&amp;$C61,'Smelter Look-up'!$J:$J,0))</f>
        <v>#N/A</v>
      </c>
      <c r="X61" s="170">
        <f t="shared" si="1"/>
        <v>0</v>
      </c>
      <c r="AB61" s="312" t="str">
        <f t="shared" si="2"/>
        <v>Copper</v>
      </c>
    </row>
    <row r="62" spans="1:28" s="170" customFormat="1" ht="25.2">
      <c r="A62" s="155"/>
      <c r="B62" s="302" t="s">
        <v>18641</v>
      </c>
      <c r="C62" s="152" t="s">
        <v>45</v>
      </c>
      <c r="D62" s="149"/>
      <c r="E62" s="149" t="s">
        <v>1375</v>
      </c>
      <c r="F62" s="149"/>
      <c r="G62" s="149"/>
      <c r="H62" s="204"/>
      <c r="I62" s="205"/>
      <c r="J62" s="205"/>
      <c r="K62" s="150"/>
      <c r="L62" s="150"/>
      <c r="M62" s="150"/>
      <c r="N62" s="150"/>
      <c r="O62" s="150"/>
      <c r="P62" s="207"/>
      <c r="Q62" s="151"/>
      <c r="R62" s="149" t="str">
        <f ca="1">IF(ISERROR($V62),"",OFFSET('Smelter Look-up'!$C$4,$V62-4,0)&amp;"")</f>
        <v>Unknown</v>
      </c>
      <c r="S62" s="155" t="str">
        <f t="shared" ca="1" si="0"/>
        <v>BG</v>
      </c>
      <c r="T62" s="155" t="str">
        <f ca="1">IF(B62="","",IF(ISERROR(MATCH($J62,SorP!$B$1:$B$6226,0)),"",INDIRECT("'SorP'!$A$"&amp;MATCH($S62&amp;$J62,SorP!C:C,0))))</f>
        <v/>
      </c>
      <c r="U62" s="168"/>
      <c r="V62" s="169">
        <f>IF(C62="",NA(),MATCH($B62&amp;$C62,'Smelter Look-up'!$J:$J,0))</f>
        <v>275</v>
      </c>
      <c r="X62" s="170">
        <f t="shared" ref="X62:X123" si="3">IF(AND(C62="Smelter not listed",OR(LEN(D62)=0,LEN(E62)=0)),1,0)</f>
        <v>0</v>
      </c>
      <c r="AB62" s="312" t="str">
        <f t="shared" si="2"/>
        <v>Copper</v>
      </c>
    </row>
    <row r="63" spans="1:28" s="170" customFormat="1" ht="100.8">
      <c r="A63" s="155"/>
      <c r="B63" s="302" t="s">
        <v>18641</v>
      </c>
      <c r="C63" s="152" t="s">
        <v>18707</v>
      </c>
      <c r="D63" s="149"/>
      <c r="E63" s="149" t="s">
        <v>1649</v>
      </c>
      <c r="F63" s="149"/>
      <c r="G63" s="149"/>
      <c r="H63" s="204"/>
      <c r="I63" s="205"/>
      <c r="J63" s="205"/>
      <c r="K63" s="150"/>
      <c r="L63" s="150"/>
      <c r="M63" s="150"/>
      <c r="N63" s="150"/>
      <c r="O63" s="150"/>
      <c r="P63" s="207"/>
      <c r="Q63" s="151"/>
      <c r="R63" s="149" t="str">
        <f ca="1">IF(ISERROR($V63),"",OFFSET('Smelter Look-up'!$C$4,$V63-4,0)&amp;"")</f>
        <v>KGHM Polska Miedz S.A. Oddzial Huta Miedzi, Legnica</v>
      </c>
      <c r="S63" s="155" t="str">
        <f t="shared" ref="S63:S124" ca="1" si="4">IF(B63="","",IF(ISERROR(MATCH($E63,CL,0)),"Unknown",INDIRECT("'C'!$A$"&amp;MATCH($E63,CL,0)+1)))</f>
        <v>PL</v>
      </c>
      <c r="T63" s="155" t="str">
        <f ca="1">IF(B63="","",IF(ISERROR(MATCH($J63,SorP!$B$1:$B$6226,0)),"",INDIRECT("'SorP'!$A$"&amp;MATCH($S63&amp;$J63,SorP!C:C,0))))</f>
        <v/>
      </c>
      <c r="U63" s="168"/>
      <c r="V63" s="169">
        <f>IF(C63="",NA(),MATCH($B63&amp;$C63,'Smelter Look-up'!$J:$J,0))</f>
        <v>216</v>
      </c>
      <c r="X63" s="170">
        <f t="shared" si="3"/>
        <v>0</v>
      </c>
      <c r="AB63" s="312" t="str">
        <f t="shared" si="2"/>
        <v>Copper</v>
      </c>
    </row>
    <row r="64" spans="1:28" s="170" customFormat="1" ht="20.399999999999999">
      <c r="A64" s="155"/>
      <c r="B64" s="302" t="s">
        <v>18642</v>
      </c>
      <c r="C64" s="152" t="s">
        <v>308</v>
      </c>
      <c r="D64" s="149" t="s">
        <v>20147</v>
      </c>
      <c r="E64" s="149" t="s">
        <v>133</v>
      </c>
      <c r="F64" s="149"/>
      <c r="G64" s="149"/>
      <c r="H64" s="204"/>
      <c r="I64" s="205"/>
      <c r="J64" s="205"/>
      <c r="K64" s="150"/>
      <c r="L64" s="150"/>
      <c r="M64" s="150"/>
      <c r="N64" s="150"/>
      <c r="O64" s="150"/>
      <c r="P64" s="207"/>
      <c r="Q64" s="151"/>
      <c r="R64" s="149" t="str">
        <f ca="1">IF(ISERROR($V64),"",OFFSET('Smelter Look-up'!$C$4,$V64-4,0)&amp;"")</f>
        <v/>
      </c>
      <c r="S64" s="155" t="str">
        <f t="shared" ca="1" si="4"/>
        <v>JP</v>
      </c>
      <c r="T64" s="155" t="str">
        <f ca="1">IF(B64="","",IF(ISERROR(MATCH($J64,SorP!$B$1:$B$6226,0)),"",INDIRECT("'SorP'!$A$"&amp;MATCH($S64&amp;$J64,SorP!C:C,0))))</f>
        <v/>
      </c>
      <c r="U64" s="168"/>
      <c r="V64" s="169">
        <f>IF(C64="",NA(),MATCH($B64&amp;$C64,'Smelter Look-up'!$J:$J,0))</f>
        <v>435</v>
      </c>
      <c r="X64" s="170">
        <f t="shared" si="3"/>
        <v>0</v>
      </c>
      <c r="AB64" s="312" t="str">
        <f t="shared" si="2"/>
        <v>Nickel</v>
      </c>
    </row>
    <row r="65" spans="1:28" s="170" customFormat="1" ht="63">
      <c r="A65" s="155" t="s">
        <v>18771</v>
      </c>
      <c r="B65" s="302" t="s">
        <v>18641</v>
      </c>
      <c r="C65" s="152" t="s">
        <v>12060</v>
      </c>
      <c r="D65" s="149" t="s">
        <v>12060</v>
      </c>
      <c r="E65" s="149" t="s">
        <v>60</v>
      </c>
      <c r="F65" s="149" t="s">
        <v>18771</v>
      </c>
      <c r="G65" s="149" t="s">
        <v>12</v>
      </c>
      <c r="H65" s="204"/>
      <c r="I65" s="205" t="s">
        <v>19186</v>
      </c>
      <c r="J65" s="205" t="s">
        <v>180</v>
      </c>
      <c r="K65" s="150"/>
      <c r="L65" s="150"/>
      <c r="M65" s="150"/>
      <c r="N65" s="150"/>
      <c r="O65" s="150"/>
      <c r="P65" s="207"/>
      <c r="Q65" s="151"/>
      <c r="R65" s="149" t="str">
        <f ca="1">IF(ISERROR($V65),"",OFFSET('Smelter Look-up'!$C$4,$V65-4,0)&amp;"")</f>
        <v>Tenke Fungurume Mining SA</v>
      </c>
      <c r="S65" s="155" t="str">
        <f t="shared" ca="1" si="4"/>
        <v>CD</v>
      </c>
      <c r="T65" s="155" t="str">
        <f ca="1">IF(B65="","",IF(ISERROR(MATCH($J65,SorP!$B$1:$B$6226,0)),"",INDIRECT("'SorP'!$A$"&amp;MATCH($S65&amp;$J65,SorP!C:C,0))))</f>
        <v>CD-LU</v>
      </c>
      <c r="U65" s="168"/>
      <c r="V65" s="169">
        <f>IF(C65="",NA(),MATCH($B65&amp;$C65,'Smelter Look-up'!$J:$J,0))</f>
        <v>267</v>
      </c>
      <c r="X65" s="170">
        <f t="shared" si="3"/>
        <v>0</v>
      </c>
      <c r="AB65" s="312" t="str">
        <f t="shared" si="2"/>
        <v>Copper</v>
      </c>
    </row>
    <row r="66" spans="1:28" s="170" customFormat="1" ht="20.399999999999999">
      <c r="A66" s="155"/>
      <c r="B66" s="302" t="s">
        <v>18641</v>
      </c>
      <c r="C66" s="152" t="s">
        <v>308</v>
      </c>
      <c r="D66" s="149" t="s">
        <v>20148</v>
      </c>
      <c r="E66" s="149" t="s">
        <v>133</v>
      </c>
      <c r="F66" s="149"/>
      <c r="G66" s="149"/>
      <c r="H66" s="204"/>
      <c r="I66" s="205"/>
      <c r="J66" s="205"/>
      <c r="K66" s="150"/>
      <c r="L66" s="150"/>
      <c r="M66" s="150"/>
      <c r="N66" s="150"/>
      <c r="O66" s="150"/>
      <c r="P66" s="207"/>
      <c r="Q66" s="151"/>
      <c r="R66" s="149" t="str">
        <f ca="1">IF(ISERROR($V66),"",OFFSET('Smelter Look-up'!$C$4,$V66-4,0)&amp;"")</f>
        <v/>
      </c>
      <c r="S66" s="155" t="str">
        <f t="shared" ca="1" si="4"/>
        <v>JP</v>
      </c>
      <c r="T66" s="155" t="str">
        <f ca="1">IF(B66="","",IF(ISERROR(MATCH($J66,SorP!$B$1:$B$6226,0)),"",INDIRECT("'SorP'!$A$"&amp;MATCH($S66&amp;$J66,SorP!C:C,0))))</f>
        <v/>
      </c>
      <c r="U66" s="168"/>
      <c r="V66" s="169">
        <f>IF(C66="",NA(),MATCH($B66&amp;$C66,'Smelter Look-up'!$J:$J,0))</f>
        <v>274</v>
      </c>
      <c r="X66" s="170">
        <f t="shared" si="3"/>
        <v>0</v>
      </c>
      <c r="AB66" s="312" t="str">
        <f t="shared" si="2"/>
        <v>Copper</v>
      </c>
    </row>
    <row r="67" spans="1:28" s="170" customFormat="1" ht="25.2">
      <c r="A67" s="155"/>
      <c r="B67" s="302" t="s">
        <v>18641</v>
      </c>
      <c r="C67" s="152" t="s">
        <v>308</v>
      </c>
      <c r="D67" s="149" t="s">
        <v>20149</v>
      </c>
      <c r="E67" s="149" t="s">
        <v>76</v>
      </c>
      <c r="F67" s="149"/>
      <c r="G67" s="149"/>
      <c r="H67" s="204"/>
      <c r="I67" s="205"/>
      <c r="J67" s="205"/>
      <c r="K67" s="150"/>
      <c r="L67" s="150"/>
      <c r="M67" s="150"/>
      <c r="N67" s="150"/>
      <c r="O67" s="150"/>
      <c r="P67" s="207"/>
      <c r="Q67" s="151"/>
      <c r="R67" s="149" t="str">
        <f ca="1">IF(ISERROR($V67),"",OFFSET('Smelter Look-up'!$C$4,$V67-4,0)&amp;"")</f>
        <v/>
      </c>
      <c r="S67" s="155" t="str">
        <f t="shared" ca="1" si="4"/>
        <v>TW</v>
      </c>
      <c r="T67" s="155" t="str">
        <f ca="1">IF(B67="","",IF(ISERROR(MATCH($J67,SorP!$B$1:$B$6226,0)),"",INDIRECT("'SorP'!$A$"&amp;MATCH($S67&amp;$J67,SorP!C:C,0))))</f>
        <v/>
      </c>
      <c r="U67" s="168"/>
      <c r="V67" s="169">
        <f>IF(C67="",NA(),MATCH($B67&amp;$C67,'Smelter Look-up'!$J:$J,0))</f>
        <v>274</v>
      </c>
      <c r="X67" s="170">
        <f t="shared" si="3"/>
        <v>0</v>
      </c>
      <c r="AB67" s="312" t="str">
        <f t="shared" si="2"/>
        <v>Copper</v>
      </c>
    </row>
    <row r="68" spans="1:28" s="170" customFormat="1" ht="20.399999999999999">
      <c r="A68" s="155"/>
      <c r="B68" s="302" t="s">
        <v>18641</v>
      </c>
      <c r="C68" s="152" t="s">
        <v>308</v>
      </c>
      <c r="D68" s="149" t="s">
        <v>20150</v>
      </c>
      <c r="E68" s="149" t="s">
        <v>65</v>
      </c>
      <c r="F68" s="149"/>
      <c r="G68" s="149"/>
      <c r="H68" s="204" t="s">
        <v>20151</v>
      </c>
      <c r="I68" s="205" t="s">
        <v>20152</v>
      </c>
      <c r="J68" s="205" t="s">
        <v>20121</v>
      </c>
      <c r="K68" s="150"/>
      <c r="L68" s="150"/>
      <c r="M68" s="150"/>
      <c r="N68" s="150"/>
      <c r="O68" s="150"/>
      <c r="P68" s="207"/>
      <c r="Q68" s="151"/>
      <c r="R68" s="149" t="str">
        <f ca="1">IF(ISERROR($V68),"",OFFSET('Smelter Look-up'!$C$4,$V68-4,0)&amp;"")</f>
        <v/>
      </c>
      <c r="S68" s="155" t="str">
        <f t="shared" ca="1" si="4"/>
        <v>CN</v>
      </c>
      <c r="T68" s="155" t="str">
        <f ca="1">IF(B68="","",IF(ISERROR(MATCH($J68,SorP!$B$1:$B$6226,0)),"",INDIRECT("'SorP'!$A$"&amp;MATCH($S68&amp;$J68,SorP!C:C,0))))</f>
        <v/>
      </c>
      <c r="U68" s="168"/>
      <c r="V68" s="169">
        <f>IF(C68="",NA(),MATCH($B68&amp;$C68,'Smelter Look-up'!$J:$J,0))</f>
        <v>274</v>
      </c>
      <c r="X68" s="170">
        <f t="shared" si="3"/>
        <v>0</v>
      </c>
      <c r="AB68" s="312" t="str">
        <f t="shared" si="2"/>
        <v>Copper</v>
      </c>
    </row>
    <row r="69" spans="1:28" s="170" customFormat="1" ht="113.4">
      <c r="A69" s="155"/>
      <c r="B69" s="302" t="s">
        <v>18641</v>
      </c>
      <c r="C69" s="152" t="s">
        <v>18773</v>
      </c>
      <c r="D69" s="149"/>
      <c r="E69" s="149" t="s">
        <v>133</v>
      </c>
      <c r="F69" s="149" t="s">
        <v>18774</v>
      </c>
      <c r="G69" s="149" t="s">
        <v>12</v>
      </c>
      <c r="H69" s="204"/>
      <c r="I69" s="205" t="s">
        <v>19197</v>
      </c>
      <c r="J69" s="205" t="s">
        <v>241</v>
      </c>
      <c r="K69" s="150"/>
      <c r="L69" s="150"/>
      <c r="M69" s="150"/>
      <c r="N69" s="150"/>
      <c r="O69" s="150"/>
      <c r="P69" s="207"/>
      <c r="Q69" s="151"/>
      <c r="R69" s="149" t="str">
        <f ca="1">IF(ISERROR($V69),"",OFFSET('Smelter Look-up'!$C$4,$V69-4,0)&amp;"")</f>
        <v>Toyo Smelter &amp; Refinery, Sumitomo Metal Mining</v>
      </c>
      <c r="S69" s="155" t="str">
        <f t="shared" ca="1" si="4"/>
        <v>JP</v>
      </c>
      <c r="T69" s="155" t="str">
        <f ca="1">IF(B69="","",IF(ISERROR(MATCH($J69,SorP!$B$1:$B$6226,0)),"",INDIRECT("'SorP'!$A$"&amp;MATCH($S69&amp;$J69,SorP!C:C,0))))</f>
        <v>JP-38</v>
      </c>
      <c r="U69" s="168"/>
      <c r="V69" s="169">
        <f>IF(C69="",NA(),MATCH($B69&amp;$C69,'Smelter Look-up'!$J:$J,0))</f>
        <v>269</v>
      </c>
      <c r="X69" s="170">
        <f t="shared" si="3"/>
        <v>0</v>
      </c>
      <c r="AB69" s="312" t="str">
        <f t="shared" ref="AB69:AB130" si="5">IF(C69="","",B69)</f>
        <v>Copper</v>
      </c>
    </row>
    <row r="70" spans="1:28" s="170" customFormat="1" ht="100.8">
      <c r="A70" s="155"/>
      <c r="B70" s="302" t="s">
        <v>40</v>
      </c>
      <c r="C70" s="152" t="s">
        <v>238</v>
      </c>
      <c r="D70" s="149"/>
      <c r="E70" s="149" t="s">
        <v>133</v>
      </c>
      <c r="F70" s="149" t="s">
        <v>239</v>
      </c>
      <c r="G70" s="149" t="s">
        <v>12</v>
      </c>
      <c r="H70" s="204"/>
      <c r="I70" s="205" t="s">
        <v>240</v>
      </c>
      <c r="J70" s="205" t="s">
        <v>241</v>
      </c>
      <c r="K70" s="150"/>
      <c r="L70" s="150"/>
      <c r="M70" s="150"/>
      <c r="N70" s="150"/>
      <c r="O70" s="150"/>
      <c r="P70" s="207"/>
      <c r="Q70" s="151"/>
      <c r="R70" s="149" t="str">
        <f ca="1">IF(ISERROR($V70),"",OFFSET('Smelter Look-up'!$C$4,$V70-4,0)&amp;"")</f>
        <v>Niihama Nickel Refinery, Sumitomo Metal Mining</v>
      </c>
      <c r="S70" s="155" t="str">
        <f t="shared" ca="1" si="4"/>
        <v>JP</v>
      </c>
      <c r="T70" s="155" t="str">
        <f ca="1">IF(B70="","",IF(ISERROR(MATCH($J70,SorP!$B$1:$B$6226,0)),"",INDIRECT("'SorP'!$A$"&amp;MATCH($S70&amp;$J70,SorP!C:C,0))))</f>
        <v>JP-38</v>
      </c>
      <c r="U70" s="168"/>
      <c r="V70" s="169">
        <f>IF(C70="",NA(),MATCH($B70&amp;$C70,'Smelter Look-up'!$J:$J,0))</f>
        <v>142</v>
      </c>
      <c r="X70" s="170">
        <f t="shared" si="3"/>
        <v>0</v>
      </c>
      <c r="AB70" s="312" t="str">
        <f t="shared" si="5"/>
        <v>Cobalt</v>
      </c>
    </row>
    <row r="71" spans="1:28" s="170" customFormat="1" ht="25.2">
      <c r="A71" s="155"/>
      <c r="B71" s="302" t="s">
        <v>18641</v>
      </c>
      <c r="C71" s="152" t="s">
        <v>20153</v>
      </c>
      <c r="D71" s="149" t="s">
        <v>20154</v>
      </c>
      <c r="E71" s="149" t="s">
        <v>310</v>
      </c>
      <c r="F71" s="149"/>
      <c r="G71" s="149"/>
      <c r="H71" s="204"/>
      <c r="I71" s="205" t="s">
        <v>19277</v>
      </c>
      <c r="J71" s="205"/>
      <c r="K71" s="150"/>
      <c r="L71" s="150"/>
      <c r="M71" s="150"/>
      <c r="N71" s="150"/>
      <c r="O71" s="150"/>
      <c r="P71" s="207"/>
      <c r="Q71" s="151"/>
      <c r="R71" s="149" t="str">
        <f ca="1">IF(ISERROR($V71),"",OFFSET('Smelter Look-up'!$C$4,$V71-4,0)&amp;"")</f>
        <v/>
      </c>
      <c r="S71" s="155" t="str">
        <f t="shared" ca="1" si="4"/>
        <v>US</v>
      </c>
      <c r="T71" s="155" t="str">
        <f ca="1">IF(B71="","",IF(ISERROR(MATCH($J71,SorP!$B$1:$B$6226,0)),"",INDIRECT("'SorP'!$A$"&amp;MATCH($S71&amp;$J71,SorP!C:C,0))))</f>
        <v/>
      </c>
      <c r="U71" s="168"/>
      <c r="V71" s="169" t="e">
        <f>IF(C71="",NA(),MATCH($B71&amp;$C71,'Smelter Look-up'!$J:$J,0))</f>
        <v>#N/A</v>
      </c>
      <c r="X71" s="170">
        <f t="shared" si="3"/>
        <v>0</v>
      </c>
      <c r="AB71" s="312" t="str">
        <f t="shared" si="5"/>
        <v>Copper</v>
      </c>
    </row>
    <row r="72" spans="1:28" s="170" customFormat="1" ht="20.399999999999999">
      <c r="A72" s="155"/>
      <c r="B72" s="302" t="s">
        <v>18642</v>
      </c>
      <c r="C72" s="152" t="s">
        <v>20155</v>
      </c>
      <c r="D72" s="149"/>
      <c r="E72" s="149" t="s">
        <v>253</v>
      </c>
      <c r="F72" s="149"/>
      <c r="G72" s="149"/>
      <c r="H72" s="204"/>
      <c r="I72" s="205" t="s">
        <v>20156</v>
      </c>
      <c r="J72" s="205"/>
      <c r="K72" s="150"/>
      <c r="L72" s="150"/>
      <c r="M72" s="150"/>
      <c r="N72" s="150"/>
      <c r="O72" s="150"/>
      <c r="P72" s="207"/>
      <c r="Q72" s="151"/>
      <c r="R72" s="149" t="str">
        <f ca="1">IF(ISERROR($V72),"",OFFSET('Smelter Look-up'!$C$4,$V72-4,0)&amp;"")</f>
        <v/>
      </c>
      <c r="S72" s="155" t="str">
        <f t="shared" ca="1" si="4"/>
        <v>ID</v>
      </c>
      <c r="T72" s="155" t="str">
        <f ca="1">IF(B72="","",IF(ISERROR(MATCH($J72,SorP!$B$1:$B$6226,0)),"",INDIRECT("'SorP'!$A$"&amp;MATCH($S72&amp;$J72,SorP!C:C,0))))</f>
        <v/>
      </c>
      <c r="U72" s="168"/>
      <c r="V72" s="169" t="e">
        <f>IF(C72="",NA(),MATCH($B72&amp;$C72,'Smelter Look-up'!$J:$J,0))</f>
        <v>#N/A</v>
      </c>
      <c r="X72" s="170">
        <f t="shared" si="3"/>
        <v>0</v>
      </c>
      <c r="AB72" s="312" t="str">
        <f t="shared" si="5"/>
        <v>Nickel</v>
      </c>
    </row>
    <row r="73" spans="1:28" s="170" customFormat="1" ht="75.599999999999994">
      <c r="A73" s="155"/>
      <c r="B73" s="302" t="s">
        <v>18641</v>
      </c>
      <c r="C73" s="152" t="s">
        <v>18779</v>
      </c>
      <c r="D73" s="149"/>
      <c r="E73" s="149" t="s">
        <v>315</v>
      </c>
      <c r="F73" s="149" t="s">
        <v>18781</v>
      </c>
      <c r="G73" s="149" t="s">
        <v>12</v>
      </c>
      <c r="H73" s="204"/>
      <c r="I73" s="205" t="s">
        <v>19294</v>
      </c>
      <c r="J73" s="205" t="s">
        <v>12218</v>
      </c>
      <c r="K73" s="150"/>
      <c r="L73" s="150"/>
      <c r="M73" s="150"/>
      <c r="N73" s="150"/>
      <c r="O73" s="150"/>
      <c r="P73" s="207"/>
      <c r="Q73" s="151"/>
      <c r="R73" s="149" t="str">
        <f ca="1">IF(ISERROR($V73),"",OFFSET('Smelter Look-up'!$C$4,$V73-4,0)&amp;"")</f>
        <v>Vedanta Limited-Sterlite Copper</v>
      </c>
      <c r="S73" s="155" t="str">
        <f t="shared" ca="1" si="4"/>
        <v>IN</v>
      </c>
      <c r="T73" s="155" t="str">
        <f ca="1">IF(B73="","",IF(ISERROR(MATCH($J73,SorP!$B$1:$B$6226,0)),"",INDIRECT("'SorP'!$A$"&amp;MATCH($S73&amp;$J73,SorP!C:C,0))))</f>
        <v>IN-DH</v>
      </c>
      <c r="U73" s="168"/>
      <c r="V73" s="169">
        <f>IF(C73="",NA(),MATCH($B73&amp;$C73,'Smelter Look-up'!$J:$J,0))</f>
        <v>272</v>
      </c>
      <c r="X73" s="170">
        <f t="shared" si="3"/>
        <v>0</v>
      </c>
      <c r="AB73" s="312" t="str">
        <f t="shared" si="5"/>
        <v>Copper</v>
      </c>
    </row>
    <row r="74" spans="1:28" s="170" customFormat="1" ht="20.399999999999999">
      <c r="A74" s="155"/>
      <c r="B74" s="302" t="s">
        <v>18641</v>
      </c>
      <c r="C74" s="152" t="s">
        <v>20157</v>
      </c>
      <c r="D74" s="149" t="s">
        <v>20157</v>
      </c>
      <c r="E74" s="149" t="s">
        <v>65</v>
      </c>
      <c r="F74" s="149"/>
      <c r="G74" s="149"/>
      <c r="H74" s="204"/>
      <c r="I74" s="205" t="s">
        <v>20158</v>
      </c>
      <c r="J74" s="205"/>
      <c r="K74" s="150"/>
      <c r="L74" s="150"/>
      <c r="M74" s="150"/>
      <c r="N74" s="150"/>
      <c r="O74" s="150"/>
      <c r="P74" s="207"/>
      <c r="Q74" s="151"/>
      <c r="R74" s="149" t="str">
        <f ca="1">IF(ISERROR($V74),"",OFFSET('Smelter Look-up'!$C$4,$V74-4,0)&amp;"")</f>
        <v/>
      </c>
      <c r="S74" s="155" t="str">
        <f t="shared" ca="1" si="4"/>
        <v>CN</v>
      </c>
      <c r="T74" s="155" t="str">
        <f ca="1">IF(B74="","",IF(ISERROR(MATCH($J74,SorP!$B$1:$B$6226,0)),"",INDIRECT("'SorP'!$A$"&amp;MATCH($S74&amp;$J74,SorP!C:C,0))))</f>
        <v/>
      </c>
      <c r="U74" s="168"/>
      <c r="V74" s="169" t="e">
        <f>IF(C74="",NA(),MATCH($B74&amp;$C74,'Smelter Look-up'!$J:$J,0))</f>
        <v>#N/A</v>
      </c>
      <c r="X74" s="170">
        <f t="shared" si="3"/>
        <v>0</v>
      </c>
      <c r="AB74" s="312" t="str">
        <f t="shared" si="5"/>
        <v>Copper</v>
      </c>
    </row>
    <row r="75" spans="1:28" s="170" customFormat="1" ht="25.2">
      <c r="A75" s="155"/>
      <c r="B75" s="302" t="s">
        <v>18641</v>
      </c>
      <c r="C75" s="152" t="s">
        <v>20159</v>
      </c>
      <c r="D75" s="149" t="s">
        <v>20159</v>
      </c>
      <c r="E75" s="149" t="s">
        <v>65</v>
      </c>
      <c r="F75" s="149"/>
      <c r="G75" s="149"/>
      <c r="H75" s="204"/>
      <c r="I75" s="205" t="s">
        <v>20160</v>
      </c>
      <c r="J75" s="205"/>
      <c r="K75" s="150"/>
      <c r="L75" s="150"/>
      <c r="M75" s="150"/>
      <c r="N75" s="150"/>
      <c r="O75" s="150"/>
      <c r="P75" s="207"/>
      <c r="Q75" s="151"/>
      <c r="R75" s="149" t="str">
        <f ca="1">IF(ISERROR($V75),"",OFFSET('Smelter Look-up'!$C$4,$V75-4,0)&amp;"")</f>
        <v/>
      </c>
      <c r="S75" s="155" t="str">
        <f t="shared" ca="1" si="4"/>
        <v>CN</v>
      </c>
      <c r="T75" s="155" t="str">
        <f ca="1">IF(B75="","",IF(ISERROR(MATCH($J75,SorP!$B$1:$B$6226,0)),"",INDIRECT("'SorP'!$A$"&amp;MATCH($S75&amp;$J75,SorP!C:C,0))))</f>
        <v/>
      </c>
      <c r="U75" s="168"/>
      <c r="V75" s="169" t="e">
        <f>IF(C75="",NA(),MATCH($B75&amp;$C75,'Smelter Look-up'!$J:$J,0))</f>
        <v>#N/A</v>
      </c>
      <c r="X75" s="170">
        <f t="shared" si="3"/>
        <v>0</v>
      </c>
      <c r="AB75" s="312" t="str">
        <f t="shared" si="5"/>
        <v>Copper</v>
      </c>
    </row>
    <row r="76" spans="1:28" s="170" customFormat="1" ht="20.399999999999999">
      <c r="A76" s="155"/>
      <c r="B76" s="302" t="s">
        <v>18642</v>
      </c>
      <c r="C76" s="152" t="s">
        <v>20161</v>
      </c>
      <c r="D76" s="149" t="s">
        <v>20161</v>
      </c>
      <c r="E76" s="149" t="s">
        <v>65</v>
      </c>
      <c r="F76" s="149"/>
      <c r="G76" s="149"/>
      <c r="H76" s="204"/>
      <c r="I76" s="205" t="s">
        <v>20162</v>
      </c>
      <c r="J76" s="205"/>
      <c r="K76" s="150"/>
      <c r="L76" s="150"/>
      <c r="M76" s="150"/>
      <c r="N76" s="150"/>
      <c r="O76" s="150"/>
      <c r="P76" s="207"/>
      <c r="Q76" s="151"/>
      <c r="R76" s="149" t="str">
        <f ca="1">IF(ISERROR($V76),"",OFFSET('Smelter Look-up'!$C$4,$V76-4,0)&amp;"")</f>
        <v/>
      </c>
      <c r="S76" s="155" t="str">
        <f t="shared" ca="1" si="4"/>
        <v>CN</v>
      </c>
      <c r="T76" s="155" t="str">
        <f ca="1">IF(B76="","",IF(ISERROR(MATCH($J76,SorP!$B$1:$B$6226,0)),"",INDIRECT("'SorP'!$A$"&amp;MATCH($S76&amp;$J76,SorP!C:C,0))))</f>
        <v/>
      </c>
      <c r="U76" s="168"/>
      <c r="V76" s="169" t="e">
        <f>IF(C76="",NA(),MATCH($B76&amp;$C76,'Smelter Look-up'!$J:$J,0))</f>
        <v>#N/A</v>
      </c>
      <c r="X76" s="170">
        <f t="shared" si="3"/>
        <v>0</v>
      </c>
      <c r="AB76" s="312" t="str">
        <f t="shared" si="5"/>
        <v>Nickel</v>
      </c>
    </row>
    <row r="77" spans="1:28" s="170" customFormat="1" ht="20.399999999999999">
      <c r="A77" s="155"/>
      <c r="B77" s="302" t="s">
        <v>18641</v>
      </c>
      <c r="C77" s="152" t="s">
        <v>20163</v>
      </c>
      <c r="D77" s="149" t="s">
        <v>20163</v>
      </c>
      <c r="E77" s="149" t="s">
        <v>65</v>
      </c>
      <c r="F77" s="149"/>
      <c r="G77" s="149"/>
      <c r="H77" s="204"/>
      <c r="I77" s="205" t="s">
        <v>20164</v>
      </c>
      <c r="J77" s="205"/>
      <c r="K77" s="150"/>
      <c r="L77" s="150"/>
      <c r="M77" s="150"/>
      <c r="N77" s="150"/>
      <c r="O77" s="150"/>
      <c r="P77" s="207"/>
      <c r="Q77" s="151"/>
      <c r="R77" s="149" t="str">
        <f ca="1">IF(ISERROR($V77),"",OFFSET('Smelter Look-up'!$C$4,$V77-4,0)&amp;"")</f>
        <v/>
      </c>
      <c r="S77" s="155" t="str">
        <f t="shared" ca="1" si="4"/>
        <v>CN</v>
      </c>
      <c r="T77" s="155" t="str">
        <f ca="1">IF(B77="","",IF(ISERROR(MATCH($J77,SorP!$B$1:$B$6226,0)),"",INDIRECT("'SorP'!$A$"&amp;MATCH($S77&amp;$J77,SorP!C:C,0))))</f>
        <v/>
      </c>
      <c r="U77" s="168"/>
      <c r="V77" s="169" t="e">
        <f>IF(C77="",NA(),MATCH($B77&amp;$C77,'Smelter Look-up'!$J:$J,0))</f>
        <v>#N/A</v>
      </c>
      <c r="X77" s="170">
        <f t="shared" si="3"/>
        <v>0</v>
      </c>
      <c r="AB77" s="312" t="str">
        <f t="shared" si="5"/>
        <v>Copper</v>
      </c>
    </row>
    <row r="78" spans="1:28" s="170" customFormat="1" ht="20.399999999999999">
      <c r="A78" s="155"/>
      <c r="B78" s="302" t="s">
        <v>18642</v>
      </c>
      <c r="C78" s="152" t="s">
        <v>20165</v>
      </c>
      <c r="D78" s="149" t="s">
        <v>20165</v>
      </c>
      <c r="E78" s="149" t="s">
        <v>65</v>
      </c>
      <c r="F78" s="149"/>
      <c r="G78" s="149"/>
      <c r="H78" s="204"/>
      <c r="I78" s="205" t="s">
        <v>20166</v>
      </c>
      <c r="J78" s="205"/>
      <c r="K78" s="150"/>
      <c r="L78" s="150"/>
      <c r="M78" s="150"/>
      <c r="N78" s="150"/>
      <c r="O78" s="150"/>
      <c r="P78" s="207"/>
      <c r="Q78" s="151"/>
      <c r="R78" s="149" t="str">
        <f ca="1">IF(ISERROR($V78),"",OFFSET('Smelter Look-up'!$C$4,$V78-4,0)&amp;"")</f>
        <v/>
      </c>
      <c r="S78" s="155" t="str">
        <f t="shared" ca="1" si="4"/>
        <v>CN</v>
      </c>
      <c r="T78" s="155" t="str">
        <f ca="1">IF(B78="","",IF(ISERROR(MATCH($J78,SorP!$B$1:$B$6226,0)),"",INDIRECT("'SorP'!$A$"&amp;MATCH($S78&amp;$J78,SorP!C:C,0))))</f>
        <v/>
      </c>
      <c r="U78" s="168"/>
      <c r="V78" s="169" t="e">
        <f>IF(C78="",NA(),MATCH($B78&amp;$C78,'Smelter Look-up'!$J:$J,0))</f>
        <v>#N/A</v>
      </c>
      <c r="X78" s="170">
        <f t="shared" si="3"/>
        <v>0</v>
      </c>
      <c r="AB78" s="312" t="str">
        <f t="shared" si="5"/>
        <v>Nickel</v>
      </c>
    </row>
    <row r="79" spans="1:28" s="170" customFormat="1" ht="25.2">
      <c r="A79" s="155" t="s">
        <v>20167</v>
      </c>
      <c r="B79" s="302" t="s">
        <v>18641</v>
      </c>
      <c r="C79" s="152" t="s">
        <v>20168</v>
      </c>
      <c r="D79" s="149"/>
      <c r="E79" s="149" t="s">
        <v>253</v>
      </c>
      <c r="F79" s="149" t="s">
        <v>20167</v>
      </c>
      <c r="G79" s="149" t="s">
        <v>20169</v>
      </c>
      <c r="H79" s="204"/>
      <c r="I79" s="205" t="s">
        <v>20170</v>
      </c>
      <c r="J79" s="205" t="s">
        <v>5429</v>
      </c>
      <c r="K79" s="150"/>
      <c r="L79" s="150"/>
      <c r="M79" s="150"/>
      <c r="N79" s="150"/>
      <c r="O79" s="150"/>
      <c r="P79" s="207"/>
      <c r="Q79" s="151"/>
      <c r="R79" s="149" t="str">
        <f ca="1">IF(ISERROR($V79),"",OFFSET('Smelter Look-up'!$C$4,$V79-4,0)&amp;"")</f>
        <v/>
      </c>
      <c r="S79" s="155" t="str">
        <f t="shared" ca="1" si="4"/>
        <v>ID</v>
      </c>
      <c r="T79" s="155" t="str">
        <f ca="1">IF(B79="","",IF(ISERROR(MATCH($J79,SorP!$B$1:$B$6226,0)),"",INDIRECT("'SorP'!$A$"&amp;MATCH($S79&amp;$J79,SorP!C:C,0))))</f>
        <v>ID-BB</v>
      </c>
      <c r="U79" s="168"/>
      <c r="V79" s="169" t="e">
        <f>IF(C79="",NA(),MATCH($B79&amp;$C79,'Smelter Look-up'!$J:$J,0))</f>
        <v>#N/A</v>
      </c>
      <c r="X79" s="170">
        <f t="shared" si="3"/>
        <v>0</v>
      </c>
      <c r="AB79" s="312" t="str">
        <f t="shared" si="5"/>
        <v>Copper</v>
      </c>
    </row>
    <row r="80" spans="1:28" s="170" customFormat="1" ht="25.2">
      <c r="A80" s="155" t="s">
        <v>20171</v>
      </c>
      <c r="B80" s="302" t="s">
        <v>18641</v>
      </c>
      <c r="C80" s="152" t="s">
        <v>20172</v>
      </c>
      <c r="D80" s="149"/>
      <c r="E80" s="149" t="s">
        <v>253</v>
      </c>
      <c r="F80" s="149" t="s">
        <v>20171</v>
      </c>
      <c r="G80" s="149" t="s">
        <v>20169</v>
      </c>
      <c r="H80" s="204"/>
      <c r="I80" s="205" t="s">
        <v>20173</v>
      </c>
      <c r="J80" s="205" t="s">
        <v>5429</v>
      </c>
      <c r="K80" s="150"/>
      <c r="L80" s="150"/>
      <c r="M80" s="150"/>
      <c r="N80" s="150"/>
      <c r="O80" s="150"/>
      <c r="P80" s="207"/>
      <c r="Q80" s="151"/>
      <c r="R80" s="149" t="str">
        <f ca="1">IF(ISERROR($V80),"",OFFSET('Smelter Look-up'!$C$4,$V80-4,0)&amp;"")</f>
        <v/>
      </c>
      <c r="S80" s="155" t="str">
        <f t="shared" ca="1" si="4"/>
        <v>ID</v>
      </c>
      <c r="T80" s="155" t="str">
        <f ca="1">IF(B80="","",IF(ISERROR(MATCH($J80,SorP!$B$1:$B$6226,0)),"",INDIRECT("'SorP'!$A$"&amp;MATCH($S80&amp;$J80,SorP!C:C,0))))</f>
        <v>ID-BB</v>
      </c>
      <c r="U80" s="168"/>
      <c r="V80" s="169" t="e">
        <f>IF(C80="",NA(),MATCH($B80&amp;$C80,'Smelter Look-up'!$J:$J,0))</f>
        <v>#N/A</v>
      </c>
      <c r="X80" s="170">
        <f t="shared" si="3"/>
        <v>0</v>
      </c>
      <c r="AB80" s="312" t="str">
        <f t="shared" si="5"/>
        <v>Copper</v>
      </c>
    </row>
    <row r="81" spans="1:28" s="170" customFormat="1" ht="25.2">
      <c r="A81" s="155" t="s">
        <v>20174</v>
      </c>
      <c r="B81" s="302" t="s">
        <v>18641</v>
      </c>
      <c r="C81" s="152" t="s">
        <v>20175</v>
      </c>
      <c r="D81" s="149"/>
      <c r="E81" s="149" t="s">
        <v>253</v>
      </c>
      <c r="F81" s="149" t="s">
        <v>20176</v>
      </c>
      <c r="G81" s="149" t="s">
        <v>20169</v>
      </c>
      <c r="H81" s="204"/>
      <c r="I81" s="205" t="s">
        <v>20177</v>
      </c>
      <c r="J81" s="205" t="s">
        <v>5429</v>
      </c>
      <c r="K81" s="150"/>
      <c r="L81" s="150"/>
      <c r="M81" s="150"/>
      <c r="N81" s="150"/>
      <c r="O81" s="150"/>
      <c r="P81" s="207"/>
      <c r="Q81" s="151"/>
      <c r="R81" s="149" t="str">
        <f ca="1">IF(ISERROR($V81),"",OFFSET('Smelter Look-up'!$C$4,$V81-4,0)&amp;"")</f>
        <v/>
      </c>
      <c r="S81" s="155" t="str">
        <f t="shared" ca="1" si="4"/>
        <v>ID</v>
      </c>
      <c r="T81" s="155" t="str">
        <f ca="1">IF(B81="","",IF(ISERROR(MATCH($J81,SorP!$B$1:$B$6226,0)),"",INDIRECT("'SorP'!$A$"&amp;MATCH($S81&amp;$J81,SorP!C:C,0))))</f>
        <v>ID-BB</v>
      </c>
      <c r="U81" s="168"/>
      <c r="V81" s="169" t="e">
        <f>IF(C81="",NA(),MATCH($B81&amp;$C81,'Smelter Look-up'!$J:$J,0))</f>
        <v>#N/A</v>
      </c>
      <c r="X81" s="170">
        <f t="shared" si="3"/>
        <v>0</v>
      </c>
      <c r="AB81" s="312" t="str">
        <f t="shared" si="5"/>
        <v>Copper</v>
      </c>
    </row>
    <row r="82" spans="1:28" s="170" customFormat="1" ht="25.2">
      <c r="A82" s="155" t="s">
        <v>20178</v>
      </c>
      <c r="B82" s="302" t="s">
        <v>18641</v>
      </c>
      <c r="C82" s="152" t="s">
        <v>20179</v>
      </c>
      <c r="D82" s="149"/>
      <c r="E82" s="149" t="s">
        <v>253</v>
      </c>
      <c r="F82" s="149" t="s">
        <v>20178</v>
      </c>
      <c r="G82" s="149" t="s">
        <v>20169</v>
      </c>
      <c r="H82" s="204"/>
      <c r="I82" s="205" t="s">
        <v>20180</v>
      </c>
      <c r="J82" s="205" t="s">
        <v>5429</v>
      </c>
      <c r="K82" s="150"/>
      <c r="L82" s="150"/>
      <c r="M82" s="150"/>
      <c r="N82" s="150"/>
      <c r="O82" s="150"/>
      <c r="P82" s="207"/>
      <c r="Q82" s="151"/>
      <c r="R82" s="149" t="str">
        <f ca="1">IF(ISERROR($V82),"",OFFSET('Smelter Look-up'!$C$4,$V82-4,0)&amp;"")</f>
        <v/>
      </c>
      <c r="S82" s="155" t="str">
        <f t="shared" ca="1" si="4"/>
        <v>ID</v>
      </c>
      <c r="T82" s="155" t="str">
        <f ca="1">IF(B82="","",IF(ISERROR(MATCH($J82,SorP!$B$1:$B$6226,0)),"",INDIRECT("'SorP'!$A$"&amp;MATCH($S82&amp;$J82,SorP!C:C,0))))</f>
        <v>ID-BB</v>
      </c>
      <c r="U82" s="168"/>
      <c r="V82" s="169" t="e">
        <f>IF(C82="",NA(),MATCH($B82&amp;$C82,'Smelter Look-up'!$J:$J,0))</f>
        <v>#N/A</v>
      </c>
      <c r="X82" s="170">
        <f t="shared" si="3"/>
        <v>0</v>
      </c>
      <c r="AB82" s="312" t="str">
        <f t="shared" si="5"/>
        <v>Copper</v>
      </c>
    </row>
    <row r="83" spans="1:28" s="170" customFormat="1" ht="20.399999999999999">
      <c r="A83" s="155" t="s">
        <v>20181</v>
      </c>
      <c r="B83" s="302" t="s">
        <v>18641</v>
      </c>
      <c r="C83" s="152" t="s">
        <v>20182</v>
      </c>
      <c r="D83" s="149"/>
      <c r="E83" s="149" t="s">
        <v>277</v>
      </c>
      <c r="F83" s="149" t="s">
        <v>20183</v>
      </c>
      <c r="G83" s="149" t="s">
        <v>20169</v>
      </c>
      <c r="H83" s="204"/>
      <c r="I83" s="205" t="s">
        <v>19270</v>
      </c>
      <c r="J83" s="205" t="s">
        <v>280</v>
      </c>
      <c r="K83" s="150"/>
      <c r="L83" s="150"/>
      <c r="M83" s="150"/>
      <c r="N83" s="150"/>
      <c r="O83" s="150"/>
      <c r="P83" s="207"/>
      <c r="Q83" s="151"/>
      <c r="R83" s="149" t="str">
        <f ca="1">IF(ISERROR($V83),"",OFFSET('Smelter Look-up'!$C$4,$V83-4,0)&amp;"")</f>
        <v/>
      </c>
      <c r="S83" s="155" t="str">
        <f t="shared" ca="1" si="4"/>
        <v>BE</v>
      </c>
      <c r="T83" s="155" t="str">
        <f ca="1">IF(B83="","",IF(ISERROR(MATCH($J83,SorP!$B$1:$B$6226,0)),"",INDIRECT("'SorP'!$A$"&amp;MATCH($S83&amp;$J83,SorP!C:C,0))))</f>
        <v>BE-VAN</v>
      </c>
      <c r="U83" s="168"/>
      <c r="V83" s="169" t="e">
        <f>IF(C83="",NA(),MATCH($B83&amp;$C83,'Smelter Look-up'!$J:$J,0))</f>
        <v>#N/A</v>
      </c>
      <c r="X83" s="170">
        <f t="shared" si="3"/>
        <v>0</v>
      </c>
      <c r="AB83" s="312" t="str">
        <f t="shared" si="5"/>
        <v>Copper</v>
      </c>
    </row>
    <row r="84" spans="1:28" s="170" customFormat="1" ht="20.399999999999999">
      <c r="A84" s="155" t="s">
        <v>20184</v>
      </c>
      <c r="B84" s="302" t="s">
        <v>18641</v>
      </c>
      <c r="C84" s="152" t="s">
        <v>20185</v>
      </c>
      <c r="D84" s="149"/>
      <c r="E84" s="149" t="s">
        <v>1643</v>
      </c>
      <c r="F84" s="149" t="s">
        <v>20186</v>
      </c>
      <c r="G84" s="149" t="s">
        <v>20169</v>
      </c>
      <c r="H84" s="204"/>
      <c r="I84" s="205" t="s">
        <v>20187</v>
      </c>
      <c r="J84" s="205" t="s">
        <v>8753</v>
      </c>
      <c r="K84" s="150"/>
      <c r="L84" s="150"/>
      <c r="M84" s="150"/>
      <c r="N84" s="150"/>
      <c r="O84" s="150"/>
      <c r="P84" s="207"/>
      <c r="Q84" s="151"/>
      <c r="R84" s="149" t="str">
        <f ca="1">IF(ISERROR($V84),"",OFFSET('Smelter Look-up'!$C$4,$V84-4,0)&amp;"")</f>
        <v/>
      </c>
      <c r="S84" s="155" t="str">
        <f t="shared" ca="1" si="4"/>
        <v>PE</v>
      </c>
      <c r="T84" s="155" t="str">
        <f ca="1">IF(B84="","",IF(ISERROR(MATCH($J84,SorP!$B$1:$B$6226,0)),"",INDIRECT("'SorP'!$A$"&amp;MATCH($S84&amp;$J84,SorP!C:C,0))))</f>
        <v>PE-ICA</v>
      </c>
      <c r="U84" s="168"/>
      <c r="V84" s="169" t="e">
        <f>IF(C84="",NA(),MATCH($B84&amp;$C84,'Smelter Look-up'!$J:$J,0))</f>
        <v>#N/A</v>
      </c>
      <c r="X84" s="170">
        <f t="shared" si="3"/>
        <v>0</v>
      </c>
      <c r="AB84" s="312" t="str">
        <f t="shared" si="5"/>
        <v>Copper</v>
      </c>
    </row>
    <row r="85" spans="1:28" s="170" customFormat="1" ht="37.799999999999997">
      <c r="A85" s="155" t="s">
        <v>20188</v>
      </c>
      <c r="B85" s="302" t="s">
        <v>18641</v>
      </c>
      <c r="C85" s="152" t="s">
        <v>20189</v>
      </c>
      <c r="D85" s="149"/>
      <c r="E85" s="149" t="s">
        <v>1360</v>
      </c>
      <c r="F85" s="149" t="s">
        <v>20190</v>
      </c>
      <c r="G85" s="149" t="s">
        <v>20169</v>
      </c>
      <c r="H85" s="204"/>
      <c r="I85" s="205" t="s">
        <v>2636</v>
      </c>
      <c r="J85" s="205" t="s">
        <v>2636</v>
      </c>
      <c r="K85" s="150"/>
      <c r="L85" s="150"/>
      <c r="M85" s="150"/>
      <c r="N85" s="150"/>
      <c r="O85" s="150"/>
      <c r="P85" s="207"/>
      <c r="Q85" s="151"/>
      <c r="R85" s="149" t="str">
        <f ca="1">IF(ISERROR($V85),"",OFFSET('Smelter Look-up'!$C$4,$V85-4,0)&amp;"")</f>
        <v/>
      </c>
      <c r="S85" s="155" t="str">
        <f t="shared" ca="1" si="4"/>
        <v>BO</v>
      </c>
      <c r="T85" s="155" t="str">
        <f ca="1">IF(B85="","",IF(ISERROR(MATCH($J85,SorP!$B$1:$B$6226,0)),"",INDIRECT("'SorP'!$A$"&amp;MATCH($S85&amp;$J85,SorP!C:C,0))))</f>
        <v>BO-O</v>
      </c>
      <c r="U85" s="168"/>
      <c r="V85" s="169" t="e">
        <f>IF(C85="",NA(),MATCH($B85&amp;$C85,'Smelter Look-up'!$J:$J,0))</f>
        <v>#N/A</v>
      </c>
      <c r="X85" s="170">
        <f t="shared" si="3"/>
        <v>0</v>
      </c>
      <c r="AB85" s="312" t="str">
        <f t="shared" si="5"/>
        <v>Copper</v>
      </c>
    </row>
    <row r="86" spans="1:28" s="170" customFormat="1" ht="20.399999999999999">
      <c r="A86" s="155" t="s">
        <v>20191</v>
      </c>
      <c r="B86" s="302" t="s">
        <v>18641</v>
      </c>
      <c r="C86" s="152" t="s">
        <v>20192</v>
      </c>
      <c r="D86" s="149"/>
      <c r="E86" s="149" t="s">
        <v>253</v>
      </c>
      <c r="F86" s="149" t="s">
        <v>20193</v>
      </c>
      <c r="G86" s="149" t="s">
        <v>20169</v>
      </c>
      <c r="H86" s="204"/>
      <c r="I86" s="205" t="s">
        <v>20194</v>
      </c>
      <c r="J86" s="205" t="s">
        <v>5439</v>
      </c>
      <c r="K86" s="150"/>
      <c r="L86" s="150"/>
      <c r="M86" s="150"/>
      <c r="N86" s="150"/>
      <c r="O86" s="150"/>
      <c r="P86" s="207"/>
      <c r="Q86" s="151"/>
      <c r="R86" s="149" t="str">
        <f ca="1">IF(ISERROR($V86),"",OFFSET('Smelter Look-up'!$C$4,$V86-4,0)&amp;"")</f>
        <v/>
      </c>
      <c r="S86" s="155" t="str">
        <f t="shared" ca="1" si="4"/>
        <v>ID</v>
      </c>
      <c r="T86" s="155" t="str">
        <f ca="1">IF(B86="","",IF(ISERROR(MATCH($J86,SorP!$B$1:$B$6226,0)),"",INDIRECT("'SorP'!$A$"&amp;MATCH($S86&amp;$J86,SorP!C:C,0))))</f>
        <v>ID-RI</v>
      </c>
      <c r="U86" s="168"/>
      <c r="V86" s="169" t="e">
        <f>IF(C86="",NA(),MATCH($B86&amp;$C86,'Smelter Look-up'!$J:$J,0))</f>
        <v>#N/A</v>
      </c>
      <c r="X86" s="170">
        <f t="shared" si="3"/>
        <v>0</v>
      </c>
      <c r="AB86" s="312" t="str">
        <f t="shared" si="5"/>
        <v>Copper</v>
      </c>
    </row>
    <row r="87" spans="1:28" s="170" customFormat="1" ht="25.2">
      <c r="A87" s="155" t="s">
        <v>20196</v>
      </c>
      <c r="B87" s="302" t="s">
        <v>18641</v>
      </c>
      <c r="C87" s="152" t="s">
        <v>20195</v>
      </c>
      <c r="D87" s="149"/>
      <c r="E87" s="149" t="s">
        <v>253</v>
      </c>
      <c r="F87" s="149" t="s">
        <v>20196</v>
      </c>
      <c r="G87" s="149" t="s">
        <v>20169</v>
      </c>
      <c r="H87" s="204"/>
      <c r="I87" s="205" t="s">
        <v>20170</v>
      </c>
      <c r="J87" s="205" t="s">
        <v>5429</v>
      </c>
      <c r="K87" s="150"/>
      <c r="L87" s="150"/>
      <c r="M87" s="150"/>
      <c r="N87" s="150"/>
      <c r="O87" s="150"/>
      <c r="P87" s="207"/>
      <c r="Q87" s="151"/>
      <c r="R87" s="149" t="str">
        <f ca="1">IF(ISERROR($V87),"",OFFSET('Smelter Look-up'!$C$4,$V87-4,0)&amp;"")</f>
        <v/>
      </c>
      <c r="S87" s="155" t="str">
        <f t="shared" ca="1" si="4"/>
        <v>ID</v>
      </c>
      <c r="T87" s="155" t="str">
        <f ca="1">IF(B87="","",IF(ISERROR(MATCH($J87,SorP!$B$1:$B$6226,0)),"",INDIRECT("'SorP'!$A$"&amp;MATCH($S87&amp;$J87,SorP!C:C,0))))</f>
        <v>ID-BB</v>
      </c>
      <c r="U87" s="168"/>
      <c r="V87" s="169" t="e">
        <f>IF(C87="",NA(),MATCH($B87&amp;$C87,'Smelter Look-up'!$J:$J,0))</f>
        <v>#N/A</v>
      </c>
      <c r="X87" s="170">
        <f t="shared" si="3"/>
        <v>0</v>
      </c>
      <c r="AB87" s="312" t="str">
        <f t="shared" si="5"/>
        <v>Copper</v>
      </c>
    </row>
    <row r="88" spans="1:28" s="170" customFormat="1" ht="25.2">
      <c r="A88" s="155" t="s">
        <v>20197</v>
      </c>
      <c r="B88" s="302" t="s">
        <v>18641</v>
      </c>
      <c r="C88" s="152" t="s">
        <v>20198</v>
      </c>
      <c r="D88" s="149"/>
      <c r="E88" s="149" t="s">
        <v>253</v>
      </c>
      <c r="F88" s="149" t="s">
        <v>20199</v>
      </c>
      <c r="G88" s="149" t="s">
        <v>20169</v>
      </c>
      <c r="H88" s="204"/>
      <c r="I88" s="205" t="s">
        <v>20180</v>
      </c>
      <c r="J88" s="205" t="s">
        <v>5429</v>
      </c>
      <c r="K88" s="150"/>
      <c r="L88" s="150"/>
      <c r="M88" s="150"/>
      <c r="N88" s="150"/>
      <c r="O88" s="150"/>
      <c r="P88" s="207"/>
      <c r="Q88" s="151"/>
      <c r="R88" s="149" t="str">
        <f ca="1">IF(ISERROR($V88),"",OFFSET('Smelter Look-up'!$C$4,$V88-4,0)&amp;"")</f>
        <v/>
      </c>
      <c r="S88" s="155" t="str">
        <f t="shared" ca="1" si="4"/>
        <v>ID</v>
      </c>
      <c r="T88" s="155" t="str">
        <f ca="1">IF(B88="","",IF(ISERROR(MATCH($J88,SorP!$B$1:$B$6226,0)),"",INDIRECT("'SorP'!$A$"&amp;MATCH($S88&amp;$J88,SorP!C:C,0))))</f>
        <v>ID-BB</v>
      </c>
      <c r="U88" s="168"/>
      <c r="V88" s="169" t="e">
        <f>IF(C88="",NA(),MATCH($B88&amp;$C88,'Smelter Look-up'!$J:$J,0))</f>
        <v>#N/A</v>
      </c>
      <c r="X88" s="170">
        <f t="shared" si="3"/>
        <v>0</v>
      </c>
      <c r="AB88" s="312" t="str">
        <f t="shared" si="5"/>
        <v>Copper</v>
      </c>
    </row>
    <row r="89" spans="1:28" s="170" customFormat="1" ht="25.2">
      <c r="A89" s="155" t="s">
        <v>20200</v>
      </c>
      <c r="B89" s="302" t="s">
        <v>18641</v>
      </c>
      <c r="C89" s="152" t="s">
        <v>20201</v>
      </c>
      <c r="D89" s="149"/>
      <c r="E89" s="149" t="s">
        <v>253</v>
      </c>
      <c r="F89" s="149" t="s">
        <v>20202</v>
      </c>
      <c r="G89" s="149" t="s">
        <v>20169</v>
      </c>
      <c r="H89" s="204"/>
      <c r="I89" s="205" t="s">
        <v>20180</v>
      </c>
      <c r="J89" s="205" t="s">
        <v>5429</v>
      </c>
      <c r="K89" s="150"/>
      <c r="L89" s="150"/>
      <c r="M89" s="150"/>
      <c r="N89" s="150"/>
      <c r="O89" s="150"/>
      <c r="P89" s="207"/>
      <c r="Q89" s="151"/>
      <c r="R89" s="149" t="str">
        <f ca="1">IF(ISERROR($V89),"",OFFSET('Smelter Look-up'!$C$4,$V89-4,0)&amp;"")</f>
        <v/>
      </c>
      <c r="S89" s="155" t="str">
        <f t="shared" ca="1" si="4"/>
        <v>ID</v>
      </c>
      <c r="T89" s="155" t="str">
        <f ca="1">IF(B89="","",IF(ISERROR(MATCH($J89,SorP!$B$1:$B$6226,0)),"",INDIRECT("'SorP'!$A$"&amp;MATCH($S89&amp;$J89,SorP!C:C,0))))</f>
        <v>ID-BB</v>
      </c>
      <c r="U89" s="168"/>
      <c r="V89" s="169" t="e">
        <f>IF(C89="",NA(),MATCH($B89&amp;$C89,'Smelter Look-up'!$J:$J,0))</f>
        <v>#N/A</v>
      </c>
      <c r="X89" s="170">
        <f t="shared" si="3"/>
        <v>0</v>
      </c>
      <c r="AB89" s="312" t="str">
        <f t="shared" si="5"/>
        <v>Copper</v>
      </c>
    </row>
    <row r="90" spans="1:28" s="170" customFormat="1" ht="20.399999999999999">
      <c r="A90" s="155" t="s">
        <v>20203</v>
      </c>
      <c r="B90" s="302" t="s">
        <v>18641</v>
      </c>
      <c r="C90" s="152" t="s">
        <v>20204</v>
      </c>
      <c r="D90" s="149"/>
      <c r="E90" s="149" t="s">
        <v>199</v>
      </c>
      <c r="F90" s="149" t="s">
        <v>20205</v>
      </c>
      <c r="G90" s="149" t="s">
        <v>20169</v>
      </c>
      <c r="H90" s="204"/>
      <c r="I90" s="205" t="s">
        <v>20206</v>
      </c>
      <c r="J90" s="205" t="s">
        <v>10755</v>
      </c>
      <c r="K90" s="150"/>
      <c r="L90" s="150"/>
      <c r="M90" s="150"/>
      <c r="N90" s="150"/>
      <c r="O90" s="150"/>
      <c r="P90" s="207"/>
      <c r="Q90" s="151"/>
      <c r="R90" s="149" t="str">
        <f ca="1">IF(ISERROR($V90),"",OFFSET('Smelter Look-up'!$C$4,$V90-4,0)&amp;"")</f>
        <v/>
      </c>
      <c r="S90" s="155" t="str">
        <f t="shared" ca="1" si="4"/>
        <v>TH</v>
      </c>
      <c r="T90" s="155" t="str">
        <f ca="1">IF(B90="","",IF(ISERROR(MATCH($J90,SorP!$B$1:$B$6226,0)),"",INDIRECT("'SorP'!$A$"&amp;MATCH($S90&amp;$J90,SorP!C:C,0))))</f>
        <v>TH-83</v>
      </c>
      <c r="U90" s="168"/>
      <c r="V90" s="169" t="e">
        <f>IF(C90="",NA(),MATCH($B90&amp;$C90,'Smelter Look-up'!$J:$J,0))</f>
        <v>#N/A</v>
      </c>
      <c r="X90" s="170">
        <f t="shared" si="3"/>
        <v>0</v>
      </c>
      <c r="AB90" s="312" t="str">
        <f t="shared" si="5"/>
        <v>Copper</v>
      </c>
    </row>
    <row r="91" spans="1:28" s="170" customFormat="1" ht="25.2">
      <c r="A91" s="155" t="s">
        <v>20207</v>
      </c>
      <c r="B91" s="302" t="s">
        <v>18641</v>
      </c>
      <c r="C91" s="152" t="s">
        <v>20208</v>
      </c>
      <c r="D91" s="149"/>
      <c r="E91" s="149" t="s">
        <v>253</v>
      </c>
      <c r="F91" s="149" t="s">
        <v>20209</v>
      </c>
      <c r="G91" s="149" t="s">
        <v>20169</v>
      </c>
      <c r="H91" s="204"/>
      <c r="I91" s="205" t="s">
        <v>20170</v>
      </c>
      <c r="J91" s="205" t="s">
        <v>5429</v>
      </c>
      <c r="K91" s="150"/>
      <c r="L91" s="150"/>
      <c r="M91" s="150"/>
      <c r="N91" s="150"/>
      <c r="O91" s="150"/>
      <c r="P91" s="207"/>
      <c r="Q91" s="151"/>
      <c r="R91" s="149" t="str">
        <f ca="1">IF(ISERROR($V91),"",OFFSET('Smelter Look-up'!$C$4,$V91-4,0)&amp;"")</f>
        <v/>
      </c>
      <c r="S91" s="155" t="str">
        <f t="shared" ca="1" si="4"/>
        <v>ID</v>
      </c>
      <c r="T91" s="155" t="str">
        <f ca="1">IF(B91="","",IF(ISERROR(MATCH($J91,SorP!$B$1:$B$6226,0)),"",INDIRECT("'SorP'!$A$"&amp;MATCH($S91&amp;$J91,SorP!C:C,0))))</f>
        <v>ID-BB</v>
      </c>
      <c r="U91" s="168"/>
      <c r="V91" s="169" t="e">
        <f>IF(C91="",NA(),MATCH($B91&amp;$C91,'Smelter Look-up'!$J:$J,0))</f>
        <v>#N/A</v>
      </c>
      <c r="X91" s="170">
        <f t="shared" si="3"/>
        <v>0</v>
      </c>
      <c r="AB91" s="312" t="str">
        <f t="shared" si="5"/>
        <v>Copper</v>
      </c>
    </row>
    <row r="92" spans="1:28" s="170" customFormat="1" ht="37.799999999999997">
      <c r="A92" s="155" t="s">
        <v>20211</v>
      </c>
      <c r="B92" s="302" t="s">
        <v>18641</v>
      </c>
      <c r="C92" s="152" t="s">
        <v>20210</v>
      </c>
      <c r="D92" s="149"/>
      <c r="E92" s="149" t="s">
        <v>1360</v>
      </c>
      <c r="F92" s="149" t="s">
        <v>20211</v>
      </c>
      <c r="G92" s="149" t="s">
        <v>20169</v>
      </c>
      <c r="H92" s="204"/>
      <c r="I92" s="205" t="s">
        <v>2636</v>
      </c>
      <c r="J92" s="205" t="s">
        <v>2636</v>
      </c>
      <c r="K92" s="150"/>
      <c r="L92" s="150"/>
      <c r="M92" s="150"/>
      <c r="N92" s="150"/>
      <c r="O92" s="150"/>
      <c r="P92" s="207"/>
      <c r="Q92" s="151"/>
      <c r="R92" s="149" t="str">
        <f ca="1">IF(ISERROR($V92),"",OFFSET('Smelter Look-up'!$C$4,$V92-4,0)&amp;"")</f>
        <v/>
      </c>
      <c r="S92" s="155" t="str">
        <f t="shared" ca="1" si="4"/>
        <v>BO</v>
      </c>
      <c r="T92" s="155" t="str">
        <f ca="1">IF(B92="","",IF(ISERROR(MATCH($J92,SorP!$B$1:$B$6226,0)),"",INDIRECT("'SorP'!$A$"&amp;MATCH($S92&amp;$J92,SorP!C:C,0))))</f>
        <v>BO-O</v>
      </c>
      <c r="U92" s="168"/>
      <c r="V92" s="169" t="e">
        <f>IF(C92="",NA(),MATCH($B92&amp;$C92,'Smelter Look-up'!$J:$J,0))</f>
        <v>#N/A</v>
      </c>
      <c r="X92" s="170">
        <f t="shared" si="3"/>
        <v>0</v>
      </c>
      <c r="AB92" s="312" t="str">
        <f t="shared" si="5"/>
        <v>Copper</v>
      </c>
    </row>
    <row r="93" spans="1:28" s="170" customFormat="1" ht="20.399999999999999">
      <c r="A93" s="155" t="s">
        <v>20213</v>
      </c>
      <c r="B93" s="302" t="s">
        <v>18641</v>
      </c>
      <c r="C93" s="152" t="s">
        <v>20212</v>
      </c>
      <c r="D93" s="149"/>
      <c r="E93" s="149" t="s">
        <v>352</v>
      </c>
      <c r="F93" s="149" t="s">
        <v>20213</v>
      </c>
      <c r="G93" s="149" t="s">
        <v>20169</v>
      </c>
      <c r="H93" s="204"/>
      <c r="I93" s="205" t="s">
        <v>20214</v>
      </c>
      <c r="J93" s="205" t="s">
        <v>2686</v>
      </c>
      <c r="K93" s="150"/>
      <c r="L93" s="150"/>
      <c r="M93" s="150"/>
      <c r="N93" s="150"/>
      <c r="O93" s="150"/>
      <c r="P93" s="207"/>
      <c r="Q93" s="151"/>
      <c r="R93" s="149" t="str">
        <f ca="1">IF(ISERROR($V93),"",OFFSET('Smelter Look-up'!$C$4,$V93-4,0)&amp;"")</f>
        <v/>
      </c>
      <c r="S93" s="155" t="str">
        <f t="shared" ca="1" si="4"/>
        <v>BR</v>
      </c>
      <c r="T93" s="155" t="str">
        <f ca="1">IF(B93="","",IF(ISERROR(MATCH($J93,SorP!$B$1:$B$6226,0)),"",INDIRECT("'SorP'!$A$"&amp;MATCH($S93&amp;$J93,SorP!C:C,0))))</f>
        <v>BR-RO</v>
      </c>
      <c r="U93" s="168"/>
      <c r="V93" s="169" t="e">
        <f>IF(C93="",NA(),MATCH($B93&amp;$C93,'Smelter Look-up'!$J:$J,0))</f>
        <v>#N/A</v>
      </c>
      <c r="X93" s="170">
        <f t="shared" si="3"/>
        <v>0</v>
      </c>
      <c r="AB93" s="312" t="str">
        <f t="shared" si="5"/>
        <v>Copper</v>
      </c>
    </row>
    <row r="94" spans="1:28" s="170" customFormat="1" ht="20.399999999999999">
      <c r="A94" s="155" t="s">
        <v>20216</v>
      </c>
      <c r="B94" s="302" t="s">
        <v>18641</v>
      </c>
      <c r="C94" s="152" t="s">
        <v>20215</v>
      </c>
      <c r="D94" s="149"/>
      <c r="E94" s="149" t="s">
        <v>1568</v>
      </c>
      <c r="F94" s="149" t="s">
        <v>20216</v>
      </c>
      <c r="G94" s="149" t="s">
        <v>20169</v>
      </c>
      <c r="H94" s="204"/>
      <c r="I94" s="205" t="s">
        <v>20217</v>
      </c>
      <c r="J94" s="205" t="s">
        <v>8317</v>
      </c>
      <c r="K94" s="150"/>
      <c r="L94" s="150"/>
      <c r="M94" s="150"/>
      <c r="N94" s="150"/>
      <c r="O94" s="150"/>
      <c r="P94" s="207"/>
      <c r="Q94" s="151"/>
      <c r="R94" s="149" t="str">
        <f ca="1">IF(ISERROR($V94),"",OFFSET('Smelter Look-up'!$C$4,$V94-4,0)&amp;"")</f>
        <v/>
      </c>
      <c r="S94" s="155" t="str">
        <f t="shared" ca="1" si="4"/>
        <v>MY</v>
      </c>
      <c r="T94" s="155" t="str">
        <f ca="1">IF(B94="","",IF(ISERROR(MATCH($J94,SorP!$B$1:$B$6226,0)),"",INDIRECT("'SorP'!$A$"&amp;MATCH($S94&amp;$J94,SorP!C:C,0))))</f>
        <v>MY-07</v>
      </c>
      <c r="U94" s="168"/>
      <c r="V94" s="169" t="e">
        <f>IF(C94="",NA(),MATCH($B94&amp;$C94,'Smelter Look-up'!$J:$J,0))</f>
        <v>#N/A</v>
      </c>
      <c r="X94" s="170">
        <f t="shared" si="3"/>
        <v>0</v>
      </c>
      <c r="AB94" s="312" t="str">
        <f t="shared" si="5"/>
        <v>Copper</v>
      </c>
    </row>
    <row r="95" spans="1:28" s="170" customFormat="1" ht="20.399999999999999">
      <c r="A95" s="155"/>
      <c r="B95" s="302" t="s">
        <v>18641</v>
      </c>
      <c r="C95" s="152" t="s">
        <v>308</v>
      </c>
      <c r="D95" s="149" t="s">
        <v>20218</v>
      </c>
      <c r="E95" s="149" t="s">
        <v>133</v>
      </c>
      <c r="F95" s="149"/>
      <c r="G95" s="149"/>
      <c r="H95" s="204"/>
      <c r="I95" s="205"/>
      <c r="J95" s="205"/>
      <c r="K95" s="150"/>
      <c r="L95" s="150"/>
      <c r="M95" s="150"/>
      <c r="N95" s="150"/>
      <c r="O95" s="150"/>
      <c r="P95" s="207"/>
      <c r="Q95" s="151"/>
      <c r="R95" s="149" t="str">
        <f ca="1">IF(ISERROR($V95),"",OFFSET('Smelter Look-up'!$C$4,$V95-4,0)&amp;"")</f>
        <v/>
      </c>
      <c r="S95" s="155" t="str">
        <f t="shared" ca="1" si="4"/>
        <v>JP</v>
      </c>
      <c r="T95" s="155" t="str">
        <f ca="1">IF(B95="","",IF(ISERROR(MATCH($J95,SorP!$B$1:$B$6226,0)),"",INDIRECT("'SorP'!$A$"&amp;MATCH($S95&amp;$J95,SorP!C:C,0))))</f>
        <v/>
      </c>
      <c r="U95" s="168"/>
      <c r="V95" s="169">
        <f>IF(C95="",NA(),MATCH($B95&amp;$C95,'Smelter Look-up'!$J:$J,0))</f>
        <v>274</v>
      </c>
      <c r="X95" s="170">
        <f t="shared" si="3"/>
        <v>0</v>
      </c>
      <c r="AB95" s="312" t="str">
        <f t="shared" si="5"/>
        <v>Copper</v>
      </c>
    </row>
    <row r="96" spans="1:28" s="170" customFormat="1" ht="25.2">
      <c r="A96" s="155"/>
      <c r="B96" s="302" t="s">
        <v>18641</v>
      </c>
      <c r="C96" s="152" t="s">
        <v>45</v>
      </c>
      <c r="D96" s="149"/>
      <c r="E96" s="149"/>
      <c r="F96" s="149"/>
      <c r="G96" s="149"/>
      <c r="H96" s="204"/>
      <c r="I96" s="205"/>
      <c r="J96" s="205"/>
      <c r="K96" s="150"/>
      <c r="L96" s="150"/>
      <c r="M96" s="150"/>
      <c r="N96" s="150"/>
      <c r="O96" s="150"/>
      <c r="P96" s="207"/>
      <c r="Q96" s="151"/>
      <c r="R96" s="149" t="str">
        <f ca="1">IF(ISERROR($V96),"",OFFSET('Smelter Look-up'!$C$4,$V96-4,0)&amp;"")</f>
        <v>Unknown</v>
      </c>
      <c r="S96" s="155" t="str">
        <f t="shared" ca="1" si="4"/>
        <v>Unknown</v>
      </c>
      <c r="T96" s="155" t="str">
        <f ca="1">IF(B96="","",IF(ISERROR(MATCH($J96,SorP!$B$1:$B$6226,0)),"",INDIRECT("'SorP'!$A$"&amp;MATCH($S96&amp;$J96,SorP!C:C,0))))</f>
        <v/>
      </c>
      <c r="U96" s="168"/>
      <c r="V96" s="169">
        <f>IF(C96="",NA(),MATCH($B96&amp;$C96,'Smelter Look-up'!$J:$J,0))</f>
        <v>275</v>
      </c>
      <c r="X96" s="170">
        <f t="shared" si="3"/>
        <v>0</v>
      </c>
      <c r="AB96" s="312" t="str">
        <f t="shared" si="5"/>
        <v>Copper</v>
      </c>
    </row>
    <row r="97" spans="1:28" s="170" customFormat="1" ht="20.399999999999999">
      <c r="A97" s="155" t="s">
        <v>18903</v>
      </c>
      <c r="B97" s="302" t="s">
        <v>18642</v>
      </c>
      <c r="C97" s="152" t="s">
        <v>20219</v>
      </c>
      <c r="D97" s="149" t="s">
        <v>20219</v>
      </c>
      <c r="E97" s="149" t="s">
        <v>101</v>
      </c>
      <c r="F97" s="149" t="s">
        <v>18903</v>
      </c>
      <c r="G97" s="149"/>
      <c r="H97" s="204" t="s">
        <v>20220</v>
      </c>
      <c r="I97" s="205" t="s">
        <v>19228</v>
      </c>
      <c r="J97" s="205" t="s">
        <v>20221</v>
      </c>
      <c r="K97" s="150"/>
      <c r="L97" s="150"/>
      <c r="M97" s="150"/>
      <c r="N97" s="150"/>
      <c r="O97" s="150"/>
      <c r="P97" s="207"/>
      <c r="Q97" s="151"/>
      <c r="R97" s="149" t="str">
        <f ca="1">IF(ISERROR($V97),"",OFFSET('Smelter Look-up'!$C$4,$V97-4,0)&amp;"")</f>
        <v/>
      </c>
      <c r="S97" s="155" t="str">
        <f t="shared" ca="1" si="4"/>
        <v>FI</v>
      </c>
      <c r="T97" s="155" t="str">
        <f ca="1">IF(B97="","",IF(ISERROR(MATCH($J97,SorP!$B$1:$B$6226,0)),"",INDIRECT("'SorP'!$A$"&amp;MATCH($S97&amp;$J97,SorP!C:C,0))))</f>
        <v/>
      </c>
      <c r="U97" s="168"/>
      <c r="V97" s="169" t="e">
        <f>IF(C97="",NA(),MATCH($B97&amp;$C97,'Smelter Look-up'!$J:$J,0))</f>
        <v>#N/A</v>
      </c>
      <c r="X97" s="170">
        <f t="shared" si="3"/>
        <v>0</v>
      </c>
      <c r="AB97" s="312" t="str">
        <f t="shared" si="5"/>
        <v>Nickel</v>
      </c>
    </row>
    <row r="98" spans="1:28" s="170" customFormat="1" ht="50.4">
      <c r="A98" s="155"/>
      <c r="B98" s="302" t="s">
        <v>18641</v>
      </c>
      <c r="C98" s="152" t="s">
        <v>20222</v>
      </c>
      <c r="D98" s="149" t="s">
        <v>20222</v>
      </c>
      <c r="E98" s="149" t="s">
        <v>1469</v>
      </c>
      <c r="F98" s="149" t="s">
        <v>20223</v>
      </c>
      <c r="G98" s="149" t="s">
        <v>20224</v>
      </c>
      <c r="H98" s="204" t="s">
        <v>20225</v>
      </c>
      <c r="I98" s="205" t="s">
        <v>20226</v>
      </c>
      <c r="J98" s="205" t="s">
        <v>20226</v>
      </c>
      <c r="K98" s="150"/>
      <c r="L98" s="150"/>
      <c r="M98" s="150"/>
      <c r="N98" s="150"/>
      <c r="O98" s="150"/>
      <c r="P98" s="207"/>
      <c r="Q98" s="151"/>
      <c r="R98" s="149" t="str">
        <f ca="1">IF(ISERROR($V98),"",OFFSET('Smelter Look-up'!$C$4,$V98-4,0)&amp;"")</f>
        <v/>
      </c>
      <c r="S98" s="155" t="str">
        <f t="shared" ca="1" si="4"/>
        <v>DE</v>
      </c>
      <c r="T98" s="155" t="str">
        <f ca="1">IF(B98="","",IF(ISERROR(MATCH($J98,SorP!$B$1:$B$6226,0)),"",INDIRECT("'SorP'!$A$"&amp;MATCH($S98&amp;$J98,SorP!C:C,0))))</f>
        <v>DE-HH</v>
      </c>
      <c r="U98" s="168"/>
      <c r="V98" s="169" t="e">
        <f>IF(C98="",NA(),MATCH($B98&amp;$C98,'Smelter Look-up'!$J:$J,0))</f>
        <v>#N/A</v>
      </c>
      <c r="X98" s="170">
        <f t="shared" si="3"/>
        <v>0</v>
      </c>
      <c r="AB98" s="312" t="str">
        <f t="shared" si="5"/>
        <v>Copper</v>
      </c>
    </row>
    <row r="99" spans="1:28" s="170" customFormat="1" ht="100.8">
      <c r="A99" s="155"/>
      <c r="B99" s="302" t="s">
        <v>18641</v>
      </c>
      <c r="C99" s="152" t="s">
        <v>18707</v>
      </c>
      <c r="D99" s="149" t="s">
        <v>20227</v>
      </c>
      <c r="E99" s="149" t="s">
        <v>1649</v>
      </c>
      <c r="F99" s="149" t="s">
        <v>20228</v>
      </c>
      <c r="G99" s="149" t="s">
        <v>12</v>
      </c>
      <c r="H99" s="204"/>
      <c r="I99" s="205" t="s">
        <v>19279</v>
      </c>
      <c r="J99" s="205" t="s">
        <v>9126</v>
      </c>
      <c r="K99" s="150"/>
      <c r="L99" s="150"/>
      <c r="M99" s="150"/>
      <c r="N99" s="150"/>
      <c r="O99" s="150"/>
      <c r="P99" s="207"/>
      <c r="Q99" s="151"/>
      <c r="R99" s="149" t="str">
        <f ca="1">IF(ISERROR($V99),"",OFFSET('Smelter Look-up'!$C$4,$V99-4,0)&amp;"")</f>
        <v>KGHM Polska Miedz S.A. Oddzial Huta Miedzi, Legnica</v>
      </c>
      <c r="S99" s="155" t="str">
        <f t="shared" ca="1" si="4"/>
        <v>PL</v>
      </c>
      <c r="T99" s="155" t="str">
        <f ca="1">IF(B99="","",IF(ISERROR(MATCH($J99,SorP!$B$1:$B$6226,0)),"",INDIRECT("'SorP'!$A$"&amp;MATCH($S99&amp;$J99,SorP!C:C,0))))</f>
        <v>PL-02</v>
      </c>
      <c r="U99" s="168"/>
      <c r="V99" s="169">
        <f>IF(C99="",NA(),MATCH($B99&amp;$C99,'Smelter Look-up'!$J:$J,0))</f>
        <v>216</v>
      </c>
      <c r="X99" s="170">
        <f t="shared" si="3"/>
        <v>0</v>
      </c>
      <c r="AB99" s="312" t="str">
        <f t="shared" si="5"/>
        <v>Copper</v>
      </c>
    </row>
    <row r="100" spans="1:28" s="170" customFormat="1" ht="25.2">
      <c r="A100" s="155"/>
      <c r="B100" s="302" t="s">
        <v>18641</v>
      </c>
      <c r="C100" s="152" t="s">
        <v>20229</v>
      </c>
      <c r="D100" s="149" t="s">
        <v>20229</v>
      </c>
      <c r="E100" s="149" t="s">
        <v>1645</v>
      </c>
      <c r="F100" s="149"/>
      <c r="G100" s="149"/>
      <c r="H100" s="204"/>
      <c r="I100" s="205"/>
      <c r="J100" s="205"/>
      <c r="K100" s="150"/>
      <c r="L100" s="150"/>
      <c r="M100" s="150"/>
      <c r="N100" s="150"/>
      <c r="O100" s="150"/>
      <c r="P100" s="207"/>
      <c r="Q100" s="151"/>
      <c r="R100" s="149" t="str">
        <f ca="1">IF(ISERROR($V100),"",OFFSET('Smelter Look-up'!$C$4,$V100-4,0)&amp;"")</f>
        <v/>
      </c>
      <c r="S100" s="155" t="str">
        <f t="shared" ca="1" si="4"/>
        <v>PH</v>
      </c>
      <c r="T100" s="155" t="str">
        <f ca="1">IF(B100="","",IF(ISERROR(MATCH($J100,SorP!$B$1:$B$6226,0)),"",INDIRECT("'SorP'!$A$"&amp;MATCH($S100&amp;$J100,SorP!C:C,0))))</f>
        <v/>
      </c>
      <c r="U100" s="168"/>
      <c r="V100" s="169" t="e">
        <f>IF(C100="",NA(),MATCH($B100&amp;$C100,'Smelter Look-up'!$J:$J,0))</f>
        <v>#N/A</v>
      </c>
      <c r="X100" s="170">
        <f t="shared" si="3"/>
        <v>0</v>
      </c>
      <c r="AB100" s="312" t="str">
        <f t="shared" si="5"/>
        <v>Copper</v>
      </c>
    </row>
    <row r="101" spans="1:28" s="170" customFormat="1" ht="20.399999999999999">
      <c r="A101" s="155"/>
      <c r="B101" s="302" t="s">
        <v>18641</v>
      </c>
      <c r="C101" s="152" t="s">
        <v>20230</v>
      </c>
      <c r="D101" s="149" t="s">
        <v>20230</v>
      </c>
      <c r="E101" s="149" t="s">
        <v>1394</v>
      </c>
      <c r="F101" s="149"/>
      <c r="G101" s="149"/>
      <c r="H101" s="204"/>
      <c r="I101" s="205"/>
      <c r="J101" s="205"/>
      <c r="K101" s="150"/>
      <c r="L101" s="150"/>
      <c r="M101" s="150"/>
      <c r="N101" s="150"/>
      <c r="O101" s="150"/>
      <c r="P101" s="207"/>
      <c r="Q101" s="151"/>
      <c r="R101" s="149" t="str">
        <f ca="1">IF(ISERROR($V101),"",OFFSET('Smelter Look-up'!$C$4,$V101-4,0)&amp;"")</f>
        <v/>
      </c>
      <c r="S101" s="155" t="str">
        <f t="shared" ca="1" si="4"/>
        <v>CL</v>
      </c>
      <c r="T101" s="155" t="str">
        <f ca="1">IF(B101="","",IF(ISERROR(MATCH($J101,SorP!$B$1:$B$6226,0)),"",INDIRECT("'SorP'!$A$"&amp;MATCH($S101&amp;$J101,SorP!C:C,0))))</f>
        <v/>
      </c>
      <c r="U101" s="168"/>
      <c r="V101" s="169" t="e">
        <f>IF(C101="",NA(),MATCH($B101&amp;$C101,'Smelter Look-up'!$J:$J,0))</f>
        <v>#N/A</v>
      </c>
      <c r="X101" s="170">
        <f t="shared" si="3"/>
        <v>0</v>
      </c>
      <c r="AB101" s="312" t="str">
        <f t="shared" si="5"/>
        <v>Copper</v>
      </c>
    </row>
    <row r="102" spans="1:28" s="170" customFormat="1" ht="25.2">
      <c r="A102" s="155"/>
      <c r="B102" s="302" t="s">
        <v>18641</v>
      </c>
      <c r="C102" s="152" t="s">
        <v>308</v>
      </c>
      <c r="D102" s="149" t="s">
        <v>20132</v>
      </c>
      <c r="E102" s="149" t="s">
        <v>1394</v>
      </c>
      <c r="F102" s="149"/>
      <c r="G102" s="149" t="s">
        <v>20133</v>
      </c>
      <c r="H102" s="204"/>
      <c r="I102" s="205"/>
      <c r="J102" s="205"/>
      <c r="K102" s="150"/>
      <c r="L102" s="150"/>
      <c r="M102" s="150"/>
      <c r="N102" s="150"/>
      <c r="O102" s="150"/>
      <c r="P102" s="207"/>
      <c r="Q102" s="151"/>
      <c r="R102" s="149" t="str">
        <f ca="1">IF(ISERROR($V102),"",OFFSET('Smelter Look-up'!$C$4,$V102-4,0)&amp;"")</f>
        <v/>
      </c>
      <c r="S102" s="155" t="str">
        <f t="shared" ca="1" si="4"/>
        <v>CL</v>
      </c>
      <c r="T102" s="155" t="str">
        <f ca="1">IF(B102="","",IF(ISERROR(MATCH($J102,SorP!$B$1:$B$6226,0)),"",INDIRECT("'SorP'!$A$"&amp;MATCH($S102&amp;$J102,SorP!C:C,0))))</f>
        <v/>
      </c>
      <c r="U102" s="168"/>
      <c r="V102" s="169">
        <f>IF(C102="",NA(),MATCH($B102&amp;$C102,'Smelter Look-up'!$J:$J,0))</f>
        <v>274</v>
      </c>
      <c r="X102" s="170">
        <f t="shared" si="3"/>
        <v>0</v>
      </c>
      <c r="AB102" s="312" t="str">
        <f t="shared" si="5"/>
        <v>Copper</v>
      </c>
    </row>
    <row r="103" spans="1:28" s="170" customFormat="1" ht="25.2">
      <c r="A103" s="155"/>
      <c r="B103" s="302" t="s">
        <v>18641</v>
      </c>
      <c r="C103" s="152" t="s">
        <v>308</v>
      </c>
      <c r="D103" s="149" t="s">
        <v>20134</v>
      </c>
      <c r="E103" s="149" t="s">
        <v>1405</v>
      </c>
      <c r="F103" s="149"/>
      <c r="G103" s="149" t="s">
        <v>20133</v>
      </c>
      <c r="H103" s="204"/>
      <c r="I103" s="205"/>
      <c r="J103" s="205"/>
      <c r="K103" s="150"/>
      <c r="L103" s="150"/>
      <c r="M103" s="150"/>
      <c r="N103" s="150"/>
      <c r="O103" s="150"/>
      <c r="P103" s="207"/>
      <c r="Q103" s="151"/>
      <c r="R103" s="149" t="str">
        <f ca="1">IF(ISERROR($V103),"",OFFSET('Smelter Look-up'!$C$4,$V103-4,0)&amp;"")</f>
        <v/>
      </c>
      <c r="S103" s="155" t="str">
        <f t="shared" ca="1" si="4"/>
        <v>CG</v>
      </c>
      <c r="T103" s="155" t="str">
        <f ca="1">IF(B103="","",IF(ISERROR(MATCH($J103,SorP!$B$1:$B$6226,0)),"",INDIRECT("'SorP'!$A$"&amp;MATCH($S103&amp;$J103,SorP!C:C,0))))</f>
        <v/>
      </c>
      <c r="U103" s="168"/>
      <c r="V103" s="169">
        <f>IF(C103="",NA(),MATCH($B103&amp;$C103,'Smelter Look-up'!$J:$J,0))</f>
        <v>274</v>
      </c>
      <c r="X103" s="170">
        <f t="shared" si="3"/>
        <v>0</v>
      </c>
      <c r="AB103" s="312" t="str">
        <f t="shared" si="5"/>
        <v>Copper</v>
      </c>
    </row>
    <row r="104" spans="1:28" s="170" customFormat="1" ht="25.2">
      <c r="A104" s="155"/>
      <c r="B104" s="302" t="s">
        <v>18641</v>
      </c>
      <c r="C104" s="152" t="s">
        <v>308</v>
      </c>
      <c r="D104" s="149" t="s">
        <v>20134</v>
      </c>
      <c r="E104" s="149" t="s">
        <v>277</v>
      </c>
      <c r="F104" s="149"/>
      <c r="G104" s="149" t="s">
        <v>20133</v>
      </c>
      <c r="H104" s="204"/>
      <c r="I104" s="205"/>
      <c r="J104" s="205"/>
      <c r="K104" s="150"/>
      <c r="L104" s="150"/>
      <c r="M104" s="150"/>
      <c r="N104" s="150"/>
      <c r="O104" s="150"/>
      <c r="P104" s="207"/>
      <c r="Q104" s="151"/>
      <c r="R104" s="149" t="str">
        <f ca="1">IF(ISERROR($V104),"",OFFSET('Smelter Look-up'!$C$4,$V104-4,0)&amp;"")</f>
        <v/>
      </c>
      <c r="S104" s="155" t="str">
        <f t="shared" ca="1" si="4"/>
        <v>BE</v>
      </c>
      <c r="T104" s="155" t="str">
        <f ca="1">IF(B104="","",IF(ISERROR(MATCH($J104,SorP!$B$1:$B$6226,0)),"",INDIRECT("'SorP'!$A$"&amp;MATCH($S104&amp;$J104,SorP!C:C,0))))</f>
        <v/>
      </c>
      <c r="U104" s="168"/>
      <c r="V104" s="169">
        <f>IF(C104="",NA(),MATCH($B104&amp;$C104,'Smelter Look-up'!$J:$J,0))</f>
        <v>274</v>
      </c>
      <c r="X104" s="170">
        <f t="shared" si="3"/>
        <v>0</v>
      </c>
      <c r="AB104" s="312" t="str">
        <f t="shared" si="5"/>
        <v>Copper</v>
      </c>
    </row>
    <row r="105" spans="1:28" s="170" customFormat="1" ht="25.2">
      <c r="A105" s="155"/>
      <c r="B105" s="302" t="s">
        <v>18641</v>
      </c>
      <c r="C105" s="152" t="s">
        <v>308</v>
      </c>
      <c r="D105" s="149" t="s">
        <v>20134</v>
      </c>
      <c r="E105" s="149" t="s">
        <v>1394</v>
      </c>
      <c r="F105" s="149"/>
      <c r="G105" s="149" t="s">
        <v>20133</v>
      </c>
      <c r="H105" s="204"/>
      <c r="I105" s="205"/>
      <c r="J105" s="205"/>
      <c r="K105" s="150"/>
      <c r="L105" s="150"/>
      <c r="M105" s="150"/>
      <c r="N105" s="150"/>
      <c r="O105" s="150"/>
      <c r="P105" s="207"/>
      <c r="Q105" s="151"/>
      <c r="R105" s="149" t="str">
        <f ca="1">IF(ISERROR($V105),"",OFFSET('Smelter Look-up'!$C$4,$V105-4,0)&amp;"")</f>
        <v/>
      </c>
      <c r="S105" s="155" t="str">
        <f t="shared" ca="1" si="4"/>
        <v>CL</v>
      </c>
      <c r="T105" s="155" t="str">
        <f ca="1">IF(B105="","",IF(ISERROR(MATCH($J105,SorP!$B$1:$B$6226,0)),"",INDIRECT("'SorP'!$A$"&amp;MATCH($S105&amp;$J105,SorP!C:C,0))))</f>
        <v/>
      </c>
      <c r="U105" s="168"/>
      <c r="V105" s="169">
        <f>IF(C105="",NA(),MATCH($B105&amp;$C105,'Smelter Look-up'!$J:$J,0))</f>
        <v>274</v>
      </c>
      <c r="X105" s="170">
        <f t="shared" si="3"/>
        <v>0</v>
      </c>
      <c r="AB105" s="312" t="str">
        <f t="shared" si="5"/>
        <v>Copper</v>
      </c>
    </row>
    <row r="106" spans="1:28" s="170" customFormat="1" ht="25.2">
      <c r="A106" s="155"/>
      <c r="B106" s="302" t="s">
        <v>18641</v>
      </c>
      <c r="C106" s="152" t="s">
        <v>308</v>
      </c>
      <c r="D106" s="149" t="s">
        <v>20135</v>
      </c>
      <c r="E106" s="149" t="s">
        <v>1394</v>
      </c>
      <c r="F106" s="149"/>
      <c r="G106" s="149" t="s">
        <v>20133</v>
      </c>
      <c r="H106" s="204"/>
      <c r="I106" s="205"/>
      <c r="J106" s="205"/>
      <c r="K106" s="150"/>
      <c r="L106" s="150"/>
      <c r="M106" s="150"/>
      <c r="N106" s="150"/>
      <c r="O106" s="150"/>
      <c r="P106" s="207"/>
      <c r="Q106" s="151"/>
      <c r="R106" s="149" t="str">
        <f ca="1">IF(ISERROR($V106),"",OFFSET('Smelter Look-up'!$C$4,$V106-4,0)&amp;"")</f>
        <v/>
      </c>
      <c r="S106" s="155" t="str">
        <f t="shared" ca="1" si="4"/>
        <v>CL</v>
      </c>
      <c r="T106" s="155" t="str">
        <f ca="1">IF(B106="","",IF(ISERROR(MATCH($J106,SorP!$B$1:$B$6226,0)),"",INDIRECT("'SorP'!$A$"&amp;MATCH($S106&amp;$J106,SorP!C:C,0))))</f>
        <v/>
      </c>
      <c r="U106" s="168"/>
      <c r="V106" s="169">
        <f>IF(C106="",NA(),MATCH($B106&amp;$C106,'Smelter Look-up'!$J:$J,0))</f>
        <v>274</v>
      </c>
      <c r="X106" s="170">
        <f t="shared" si="3"/>
        <v>0</v>
      </c>
      <c r="AB106" s="312" t="str">
        <f t="shared" si="5"/>
        <v>Copper</v>
      </c>
    </row>
    <row r="107" spans="1:28" s="170" customFormat="1" ht="25.2">
      <c r="A107" s="155"/>
      <c r="B107" s="302" t="s">
        <v>18641</v>
      </c>
      <c r="C107" s="152" t="s">
        <v>308</v>
      </c>
      <c r="D107" s="149" t="s">
        <v>20134</v>
      </c>
      <c r="E107" s="149" t="s">
        <v>1722</v>
      </c>
      <c r="F107" s="149"/>
      <c r="G107" s="149" t="s">
        <v>20133</v>
      </c>
      <c r="H107" s="204"/>
      <c r="I107" s="205"/>
      <c r="J107" s="205"/>
      <c r="K107" s="150"/>
      <c r="L107" s="150"/>
      <c r="M107" s="150"/>
      <c r="N107" s="150"/>
      <c r="O107" s="150"/>
      <c r="P107" s="207"/>
      <c r="Q107" s="151"/>
      <c r="R107" s="149" t="str">
        <f ca="1">IF(ISERROR($V107),"",OFFSET('Smelter Look-up'!$C$4,$V107-4,0)&amp;"")</f>
        <v/>
      </c>
      <c r="S107" s="155" t="str">
        <f t="shared" ca="1" si="4"/>
        <v>SE</v>
      </c>
      <c r="T107" s="155" t="str">
        <f ca="1">IF(B107="","",IF(ISERROR(MATCH($J107,SorP!$B$1:$B$6226,0)),"",INDIRECT("'SorP'!$A$"&amp;MATCH($S107&amp;$J107,SorP!C:C,0))))</f>
        <v/>
      </c>
      <c r="U107" s="168"/>
      <c r="V107" s="169">
        <f>IF(C107="",NA(),MATCH($B107&amp;$C107,'Smelter Look-up'!$J:$J,0))</f>
        <v>274</v>
      </c>
      <c r="X107" s="170">
        <f t="shared" si="3"/>
        <v>0</v>
      </c>
      <c r="AB107" s="312" t="str">
        <f t="shared" si="5"/>
        <v>Copper</v>
      </c>
    </row>
    <row r="108" spans="1:28" s="170" customFormat="1" ht="25.2">
      <c r="A108" s="155"/>
      <c r="B108" s="302" t="s">
        <v>18641</v>
      </c>
      <c r="C108" s="152" t="s">
        <v>308</v>
      </c>
      <c r="D108" s="149" t="s">
        <v>20134</v>
      </c>
      <c r="E108" s="149" t="s">
        <v>1712</v>
      </c>
      <c r="F108" s="149"/>
      <c r="G108" s="149" t="s">
        <v>20133</v>
      </c>
      <c r="H108" s="204"/>
      <c r="I108" s="205"/>
      <c r="J108" s="205"/>
      <c r="K108" s="150"/>
      <c r="L108" s="150"/>
      <c r="M108" s="150"/>
      <c r="N108" s="150"/>
      <c r="O108" s="150"/>
      <c r="P108" s="207"/>
      <c r="Q108" s="151"/>
      <c r="R108" s="149" t="str">
        <f ca="1">IF(ISERROR($V108),"",OFFSET('Smelter Look-up'!$C$4,$V108-4,0)&amp;"")</f>
        <v/>
      </c>
      <c r="S108" s="155" t="str">
        <f t="shared" ca="1" si="4"/>
        <v>ES</v>
      </c>
      <c r="T108" s="155" t="str">
        <f ca="1">IF(B108="","",IF(ISERROR(MATCH($J108,SorP!$B$1:$B$6226,0)),"",INDIRECT("'SorP'!$A$"&amp;MATCH($S108&amp;$J108,SorP!C:C,0))))</f>
        <v/>
      </c>
      <c r="U108" s="168"/>
      <c r="V108" s="169">
        <f>IF(C108="",NA(),MATCH($B108&amp;$C108,'Smelter Look-up'!$J:$J,0))</f>
        <v>274</v>
      </c>
      <c r="X108" s="170">
        <f t="shared" si="3"/>
        <v>0</v>
      </c>
      <c r="AB108" s="312" t="str">
        <f t="shared" si="5"/>
        <v>Copper</v>
      </c>
    </row>
    <row r="109" spans="1:28" s="170" customFormat="1" ht="25.2">
      <c r="A109" s="155"/>
      <c r="B109" s="302" t="s">
        <v>18641</v>
      </c>
      <c r="C109" s="152" t="s">
        <v>308</v>
      </c>
      <c r="D109" s="149" t="s">
        <v>20137</v>
      </c>
      <c r="E109" s="149" t="s">
        <v>1405</v>
      </c>
      <c r="F109" s="149"/>
      <c r="G109" s="149" t="s">
        <v>20133</v>
      </c>
      <c r="H109" s="204"/>
      <c r="I109" s="205"/>
      <c r="J109" s="205"/>
      <c r="K109" s="150"/>
      <c r="L109" s="150"/>
      <c r="M109" s="150"/>
      <c r="N109" s="150"/>
      <c r="O109" s="150"/>
      <c r="P109" s="207"/>
      <c r="Q109" s="151"/>
      <c r="R109" s="149" t="str">
        <f ca="1">IF(ISERROR($V109),"",OFFSET('Smelter Look-up'!$C$4,$V109-4,0)&amp;"")</f>
        <v/>
      </c>
      <c r="S109" s="155" t="str">
        <f t="shared" ca="1" si="4"/>
        <v>CG</v>
      </c>
      <c r="T109" s="155" t="str">
        <f ca="1">IF(B109="","",IF(ISERROR(MATCH($J109,SorP!$B$1:$B$6226,0)),"",INDIRECT("'SorP'!$A$"&amp;MATCH($S109&amp;$J109,SorP!C:C,0))))</f>
        <v/>
      </c>
      <c r="U109" s="168"/>
      <c r="V109" s="169">
        <f>IF(C109="",NA(),MATCH($B109&amp;$C109,'Smelter Look-up'!$J:$J,0))</f>
        <v>274</v>
      </c>
      <c r="X109" s="170">
        <f t="shared" si="3"/>
        <v>0</v>
      </c>
      <c r="AB109" s="312" t="str">
        <f t="shared" si="5"/>
        <v>Copper</v>
      </c>
    </row>
    <row r="110" spans="1:28" s="170" customFormat="1" ht="50.4">
      <c r="A110" s="155" t="s">
        <v>319</v>
      </c>
      <c r="B110" s="302" t="s">
        <v>41</v>
      </c>
      <c r="C110" s="152" t="s">
        <v>318</v>
      </c>
      <c r="D110" s="149"/>
      <c r="E110" s="149" t="s">
        <v>315</v>
      </c>
      <c r="F110" s="149" t="s">
        <v>319</v>
      </c>
      <c r="G110" s="149" t="s">
        <v>12</v>
      </c>
      <c r="H110" s="204"/>
      <c r="I110" s="205" t="s">
        <v>320</v>
      </c>
      <c r="J110" s="205" t="s">
        <v>12227</v>
      </c>
      <c r="K110" s="150"/>
      <c r="L110" s="150"/>
      <c r="M110" s="150"/>
      <c r="N110" s="150"/>
      <c r="O110" s="150"/>
      <c r="P110" s="207"/>
      <c r="Q110" s="151"/>
      <c r="R110" s="149" t="str">
        <f ca="1">IF(ISERROR($V110),"",OFFSET('Smelter Look-up'!$C$4,$V110-4,0)&amp;"")</f>
        <v>DARUKA MINERALS</v>
      </c>
      <c r="S110" s="155" t="str">
        <f t="shared" ca="1" si="4"/>
        <v>IN</v>
      </c>
      <c r="T110" s="155" t="str">
        <f ca="1">IF(B110="","",IF(ISERROR(MATCH($J110,SorP!$B$1:$B$6226,0)),"",INDIRECT("'SorP'!$A$"&amp;MATCH($S110&amp;$J110,SorP!C:C,0))))</f>
        <v>IN-JH</v>
      </c>
      <c r="U110" s="168"/>
      <c r="V110" s="169">
        <f>IF(C110="",NA(),MATCH($B110&amp;$C110,'Smelter Look-up'!$J:$J,0))</f>
        <v>349</v>
      </c>
      <c r="X110" s="170">
        <f t="shared" si="3"/>
        <v>0</v>
      </c>
      <c r="AB110" s="312" t="str">
        <f t="shared" si="5"/>
        <v>Mica</v>
      </c>
    </row>
    <row r="111" spans="1:28" s="170" customFormat="1" ht="25.2">
      <c r="A111" s="155"/>
      <c r="B111" s="302" t="s">
        <v>18641</v>
      </c>
      <c r="C111" s="152" t="s">
        <v>308</v>
      </c>
      <c r="D111" s="149" t="s">
        <v>20231</v>
      </c>
      <c r="E111" s="149" t="s">
        <v>1337</v>
      </c>
      <c r="F111" s="149"/>
      <c r="G111" s="149" t="s">
        <v>20133</v>
      </c>
      <c r="H111" s="204" t="s">
        <v>20232</v>
      </c>
      <c r="I111" s="205" t="s">
        <v>20233</v>
      </c>
      <c r="J111" s="205" t="s">
        <v>20234</v>
      </c>
      <c r="K111" s="150"/>
      <c r="L111" s="150"/>
      <c r="M111" s="150"/>
      <c r="N111" s="150"/>
      <c r="O111" s="150"/>
      <c r="P111" s="207"/>
      <c r="Q111" s="151"/>
      <c r="R111" s="149" t="str">
        <f ca="1">IF(ISERROR($V111),"",OFFSET('Smelter Look-up'!$C$4,$V111-4,0)&amp;"")</f>
        <v/>
      </c>
      <c r="S111" s="155" t="str">
        <f t="shared" ca="1" si="4"/>
        <v>AT</v>
      </c>
      <c r="T111" s="155" t="str">
        <f ca="1">IF(B111="","",IF(ISERROR(MATCH($J111,SorP!$B$1:$B$6226,0)),"",INDIRECT("'SorP'!$A$"&amp;MATCH($S111&amp;$J111,SorP!C:C,0))))</f>
        <v/>
      </c>
      <c r="U111" s="168"/>
      <c r="V111" s="169">
        <f>IF(C111="",NA(),MATCH($B111&amp;$C111,'Smelter Look-up'!$J:$J,0))</f>
        <v>274</v>
      </c>
      <c r="X111" s="170">
        <f t="shared" si="3"/>
        <v>0</v>
      </c>
      <c r="AB111" s="312" t="str">
        <f t="shared" si="5"/>
        <v>Copper</v>
      </c>
    </row>
    <row r="112" spans="1:28" s="170" customFormat="1" ht="25.2">
      <c r="A112" s="155"/>
      <c r="B112" s="302" t="s">
        <v>18641</v>
      </c>
      <c r="C112" s="152" t="s">
        <v>308</v>
      </c>
      <c r="D112" s="149" t="s">
        <v>20235</v>
      </c>
      <c r="E112" s="149" t="s">
        <v>1698</v>
      </c>
      <c r="F112" s="149"/>
      <c r="G112" s="149" t="s">
        <v>20133</v>
      </c>
      <c r="H112" s="204" t="s">
        <v>20236</v>
      </c>
      <c r="I112" s="205" t="s">
        <v>20237</v>
      </c>
      <c r="J112" s="205"/>
      <c r="K112" s="150"/>
      <c r="L112" s="150"/>
      <c r="M112" s="150"/>
      <c r="N112" s="150"/>
      <c r="O112" s="150"/>
      <c r="P112" s="207"/>
      <c r="Q112" s="151"/>
      <c r="R112" s="149" t="str">
        <f ca="1">IF(ISERROR($V112),"",OFFSET('Smelter Look-up'!$C$4,$V112-4,0)&amp;"")</f>
        <v/>
      </c>
      <c r="S112" s="155" t="str">
        <f t="shared" ca="1" si="4"/>
        <v>SK</v>
      </c>
      <c r="T112" s="155" t="str">
        <f ca="1">IF(B112="","",IF(ISERROR(MATCH($J112,SorP!$B$1:$B$6226,0)),"",INDIRECT("'SorP'!$A$"&amp;MATCH($S112&amp;$J112,SorP!C:C,0))))</f>
        <v/>
      </c>
      <c r="U112" s="168"/>
      <c r="V112" s="169">
        <f>IF(C112="",NA(),MATCH($B112&amp;$C112,'Smelter Look-up'!$J:$J,0))</f>
        <v>274</v>
      </c>
      <c r="X112" s="170">
        <f t="shared" si="3"/>
        <v>0</v>
      </c>
      <c r="AB112" s="312" t="str">
        <f t="shared" si="5"/>
        <v>Copper</v>
      </c>
    </row>
    <row r="113" spans="1:28" s="170" customFormat="1" ht="20.399999999999999">
      <c r="A113" s="155"/>
      <c r="B113" s="302" t="s">
        <v>18642</v>
      </c>
      <c r="C113" s="152" t="s">
        <v>20063</v>
      </c>
      <c r="D113" s="149" t="s">
        <v>20063</v>
      </c>
      <c r="E113" s="149" t="s">
        <v>253</v>
      </c>
      <c r="F113" s="149"/>
      <c r="G113" s="149"/>
      <c r="H113" s="204"/>
      <c r="I113" s="205" t="s">
        <v>20065</v>
      </c>
      <c r="J113" s="205" t="s">
        <v>5411</v>
      </c>
      <c r="K113" s="150"/>
      <c r="L113" s="150"/>
      <c r="M113" s="150"/>
      <c r="N113" s="150"/>
      <c r="O113" s="150"/>
      <c r="P113" s="207"/>
      <c r="Q113" s="151"/>
      <c r="R113" s="149" t="str">
        <f ca="1">IF(ISERROR($V113),"",OFFSET('Smelter Look-up'!$C$4,$V113-4,0)&amp;"")</f>
        <v/>
      </c>
      <c r="S113" s="155" t="str">
        <f t="shared" ca="1" si="4"/>
        <v>ID</v>
      </c>
      <c r="T113" s="155" t="str">
        <f ca="1">IF(B113="","",IF(ISERROR(MATCH($J113,SorP!$B$1:$B$6226,0)),"",INDIRECT("'SorP'!$A$"&amp;MATCH($S113&amp;$J113,SorP!C:C,0))))</f>
        <v>ID-SL</v>
      </c>
      <c r="U113" s="168"/>
      <c r="V113" s="169" t="e">
        <f>IF(C113="",NA(),MATCH($B113&amp;$C113,'Smelter Look-up'!$J:$J,0))</f>
        <v>#N/A</v>
      </c>
      <c r="X113" s="170">
        <f t="shared" si="3"/>
        <v>0</v>
      </c>
      <c r="AB113" s="312" t="str">
        <f t="shared" si="5"/>
        <v>Nickel</v>
      </c>
    </row>
    <row r="114" spans="1:28" s="170" customFormat="1" ht="20.399999999999999">
      <c r="A114" s="155"/>
      <c r="B114" s="302" t="s">
        <v>18642</v>
      </c>
      <c r="C114" s="152" t="s">
        <v>20066</v>
      </c>
      <c r="D114" s="149" t="s">
        <v>20066</v>
      </c>
      <c r="E114" s="149" t="s">
        <v>20067</v>
      </c>
      <c r="F114" s="149"/>
      <c r="G114" s="149"/>
      <c r="H114" s="204"/>
      <c r="I114" s="205" t="s">
        <v>19293</v>
      </c>
      <c r="J114" s="205" t="s">
        <v>98</v>
      </c>
      <c r="K114" s="150"/>
      <c r="L114" s="150"/>
      <c r="M114" s="150"/>
      <c r="N114" s="150"/>
      <c r="O114" s="150"/>
      <c r="P114" s="207"/>
      <c r="Q114" s="151"/>
      <c r="R114" s="149" t="str">
        <f ca="1">IF(ISERROR($V114),"",OFFSET('Smelter Look-up'!$C$4,$V114-4,0)&amp;"")</f>
        <v/>
      </c>
      <c r="S114" s="155" t="str">
        <f t="shared" ca="1" si="4"/>
        <v>CA</v>
      </c>
      <c r="T114" s="155" t="str">
        <f ca="1">IF(B114="","",IF(ISERROR(MATCH($J114,SorP!$B$1:$B$6226,0)),"",INDIRECT("'SorP'!$A$"&amp;MATCH($S114&amp;$J114,SorP!C:C,0))))</f>
        <v>CA-ON</v>
      </c>
      <c r="U114" s="168"/>
      <c r="V114" s="169" t="e">
        <f>IF(C114="",NA(),MATCH($B114&amp;$C114,'Smelter Look-up'!$J:$J,0))</f>
        <v>#N/A</v>
      </c>
      <c r="X114" s="170">
        <f t="shared" si="3"/>
        <v>0</v>
      </c>
      <c r="AB114" s="312" t="str">
        <f t="shared" si="5"/>
        <v>Nickel</v>
      </c>
    </row>
    <row r="115" spans="1:28" s="170" customFormat="1" ht="20.399999999999999">
      <c r="A115" s="155"/>
      <c r="B115" s="302" t="s">
        <v>18641</v>
      </c>
      <c r="C115" s="152" t="s">
        <v>20238</v>
      </c>
      <c r="D115" s="149" t="s">
        <v>20238</v>
      </c>
      <c r="E115" s="149" t="s">
        <v>20239</v>
      </c>
      <c r="F115" s="149"/>
      <c r="G115" s="149"/>
      <c r="H115" s="204"/>
      <c r="I115" s="205"/>
      <c r="J115" s="205"/>
      <c r="K115" s="150"/>
      <c r="L115" s="150"/>
      <c r="M115" s="150"/>
      <c r="N115" s="150"/>
      <c r="O115" s="150"/>
      <c r="P115" s="207"/>
      <c r="Q115" s="151"/>
      <c r="R115" s="149" t="str">
        <f ca="1">IF(ISERROR($V115),"",OFFSET('Smelter Look-up'!$C$4,$V115-4,0)&amp;"")</f>
        <v/>
      </c>
      <c r="S115" s="155" t="str">
        <f t="shared" ca="1" si="4"/>
        <v>KZ</v>
      </c>
      <c r="T115" s="155" t="str">
        <f ca="1">IF(B115="","",IF(ISERROR(MATCH($J115,SorP!$B$1:$B$6226,0)),"",INDIRECT("'SorP'!$A$"&amp;MATCH($S115&amp;$J115,SorP!C:C,0))))</f>
        <v/>
      </c>
      <c r="U115" s="168"/>
      <c r="V115" s="169" t="e">
        <f>IF(C115="",NA(),MATCH($B115&amp;$C115,'Smelter Look-up'!$J:$J,0))</f>
        <v>#N/A</v>
      </c>
      <c r="X115" s="170">
        <f t="shared" si="3"/>
        <v>0</v>
      </c>
      <c r="AB115" s="312" t="str">
        <f t="shared" si="5"/>
        <v>Copper</v>
      </c>
    </row>
    <row r="116" spans="1:28" s="170" customFormat="1" ht="25.2">
      <c r="A116" s="155"/>
      <c r="B116" s="302" t="s">
        <v>18642</v>
      </c>
      <c r="C116" s="152" t="s">
        <v>20240</v>
      </c>
      <c r="D116" s="149" t="s">
        <v>20240</v>
      </c>
      <c r="E116" s="149" t="s">
        <v>20241</v>
      </c>
      <c r="F116" s="149"/>
      <c r="G116" s="149"/>
      <c r="H116" s="204"/>
      <c r="I116" s="205"/>
      <c r="J116" s="205"/>
      <c r="K116" s="150"/>
      <c r="L116" s="150"/>
      <c r="M116" s="150"/>
      <c r="N116" s="150"/>
      <c r="O116" s="150"/>
      <c r="P116" s="207"/>
      <c r="Q116" s="151"/>
      <c r="R116" s="149" t="str">
        <f ca="1">IF(ISERROR($V116),"",OFFSET('Smelter Look-up'!$C$4,$V116-4,0)&amp;"")</f>
        <v/>
      </c>
      <c r="S116" s="155" t="str">
        <f t="shared" ca="1" si="4"/>
        <v>ZA</v>
      </c>
      <c r="T116" s="155" t="str">
        <f ca="1">IF(B116="","",IF(ISERROR(MATCH($J116,SorP!$B$1:$B$6226,0)),"",INDIRECT("'SorP'!$A$"&amp;MATCH($S116&amp;$J116,SorP!C:C,0))))</f>
        <v/>
      </c>
      <c r="U116" s="168"/>
      <c r="V116" s="169" t="e">
        <f>IF(C116="",NA(),MATCH($B116&amp;$C116,'Smelter Look-up'!$J:$J,0))</f>
        <v>#N/A</v>
      </c>
      <c r="X116" s="170">
        <f t="shared" si="3"/>
        <v>0</v>
      </c>
      <c r="AB116" s="312" t="str">
        <f t="shared" si="5"/>
        <v>Nickel</v>
      </c>
    </row>
    <row r="117" spans="1:28" s="170" customFormat="1" ht="37.799999999999997">
      <c r="A117" s="155"/>
      <c r="B117" s="302" t="s">
        <v>18642</v>
      </c>
      <c r="C117" s="152" t="s">
        <v>20242</v>
      </c>
      <c r="D117" s="149" t="s">
        <v>20242</v>
      </c>
      <c r="E117" s="149" t="s">
        <v>156</v>
      </c>
      <c r="F117" s="149"/>
      <c r="G117" s="149"/>
      <c r="H117" s="204"/>
      <c r="I117" s="205"/>
      <c r="J117" s="205"/>
      <c r="K117" s="150"/>
      <c r="L117" s="150"/>
      <c r="M117" s="150"/>
      <c r="N117" s="150"/>
      <c r="O117" s="150"/>
      <c r="P117" s="207"/>
      <c r="Q117" s="151"/>
      <c r="R117" s="149" t="str">
        <f ca="1">IF(ISERROR($V117),"",OFFSET('Smelter Look-up'!$C$4,$V117-4,0)&amp;"")</f>
        <v/>
      </c>
      <c r="S117" s="155" t="str">
        <f t="shared" ca="1" si="4"/>
        <v>GB</v>
      </c>
      <c r="T117" s="155" t="str">
        <f ca="1">IF(B117="","",IF(ISERROR(MATCH($J117,SorP!$B$1:$B$6226,0)),"",INDIRECT("'SorP'!$A$"&amp;MATCH($S117&amp;$J117,SorP!C:C,0))))</f>
        <v/>
      </c>
      <c r="U117" s="168"/>
      <c r="V117" s="169" t="e">
        <f>IF(C117="",NA(),MATCH($B117&amp;$C117,'Smelter Look-up'!$J:$J,0))</f>
        <v>#N/A</v>
      </c>
      <c r="X117" s="170">
        <f t="shared" si="3"/>
        <v>0</v>
      </c>
      <c r="AB117" s="312" t="str">
        <f t="shared" si="5"/>
        <v>Nickel</v>
      </c>
    </row>
    <row r="118" spans="1:28" s="170" customFormat="1" ht="37.799999999999997">
      <c r="A118" s="155"/>
      <c r="B118" s="302" t="s">
        <v>18642</v>
      </c>
      <c r="C118" s="152" t="s">
        <v>20141</v>
      </c>
      <c r="D118" s="149" t="s">
        <v>20141</v>
      </c>
      <c r="E118" s="149" t="s">
        <v>156</v>
      </c>
      <c r="F118" s="149"/>
      <c r="G118" s="149"/>
      <c r="H118" s="204"/>
      <c r="I118" s="205"/>
      <c r="J118" s="205"/>
      <c r="K118" s="150"/>
      <c r="L118" s="150"/>
      <c r="M118" s="150"/>
      <c r="N118" s="150"/>
      <c r="O118" s="150"/>
      <c r="P118" s="207"/>
      <c r="Q118" s="151"/>
      <c r="R118" s="149" t="str">
        <f ca="1">IF(ISERROR($V118),"",OFFSET('Smelter Look-up'!$C$4,$V118-4,0)&amp;"")</f>
        <v/>
      </c>
      <c r="S118" s="155" t="str">
        <f t="shared" ca="1" si="4"/>
        <v>GB</v>
      </c>
      <c r="T118" s="155" t="str">
        <f ca="1">IF(B118="","",IF(ISERROR(MATCH($J118,SorP!$B$1:$B$6226,0)),"",INDIRECT("'SorP'!$A$"&amp;MATCH($S118&amp;$J118,SorP!C:C,0))))</f>
        <v/>
      </c>
      <c r="U118" s="168"/>
      <c r="V118" s="169" t="e">
        <f>IF(C118="",NA(),MATCH($B118&amp;$C118,'Smelter Look-up'!$J:$J,0))</f>
        <v>#N/A</v>
      </c>
      <c r="X118" s="170">
        <f t="shared" si="3"/>
        <v>0</v>
      </c>
      <c r="AB118" s="312" t="str">
        <f t="shared" si="5"/>
        <v>Nickel</v>
      </c>
    </row>
    <row r="119" spans="1:28" s="170" customFormat="1" ht="20.399999999999999">
      <c r="A119" s="155"/>
      <c r="B119" s="302" t="s">
        <v>18642</v>
      </c>
      <c r="C119" s="152" t="s">
        <v>20243</v>
      </c>
      <c r="D119" s="149" t="s">
        <v>20243</v>
      </c>
      <c r="E119" s="149" t="s">
        <v>20244</v>
      </c>
      <c r="F119" s="149"/>
      <c r="G119" s="149"/>
      <c r="H119" s="204"/>
      <c r="I119" s="205"/>
      <c r="J119" s="205"/>
      <c r="K119" s="150"/>
      <c r="L119" s="150"/>
      <c r="M119" s="150"/>
      <c r="N119" s="150"/>
      <c r="O119" s="150"/>
      <c r="P119" s="207"/>
      <c r="Q119" s="151"/>
      <c r="R119" s="149" t="str">
        <f ca="1">IF(ISERROR($V119),"",OFFSET('Smelter Look-up'!$C$4,$V119-4,0)&amp;"")</f>
        <v/>
      </c>
      <c r="S119" s="155" t="str">
        <f t="shared" ca="1" si="4"/>
        <v>DE</v>
      </c>
      <c r="T119" s="155" t="str">
        <f ca="1">IF(B119="","",IF(ISERROR(MATCH($J119,SorP!$B$1:$B$6226,0)),"",INDIRECT("'SorP'!$A$"&amp;MATCH($S119&amp;$J119,SorP!C:C,0))))</f>
        <v/>
      </c>
      <c r="U119" s="168"/>
      <c r="V119" s="169" t="e">
        <f>IF(C119="",NA(),MATCH($B119&amp;$C119,'Smelter Look-up'!$J:$J,0))</f>
        <v>#N/A</v>
      </c>
      <c r="X119" s="170">
        <f t="shared" si="3"/>
        <v>0</v>
      </c>
      <c r="AB119" s="312" t="str">
        <f t="shared" si="5"/>
        <v>Nickel</v>
      </c>
    </row>
    <row r="120" spans="1:28" s="170" customFormat="1" ht="25.2">
      <c r="A120" s="155"/>
      <c r="B120" s="302" t="s">
        <v>18641</v>
      </c>
      <c r="C120" s="152" t="s">
        <v>308</v>
      </c>
      <c r="D120" s="149" t="s">
        <v>20134</v>
      </c>
      <c r="E120" s="149" t="s">
        <v>1649</v>
      </c>
      <c r="F120" s="149"/>
      <c r="G120" s="149" t="s">
        <v>20133</v>
      </c>
      <c r="H120" s="204"/>
      <c r="I120" s="205"/>
      <c r="J120" s="205"/>
      <c r="K120" s="150"/>
      <c r="L120" s="150"/>
      <c r="M120" s="150"/>
      <c r="N120" s="150"/>
      <c r="O120" s="150"/>
      <c r="P120" s="207"/>
      <c r="Q120" s="151"/>
      <c r="R120" s="149" t="str">
        <f ca="1">IF(ISERROR($V120),"",OFFSET('Smelter Look-up'!$C$4,$V120-4,0)&amp;"")</f>
        <v/>
      </c>
      <c r="S120" s="155" t="str">
        <f t="shared" ca="1" si="4"/>
        <v>PL</v>
      </c>
      <c r="T120" s="155" t="str">
        <f ca="1">IF(B120="","",IF(ISERROR(MATCH($J120,SorP!$B$1:$B$6226,0)),"",INDIRECT("'SorP'!$A$"&amp;MATCH($S120&amp;$J120,SorP!C:C,0))))</f>
        <v/>
      </c>
      <c r="U120" s="168"/>
      <c r="V120" s="169">
        <f>IF(C120="",NA(),MATCH($B120&amp;$C120,'Smelter Look-up'!$J:$J,0))</f>
        <v>274</v>
      </c>
      <c r="X120" s="170">
        <f t="shared" si="3"/>
        <v>0</v>
      </c>
      <c r="AB120" s="312" t="str">
        <f t="shared" si="5"/>
        <v>Copper</v>
      </c>
    </row>
    <row r="121" spans="1:28" s="170" customFormat="1" ht="25.2">
      <c r="A121" s="155"/>
      <c r="B121" s="302" t="s">
        <v>18641</v>
      </c>
      <c r="C121" s="152" t="s">
        <v>308</v>
      </c>
      <c r="D121" s="149" t="s">
        <v>20245</v>
      </c>
      <c r="E121" s="149" t="s">
        <v>1530</v>
      </c>
      <c r="F121" s="149"/>
      <c r="G121" s="149" t="s">
        <v>20133</v>
      </c>
      <c r="H121" s="204"/>
      <c r="I121" s="205"/>
      <c r="J121" s="205"/>
      <c r="K121" s="150"/>
      <c r="L121" s="150"/>
      <c r="M121" s="150"/>
      <c r="N121" s="150"/>
      <c r="O121" s="150"/>
      <c r="P121" s="207"/>
      <c r="Q121" s="151"/>
      <c r="R121" s="149" t="str">
        <f ca="1">IF(ISERROR($V121),"",OFFSET('Smelter Look-up'!$C$4,$V121-4,0)&amp;"")</f>
        <v/>
      </c>
      <c r="S121" s="155" t="str">
        <f t="shared" ca="1" si="4"/>
        <v>KZ</v>
      </c>
      <c r="T121" s="155" t="str">
        <f ca="1">IF(B121="","",IF(ISERROR(MATCH($J121,SorP!$B$1:$B$6226,0)),"",INDIRECT("'SorP'!$A$"&amp;MATCH($S121&amp;$J121,SorP!C:C,0))))</f>
        <v/>
      </c>
      <c r="U121" s="168"/>
      <c r="V121" s="169">
        <f>IF(C121="",NA(),MATCH($B121&amp;$C121,'Smelter Look-up'!$J:$J,0))</f>
        <v>274</v>
      </c>
      <c r="X121" s="170">
        <f t="shared" si="3"/>
        <v>0</v>
      </c>
      <c r="AB121" s="312" t="str">
        <f t="shared" si="5"/>
        <v>Copper</v>
      </c>
    </row>
    <row r="122" spans="1:28" s="170" customFormat="1" ht="25.2">
      <c r="A122" s="155"/>
      <c r="B122" s="302" t="s">
        <v>18642</v>
      </c>
      <c r="C122" s="152" t="s">
        <v>308</v>
      </c>
      <c r="D122" s="149" t="s">
        <v>20246</v>
      </c>
      <c r="E122" s="149" t="s">
        <v>133</v>
      </c>
      <c r="F122" s="149"/>
      <c r="G122" s="149" t="s">
        <v>20133</v>
      </c>
      <c r="H122" s="204"/>
      <c r="I122" s="205"/>
      <c r="J122" s="205"/>
      <c r="K122" s="150"/>
      <c r="L122" s="150"/>
      <c r="M122" s="150"/>
      <c r="N122" s="150"/>
      <c r="O122" s="150"/>
      <c r="P122" s="207"/>
      <c r="Q122" s="151"/>
      <c r="R122" s="149" t="str">
        <f ca="1">IF(ISERROR($V122),"",OFFSET('Smelter Look-up'!$C$4,$V122-4,0)&amp;"")</f>
        <v/>
      </c>
      <c r="S122" s="155" t="str">
        <f t="shared" ca="1" si="4"/>
        <v>JP</v>
      </c>
      <c r="T122" s="155" t="str">
        <f ca="1">IF(B122="","",IF(ISERROR(MATCH($J122,SorP!$B$1:$B$6226,0)),"",INDIRECT("'SorP'!$A$"&amp;MATCH($S122&amp;$J122,SorP!C:C,0))))</f>
        <v/>
      </c>
      <c r="U122" s="168"/>
      <c r="V122" s="169">
        <f>IF(C122="",NA(),MATCH($B122&amp;$C122,'Smelter Look-up'!$J:$J,0))</f>
        <v>435</v>
      </c>
      <c r="X122" s="170">
        <f t="shared" si="3"/>
        <v>0</v>
      </c>
      <c r="AB122" s="312" t="str">
        <f t="shared" si="5"/>
        <v>Nickel</v>
      </c>
    </row>
    <row r="123" spans="1:28" s="170" customFormat="1" ht="20.399999999999999">
      <c r="A123" s="155"/>
      <c r="B123" s="302" t="s">
        <v>40</v>
      </c>
      <c r="C123" s="152" t="s">
        <v>20247</v>
      </c>
      <c r="D123" s="149"/>
      <c r="E123" s="149" t="s">
        <v>65</v>
      </c>
      <c r="F123" s="149" t="s">
        <v>12044</v>
      </c>
      <c r="G123" s="149" t="s">
        <v>12</v>
      </c>
      <c r="H123" s="204"/>
      <c r="I123" s="205" t="s">
        <v>12045</v>
      </c>
      <c r="J123" s="205" t="s">
        <v>68</v>
      </c>
      <c r="K123" s="150"/>
      <c r="L123" s="150"/>
      <c r="M123" s="150"/>
      <c r="N123" s="150"/>
      <c r="O123" s="150"/>
      <c r="P123" s="207"/>
      <c r="Q123" s="151"/>
      <c r="R123" s="149" t="str">
        <f ca="1">IF(ISERROR($V123),"",OFFSET('Smelter Look-up'!$C$4,$V123-4,0)&amp;"")</f>
        <v/>
      </c>
      <c r="S123" s="155" t="str">
        <f t="shared" ca="1" si="4"/>
        <v>CN</v>
      </c>
      <c r="T123" s="155" t="str">
        <f ca="1">IF(B123="","",IF(ISERROR(MATCH($J123,SorP!$B$1:$B$6226,0)),"",INDIRECT("'SorP'!$A$"&amp;MATCH($S123&amp;$J123,SorP!C:C,0))))</f>
        <v>CN-AH</v>
      </c>
      <c r="U123" s="168"/>
      <c r="V123" s="169" t="e">
        <f>IF(C123="",NA(),MATCH($B123&amp;$C123,'Smelter Look-up'!$J:$J,0))</f>
        <v>#N/A</v>
      </c>
      <c r="X123" s="170">
        <f t="shared" si="3"/>
        <v>0</v>
      </c>
      <c r="AB123" s="312" t="str">
        <f t="shared" si="5"/>
        <v>Cobalt</v>
      </c>
    </row>
    <row r="124" spans="1:28" s="170" customFormat="1" ht="113.4">
      <c r="A124" s="155"/>
      <c r="B124" s="302" t="s">
        <v>40</v>
      </c>
      <c r="C124" s="152" t="s">
        <v>64</v>
      </c>
      <c r="D124" s="149"/>
      <c r="E124" s="149" t="s">
        <v>65</v>
      </c>
      <c r="F124" s="149" t="s">
        <v>66</v>
      </c>
      <c r="G124" s="149" t="s">
        <v>12</v>
      </c>
      <c r="H124" s="204"/>
      <c r="I124" s="205" t="s">
        <v>67</v>
      </c>
      <c r="J124" s="205" t="s">
        <v>68</v>
      </c>
      <c r="K124" s="150"/>
      <c r="L124" s="150"/>
      <c r="M124" s="150"/>
      <c r="N124" s="150"/>
      <c r="O124" s="150"/>
      <c r="P124" s="207"/>
      <c r="Q124" s="151"/>
      <c r="R124" s="149" t="str">
        <f ca="1">IF(ISERROR($V124),"",OFFSET('Smelter Look-up'!$C$4,$V124-4,0)&amp;"")</f>
        <v>Chizhou CN New Materials and Technology Co., Ltd.</v>
      </c>
      <c r="S124" s="155" t="str">
        <f t="shared" ca="1" si="4"/>
        <v>CN</v>
      </c>
      <c r="T124" s="155" t="str">
        <f ca="1">IF(B124="","",IF(ISERROR(MATCH($J124,SorP!$B$1:$B$6226,0)),"",INDIRECT("'SorP'!$A$"&amp;MATCH($S124&amp;$J124,SorP!C:C,0))))</f>
        <v>CN-AH</v>
      </c>
      <c r="U124" s="168"/>
      <c r="V124" s="169">
        <f>IF(C124="",NA(),MATCH($B124&amp;$C124,'Smelter Look-up'!$J:$J,0))</f>
        <v>8</v>
      </c>
      <c r="X124" s="170">
        <f t="shared" ref="X124:X187" si="6">IF(AND(C124="Smelter not listed",OR(LEN(D124)=0,LEN(E124)=0)),1,0)</f>
        <v>0</v>
      </c>
      <c r="AB124" s="312" t="str">
        <f t="shared" si="5"/>
        <v>Cobalt</v>
      </c>
    </row>
    <row r="125" spans="1:28" s="170" customFormat="1" ht="63">
      <c r="A125" s="155"/>
      <c r="B125" s="302" t="s">
        <v>40</v>
      </c>
      <c r="C125" s="152" t="s">
        <v>70</v>
      </c>
      <c r="D125" s="149"/>
      <c r="E125" s="149" t="s">
        <v>71</v>
      </c>
      <c r="F125" s="149" t="s">
        <v>72</v>
      </c>
      <c r="G125" s="149" t="s">
        <v>12</v>
      </c>
      <c r="H125" s="204"/>
      <c r="I125" s="205" t="s">
        <v>73</v>
      </c>
      <c r="J125" s="205" t="s">
        <v>7357</v>
      </c>
      <c r="K125" s="150"/>
      <c r="L125" s="150"/>
      <c r="M125" s="150"/>
      <c r="N125" s="150"/>
      <c r="O125" s="150"/>
      <c r="P125" s="207"/>
      <c r="Q125" s="151"/>
      <c r="R125" s="149" t="str">
        <f ca="1">IF(ISERROR($V125),"",OFFSET('Smelter Look-up'!$C$4,$V125-4,0)&amp;"")</f>
        <v>Compagnie de Tifnout Tiranimine</v>
      </c>
      <c r="S125" s="155" t="str">
        <f t="shared" ref="S125:S188" ca="1" si="7">IF(B125="","",IF(ISERROR(MATCH($E125,CL,0)),"Unknown",INDIRECT("'C'!$A$"&amp;MATCH($E125,CL,0)+1)))</f>
        <v>MA</v>
      </c>
      <c r="T125" s="155" t="str">
        <f ca="1">IF(B125="","",IF(ISERROR(MATCH($J125,SorP!$B$1:$B$6226,0)),"",INDIRECT("'SorP'!$A$"&amp;MATCH($S125&amp;$J125,SorP!C:C,0))))</f>
        <v>MA-07</v>
      </c>
      <c r="U125" s="168"/>
      <c r="V125" s="169">
        <f>IF(C125="",NA(),MATCH($B125&amp;$C125,'Smelter Look-up'!$J:$J,0))</f>
        <v>12</v>
      </c>
      <c r="X125" s="170">
        <f t="shared" si="6"/>
        <v>0</v>
      </c>
      <c r="AB125" s="312" t="str">
        <f t="shared" si="5"/>
        <v>Cobalt</v>
      </c>
    </row>
    <row r="126" spans="1:28" s="170" customFormat="1" ht="63">
      <c r="A126" s="155"/>
      <c r="B126" s="302" t="s">
        <v>40</v>
      </c>
      <c r="C126" s="152" t="s">
        <v>74</v>
      </c>
      <c r="D126" s="149"/>
      <c r="E126" s="149" t="s">
        <v>71</v>
      </c>
      <c r="F126" s="149" t="s">
        <v>72</v>
      </c>
      <c r="G126" s="149" t="s">
        <v>12</v>
      </c>
      <c r="H126" s="204"/>
      <c r="I126" s="205" t="s">
        <v>73</v>
      </c>
      <c r="J126" s="205" t="s">
        <v>7357</v>
      </c>
      <c r="K126" s="150"/>
      <c r="L126" s="150"/>
      <c r="M126" s="150"/>
      <c r="N126" s="150"/>
      <c r="O126" s="150"/>
      <c r="P126" s="207"/>
      <c r="Q126" s="151"/>
      <c r="R126" s="149" t="str">
        <f ca="1">IF(ISERROR($V126),"",OFFSET('Smelter Look-up'!$C$4,$V126-4,0)&amp;"")</f>
        <v>Compagnie de Tifnout Tiranimine</v>
      </c>
      <c r="S126" s="155" t="str">
        <f t="shared" ca="1" si="7"/>
        <v>MA</v>
      </c>
      <c r="T126" s="155" t="str">
        <f ca="1">IF(B126="","",IF(ISERROR(MATCH($J126,SorP!$B$1:$B$6226,0)),"",INDIRECT("'SorP'!$A$"&amp;MATCH($S126&amp;$J126,SorP!C:C,0))))</f>
        <v>MA-07</v>
      </c>
      <c r="U126" s="168"/>
      <c r="V126" s="169">
        <f>IF(C126="",NA(),MATCH($B126&amp;$C126,'Smelter Look-up'!$J:$J,0))</f>
        <v>15</v>
      </c>
      <c r="X126" s="170">
        <f t="shared" si="6"/>
        <v>0</v>
      </c>
      <c r="AB126" s="312" t="str">
        <f t="shared" si="5"/>
        <v>Cobalt</v>
      </c>
    </row>
    <row r="127" spans="1:28" s="170" customFormat="1" ht="37.799999999999997">
      <c r="A127" s="155"/>
      <c r="B127" s="302" t="s">
        <v>40</v>
      </c>
      <c r="C127" s="152" t="s">
        <v>75</v>
      </c>
      <c r="D127" s="149"/>
      <c r="E127" s="149" t="s">
        <v>76</v>
      </c>
      <c r="F127" s="149" t="s">
        <v>77</v>
      </c>
      <c r="G127" s="149" t="s">
        <v>12</v>
      </c>
      <c r="H127" s="204"/>
      <c r="I127" s="205" t="s">
        <v>78</v>
      </c>
      <c r="J127" s="205" t="s">
        <v>79</v>
      </c>
      <c r="K127" s="150"/>
      <c r="L127" s="150"/>
      <c r="M127" s="150"/>
      <c r="N127" s="150"/>
      <c r="O127" s="150"/>
      <c r="P127" s="207"/>
      <c r="Q127" s="151"/>
      <c r="R127" s="149" t="str">
        <f ca="1">IF(ISERROR($V127),"",OFFSET('Smelter Look-up'!$C$4,$V127-4,0)&amp;"")</f>
        <v>Uranus Chemicals</v>
      </c>
      <c r="S127" s="155" t="str">
        <f t="shared" ca="1" si="7"/>
        <v>TW</v>
      </c>
      <c r="T127" s="155" t="str">
        <f ca="1">IF(B127="","",IF(ISERROR(MATCH($J127,SorP!$B$1:$B$6226,0)),"",INDIRECT("'SorP'!$A$"&amp;MATCH($S127&amp;$J127,SorP!C:C,0))))</f>
        <v>TW-MIA</v>
      </c>
      <c r="U127" s="168"/>
      <c r="V127" s="169">
        <f>IF(C127="",NA(),MATCH($B127&amp;$C127,'Smelter Look-up'!$J:$J,0))</f>
        <v>18</v>
      </c>
      <c r="X127" s="170">
        <f t="shared" si="6"/>
        <v>0</v>
      </c>
      <c r="AB127" s="312" t="str">
        <f t="shared" si="5"/>
        <v>Cobalt</v>
      </c>
    </row>
    <row r="128" spans="1:28" s="170" customFormat="1" ht="37.799999999999997">
      <c r="A128" s="155"/>
      <c r="B128" s="302" t="s">
        <v>40</v>
      </c>
      <c r="C128" s="152" t="s">
        <v>80</v>
      </c>
      <c r="D128" s="149"/>
      <c r="E128" s="149" t="s">
        <v>81</v>
      </c>
      <c r="F128" s="149" t="s">
        <v>82</v>
      </c>
      <c r="G128" s="149" t="s">
        <v>12</v>
      </c>
      <c r="H128" s="204"/>
      <c r="I128" s="205" t="s">
        <v>83</v>
      </c>
      <c r="J128" s="205" t="s">
        <v>84</v>
      </c>
      <c r="K128" s="150"/>
      <c r="L128" s="150"/>
      <c r="M128" s="150"/>
      <c r="N128" s="150"/>
      <c r="O128" s="150"/>
      <c r="P128" s="207"/>
      <c r="Q128" s="151"/>
      <c r="R128" s="149" t="str">
        <f ca="1">IF(ISERROR($V128),"",OFFSET('Smelter Look-up'!$C$4,$V128-4,0)&amp;"")</f>
        <v>Cosmo Chemical, Ltd.</v>
      </c>
      <c r="S128" s="155" t="str">
        <f t="shared" ca="1" si="7"/>
        <v>KR</v>
      </c>
      <c r="T128" s="155" t="str">
        <f ca="1">IF(B128="","",IF(ISERROR(MATCH($J128,SorP!$B$1:$B$6226,0)),"",INDIRECT("'SorP'!$A$"&amp;MATCH($S128&amp;$J128,SorP!C:C,0))))</f>
        <v>KR-48</v>
      </c>
      <c r="U128" s="168"/>
      <c r="V128" s="169">
        <f>IF(C128="",NA(),MATCH($B128&amp;$C128,'Smelter Look-up'!$J:$J,0))</f>
        <v>19</v>
      </c>
      <c r="X128" s="170">
        <f t="shared" si="6"/>
        <v>0</v>
      </c>
      <c r="AB128" s="312" t="str">
        <f t="shared" si="5"/>
        <v>Cobalt</v>
      </c>
    </row>
    <row r="129" spans="1:28" s="170" customFormat="1" ht="75.599999999999994">
      <c r="A129" s="155"/>
      <c r="B129" s="302" t="s">
        <v>40</v>
      </c>
      <c r="C129" s="152" t="s">
        <v>86</v>
      </c>
      <c r="D129" s="149"/>
      <c r="E129" s="149" t="s">
        <v>87</v>
      </c>
      <c r="F129" s="149" t="s">
        <v>88</v>
      </c>
      <c r="G129" s="149" t="s">
        <v>12</v>
      </c>
      <c r="H129" s="204"/>
      <c r="I129" s="205" t="s">
        <v>89</v>
      </c>
      <c r="J129" s="205" t="s">
        <v>89</v>
      </c>
      <c r="K129" s="150"/>
      <c r="L129" s="150"/>
      <c r="M129" s="150"/>
      <c r="N129" s="150"/>
      <c r="O129" s="150"/>
      <c r="P129" s="207"/>
      <c r="Q129" s="151"/>
      <c r="R129" s="149" t="str">
        <f ca="1">IF(ISERROR($V129),"",OFFSET('Smelter Look-up'!$C$4,$V129-4,0)&amp;"")</f>
        <v>Dynatec Madagascar Company</v>
      </c>
      <c r="S129" s="155" t="str">
        <f t="shared" ca="1" si="7"/>
        <v>MG</v>
      </c>
      <c r="T129" s="155" t="str">
        <f ca="1">IF(B129="","",IF(ISERROR(MATCH($J129,SorP!$B$1:$B$6226,0)),"",INDIRECT("'SorP'!$A$"&amp;MATCH($S129&amp;$J129,SorP!C:C,0))))</f>
        <v>MG-A</v>
      </c>
      <c r="U129" s="168"/>
      <c r="V129" s="169">
        <f>IF(C129="",NA(),MATCH($B129&amp;$C129,'Smelter Look-up'!$J:$J,0))</f>
        <v>21</v>
      </c>
      <c r="X129" s="170">
        <f t="shared" si="6"/>
        <v>0</v>
      </c>
      <c r="AB129" s="312" t="str">
        <f t="shared" si="5"/>
        <v>Cobalt</v>
      </c>
    </row>
    <row r="130" spans="1:28" s="170" customFormat="1" ht="50.4">
      <c r="A130" s="155"/>
      <c r="B130" s="302" t="s">
        <v>40</v>
      </c>
      <c r="C130" s="152" t="s">
        <v>90</v>
      </c>
      <c r="D130" s="149"/>
      <c r="E130" s="149" t="s">
        <v>65</v>
      </c>
      <c r="F130" s="149" t="s">
        <v>91</v>
      </c>
      <c r="G130" s="149" t="s">
        <v>12</v>
      </c>
      <c r="H130" s="204"/>
      <c r="I130" s="205" t="s">
        <v>92</v>
      </c>
      <c r="J130" s="205" t="s">
        <v>93</v>
      </c>
      <c r="K130" s="150"/>
      <c r="L130" s="150"/>
      <c r="M130" s="150"/>
      <c r="N130" s="150"/>
      <c r="O130" s="150"/>
      <c r="P130" s="207"/>
      <c r="Q130" s="151"/>
      <c r="R130" s="149" t="str">
        <f ca="1">IF(ISERROR($V130),"",OFFSET('Smelter Look-up'!$C$4,$V130-4,0)&amp;"")</f>
        <v>Fairsky Industrial Co., Limited</v>
      </c>
      <c r="S130" s="155" t="str">
        <f t="shared" ca="1" si="7"/>
        <v>CN</v>
      </c>
      <c r="T130" s="155" t="str">
        <f ca="1">IF(B130="","",IF(ISERROR(MATCH($J130,SorP!$B$1:$B$6226,0)),"",INDIRECT("'SorP'!$A$"&amp;MATCH($S130&amp;$J130,SorP!C:C,0))))</f>
        <v>CN-HE</v>
      </c>
      <c r="U130" s="168"/>
      <c r="V130" s="169">
        <f>IF(C130="",NA(),MATCH($B130&amp;$C130,'Smelter Look-up'!$J:$J,0))</f>
        <v>27</v>
      </c>
      <c r="X130" s="170">
        <f t="shared" si="6"/>
        <v>0</v>
      </c>
      <c r="AB130" s="312" t="str">
        <f t="shared" si="5"/>
        <v>Cobalt</v>
      </c>
    </row>
    <row r="131" spans="1:28" s="170" customFormat="1" ht="63">
      <c r="A131" s="155"/>
      <c r="B131" s="302" t="s">
        <v>40</v>
      </c>
      <c r="C131" s="152" t="s">
        <v>94</v>
      </c>
      <c r="D131" s="149"/>
      <c r="E131" s="149" t="s">
        <v>95</v>
      </c>
      <c r="F131" s="149" t="s">
        <v>96</v>
      </c>
      <c r="G131" s="149" t="s">
        <v>12</v>
      </c>
      <c r="H131" s="204"/>
      <c r="I131" s="205" t="s">
        <v>97</v>
      </c>
      <c r="J131" s="205" t="s">
        <v>98</v>
      </c>
      <c r="K131" s="150"/>
      <c r="L131" s="150"/>
      <c r="M131" s="150"/>
      <c r="N131" s="150"/>
      <c r="O131" s="150"/>
      <c r="P131" s="207"/>
      <c r="Q131" s="151"/>
      <c r="R131" s="149" t="str">
        <f ca="1">IF(ISERROR($V131),"",OFFSET('Smelter Look-up'!$C$4,$V131-4,0)&amp;"")</f>
        <v>Fort Saskatchewan Metals Facility</v>
      </c>
      <c r="S131" s="155" t="str">
        <f t="shared" ca="1" si="7"/>
        <v>CA</v>
      </c>
      <c r="T131" s="155" t="str">
        <f ca="1">IF(B131="","",IF(ISERROR(MATCH($J131,SorP!$B$1:$B$6226,0)),"",INDIRECT("'SorP'!$A$"&amp;MATCH($S131&amp;$J131,SorP!C:C,0))))</f>
        <v>CA-ON</v>
      </c>
      <c r="U131" s="168"/>
      <c r="V131" s="169">
        <f>IF(C131="",NA(),MATCH($B131&amp;$C131,'Smelter Look-up'!$J:$J,0))</f>
        <v>28</v>
      </c>
      <c r="X131" s="170">
        <f t="shared" si="6"/>
        <v>0</v>
      </c>
      <c r="AB131" s="312" t="str">
        <f t="shared" ref="AB131:AB194" si="8">IF(C131="","",B131)</f>
        <v>Cobalt</v>
      </c>
    </row>
    <row r="132" spans="1:28" s="170" customFormat="1" ht="50.4">
      <c r="A132" s="155"/>
      <c r="B132" s="302" t="s">
        <v>40</v>
      </c>
      <c r="C132" s="152" t="s">
        <v>99</v>
      </c>
      <c r="D132" s="149"/>
      <c r="E132" s="149" t="s">
        <v>101</v>
      </c>
      <c r="F132" s="149" t="s">
        <v>102</v>
      </c>
      <c r="G132" s="149" t="s">
        <v>12</v>
      </c>
      <c r="H132" s="204"/>
      <c r="I132" s="205" t="s">
        <v>103</v>
      </c>
      <c r="J132" s="205" t="s">
        <v>104</v>
      </c>
      <c r="K132" s="150"/>
      <c r="L132" s="150"/>
      <c r="M132" s="150"/>
      <c r="N132" s="150"/>
      <c r="O132" s="150"/>
      <c r="P132" s="207"/>
      <c r="Q132" s="151"/>
      <c r="R132" s="149" t="str">
        <f ca="1">IF(ISERROR($V132),"",OFFSET('Smelter Look-up'!$C$4,$V132-4,0)&amp;"")</f>
        <v>Umicore Finland Oy</v>
      </c>
      <c r="S132" s="155" t="str">
        <f t="shared" ca="1" si="7"/>
        <v>FI</v>
      </c>
      <c r="T132" s="155" t="str">
        <f ca="1">IF(B132="","",IF(ISERROR(MATCH($J132,SorP!$B$1:$B$6226,0)),"",INDIRECT("'SorP'!$A$"&amp;MATCH($S132&amp;$J132,SorP!C:C,0))))</f>
        <v>FI-07</v>
      </c>
      <c r="U132" s="168"/>
      <c r="V132" s="169">
        <f>IF(C132="",NA(),MATCH($B132&amp;$C132,'Smelter Look-up'!$J:$J,0))</f>
        <v>29</v>
      </c>
      <c r="X132" s="170">
        <f t="shared" si="6"/>
        <v>0</v>
      </c>
      <c r="AB132" s="312" t="str">
        <f t="shared" si="8"/>
        <v>Cobalt</v>
      </c>
    </row>
    <row r="133" spans="1:28" s="170" customFormat="1" ht="75.599999999999994">
      <c r="A133" s="155"/>
      <c r="B133" s="302" t="s">
        <v>40</v>
      </c>
      <c r="C133" s="152" t="s">
        <v>12047</v>
      </c>
      <c r="D133" s="149"/>
      <c r="E133" s="149" t="s">
        <v>65</v>
      </c>
      <c r="F133" s="149" t="s">
        <v>12046</v>
      </c>
      <c r="G133" s="149" t="s">
        <v>12</v>
      </c>
      <c r="H133" s="204"/>
      <c r="I133" s="205" t="s">
        <v>12048</v>
      </c>
      <c r="J133" s="205" t="s">
        <v>298</v>
      </c>
      <c r="K133" s="150"/>
      <c r="L133" s="150"/>
      <c r="M133" s="150"/>
      <c r="N133" s="150"/>
      <c r="O133" s="150"/>
      <c r="P133" s="207"/>
      <c r="Q133" s="151"/>
      <c r="R133" s="149" t="str">
        <f ca="1">IF(ISERROR($V133),"",OFFSET('Smelter Look-up'!$C$4,$V133-4,0)&amp;"")</f>
        <v>Fujian Evergreen New Energy Technology Co.</v>
      </c>
      <c r="S133" s="155" t="str">
        <f t="shared" ca="1" si="7"/>
        <v>CN</v>
      </c>
      <c r="T133" s="155" t="str">
        <f ca="1">IF(B133="","",IF(ISERROR(MATCH($J133,SorP!$B$1:$B$6226,0)),"",INDIRECT("'SorP'!$A$"&amp;MATCH($S133&amp;$J133,SorP!C:C,0))))</f>
        <v>CN-FJ</v>
      </c>
      <c r="U133" s="168"/>
      <c r="V133" s="169">
        <f>IF(C133="",NA(),MATCH($B133&amp;$C133,'Smelter Look-up'!$J:$J,0))</f>
        <v>30</v>
      </c>
      <c r="X133" s="170">
        <f t="shared" si="6"/>
        <v>0</v>
      </c>
      <c r="AB133" s="312" t="str">
        <f t="shared" si="8"/>
        <v>Cobalt</v>
      </c>
    </row>
    <row r="134" spans="1:28" s="170" customFormat="1" ht="88.2">
      <c r="A134" s="155"/>
      <c r="B134" s="302" t="s">
        <v>40</v>
      </c>
      <c r="C134" s="152" t="s">
        <v>19230</v>
      </c>
      <c r="D134" s="149"/>
      <c r="E134" s="149" t="s">
        <v>65</v>
      </c>
      <c r="F134" s="149" t="s">
        <v>19231</v>
      </c>
      <c r="G134" s="149" t="s">
        <v>12</v>
      </c>
      <c r="H134" s="204"/>
      <c r="I134" s="205" t="s">
        <v>105</v>
      </c>
      <c r="J134" s="205" t="s">
        <v>106</v>
      </c>
      <c r="K134" s="150"/>
      <c r="L134" s="150"/>
      <c r="M134" s="150"/>
      <c r="N134" s="150"/>
      <c r="O134" s="150"/>
      <c r="P134" s="207"/>
      <c r="Q134" s="151"/>
      <c r="R134" s="149" t="str">
        <f ca="1">IF(ISERROR($V134),"",OFFSET('Smelter Look-up'!$C$4,$V134-4,0)&amp;"")</f>
        <v>Gangzhou Yi Hao Umicore Industry Co.</v>
      </c>
      <c r="S134" s="155" t="str">
        <f t="shared" ca="1" si="7"/>
        <v>CN</v>
      </c>
      <c r="T134" s="155" t="str">
        <f ca="1">IF(B134="","",IF(ISERROR(MATCH($J134,SorP!$B$1:$B$6226,0)),"",INDIRECT("'SorP'!$A$"&amp;MATCH($S134&amp;$J134,SorP!C:C,0))))</f>
        <v>CN-JX</v>
      </c>
      <c r="U134" s="168"/>
      <c r="V134" s="169">
        <f>IF(C134="",NA(),MATCH($B134&amp;$C134,'Smelter Look-up'!$J:$J,0))</f>
        <v>31</v>
      </c>
      <c r="X134" s="170">
        <f t="shared" si="6"/>
        <v>0</v>
      </c>
      <c r="AB134" s="312" t="str">
        <f t="shared" si="8"/>
        <v>Cobalt</v>
      </c>
    </row>
    <row r="135" spans="1:28" s="170" customFormat="1" ht="100.8">
      <c r="A135" s="155"/>
      <c r="B135" s="302" t="s">
        <v>40</v>
      </c>
      <c r="C135" s="152" t="s">
        <v>107</v>
      </c>
      <c r="D135" s="149"/>
      <c r="E135" s="149" t="s">
        <v>65</v>
      </c>
      <c r="F135" s="149" t="s">
        <v>108</v>
      </c>
      <c r="G135" s="149" t="s">
        <v>12</v>
      </c>
      <c r="H135" s="204"/>
      <c r="I135" s="205" t="s">
        <v>105</v>
      </c>
      <c r="J135" s="205" t="s">
        <v>106</v>
      </c>
      <c r="K135" s="150"/>
      <c r="L135" s="150"/>
      <c r="M135" s="150"/>
      <c r="N135" s="150"/>
      <c r="O135" s="150"/>
      <c r="P135" s="207"/>
      <c r="Q135" s="151"/>
      <c r="R135" s="149" t="str">
        <f ca="1">IF(ISERROR($V135),"",OFFSET('Smelter Look-up'!$C$4,$V135-4,0)&amp;"")</f>
        <v>Ganzhou Highpower Technology Co., Ltd.</v>
      </c>
      <c r="S135" s="155" t="str">
        <f t="shared" ca="1" si="7"/>
        <v>CN</v>
      </c>
      <c r="T135" s="155" t="str">
        <f ca="1">IF(B135="","",IF(ISERROR(MATCH($J135,SorP!$B$1:$B$6226,0)),"",INDIRECT("'SorP'!$A$"&amp;MATCH($S135&amp;$J135,SorP!C:C,0))))</f>
        <v>CN-JX</v>
      </c>
      <c r="U135" s="168"/>
      <c r="V135" s="169">
        <f>IF(C135="",NA(),MATCH($B135&amp;$C135,'Smelter Look-up'!$J:$J,0))</f>
        <v>34</v>
      </c>
      <c r="X135" s="170">
        <f t="shared" si="6"/>
        <v>0</v>
      </c>
      <c r="AB135" s="312" t="str">
        <f t="shared" si="8"/>
        <v>Cobalt</v>
      </c>
    </row>
    <row r="136" spans="1:28" s="170" customFormat="1" ht="113.4">
      <c r="A136" s="155"/>
      <c r="B136" s="302" t="s">
        <v>40</v>
      </c>
      <c r="C136" s="152" t="s">
        <v>109</v>
      </c>
      <c r="D136" s="149"/>
      <c r="E136" s="149" t="s">
        <v>65</v>
      </c>
      <c r="F136" s="149" t="s">
        <v>110</v>
      </c>
      <c r="G136" s="149" t="s">
        <v>12</v>
      </c>
      <c r="H136" s="204"/>
      <c r="I136" s="205" t="s">
        <v>105</v>
      </c>
      <c r="J136" s="205" t="s">
        <v>106</v>
      </c>
      <c r="K136" s="150"/>
      <c r="L136" s="150"/>
      <c r="M136" s="150"/>
      <c r="N136" s="150"/>
      <c r="O136" s="150"/>
      <c r="P136" s="207"/>
      <c r="Q136" s="151"/>
      <c r="R136" s="149" t="str">
        <f ca="1">IF(ISERROR($V136),"",OFFSET('Smelter Look-up'!$C$4,$V136-4,0)&amp;"")</f>
        <v>Ganzhou Tengyuan Cobalt New Material Co., Ltd.</v>
      </c>
      <c r="S136" s="155" t="str">
        <f t="shared" ca="1" si="7"/>
        <v>CN</v>
      </c>
      <c r="T136" s="155" t="str">
        <f ca="1">IF(B136="","",IF(ISERROR(MATCH($J136,SorP!$B$1:$B$6226,0)),"",INDIRECT("'SorP'!$A$"&amp;MATCH($S136&amp;$J136,SorP!C:C,0))))</f>
        <v>CN-JX</v>
      </c>
      <c r="U136" s="168"/>
      <c r="V136" s="169">
        <f>IF(C136="",NA(),MATCH($B136&amp;$C136,'Smelter Look-up'!$J:$J,0))</f>
        <v>35</v>
      </c>
      <c r="X136" s="170">
        <f t="shared" si="6"/>
        <v>0</v>
      </c>
      <c r="AB136" s="312" t="str">
        <f t="shared" si="8"/>
        <v>Cobalt</v>
      </c>
    </row>
    <row r="137" spans="1:28" s="170" customFormat="1" ht="88.2">
      <c r="A137" s="155"/>
      <c r="B137" s="302" t="s">
        <v>40</v>
      </c>
      <c r="C137" s="152" t="s">
        <v>111</v>
      </c>
      <c r="D137" s="149"/>
      <c r="E137" s="149" t="s">
        <v>65</v>
      </c>
      <c r="F137" s="149" t="s">
        <v>112</v>
      </c>
      <c r="G137" s="149" t="s">
        <v>12</v>
      </c>
      <c r="H137" s="204"/>
      <c r="I137" s="205" t="s">
        <v>113</v>
      </c>
      <c r="J137" s="205" t="s">
        <v>114</v>
      </c>
      <c r="K137" s="150"/>
      <c r="L137" s="150"/>
      <c r="M137" s="150"/>
      <c r="N137" s="150"/>
      <c r="O137" s="150"/>
      <c r="P137" s="207"/>
      <c r="Q137" s="151"/>
      <c r="R137" s="149" t="str">
        <f ca="1">IF(ISERROR($V137),"",OFFSET('Smelter Look-up'!$C$4,$V137-4,0)&amp;"")</f>
        <v>Gem (Jiangsu) Cobalt Industry Co., Ltd.</v>
      </c>
      <c r="S137" s="155" t="str">
        <f t="shared" ca="1" si="7"/>
        <v>CN</v>
      </c>
      <c r="T137" s="155" t="str">
        <f ca="1">IF(B137="","",IF(ISERROR(MATCH($J137,SorP!$B$1:$B$6226,0)),"",INDIRECT("'SorP'!$A$"&amp;MATCH($S137&amp;$J137,SorP!C:C,0))))</f>
        <v>CN-JS</v>
      </c>
      <c r="U137" s="168"/>
      <c r="V137" s="169">
        <f>IF(C137="",NA(),MATCH($B137&amp;$C137,'Smelter Look-up'!$J:$J,0))</f>
        <v>36</v>
      </c>
      <c r="X137" s="170">
        <f t="shared" si="6"/>
        <v>0</v>
      </c>
      <c r="AB137" s="312" t="str">
        <f t="shared" si="8"/>
        <v>Cobalt</v>
      </c>
    </row>
    <row r="138" spans="1:28" s="170" customFormat="1" ht="63">
      <c r="A138" s="155"/>
      <c r="B138" s="302" t="s">
        <v>40</v>
      </c>
      <c r="C138" s="152" t="s">
        <v>115</v>
      </c>
      <c r="D138" s="149"/>
      <c r="E138" s="149" t="s">
        <v>116</v>
      </c>
      <c r="F138" s="149" t="s">
        <v>117</v>
      </c>
      <c r="G138" s="149" t="s">
        <v>12</v>
      </c>
      <c r="H138" s="204"/>
      <c r="I138" s="205" t="s">
        <v>118</v>
      </c>
      <c r="J138" s="205" t="s">
        <v>20248</v>
      </c>
      <c r="K138" s="150"/>
      <c r="L138" s="150"/>
      <c r="M138" s="150"/>
      <c r="N138" s="150"/>
      <c r="O138" s="150"/>
      <c r="P138" s="207"/>
      <c r="Q138" s="151"/>
      <c r="R138" s="149" t="str">
        <f ca="1">IF(ISERROR($V138),"",OFFSET('Smelter Look-up'!$C$4,$V138-4,0)&amp;"")</f>
        <v>Glencore Nikkelverk Refinery</v>
      </c>
      <c r="S138" s="155" t="str">
        <f t="shared" ca="1" si="7"/>
        <v>NO</v>
      </c>
      <c r="T138" s="155" t="str">
        <f ca="1">IF(B138="","",IF(ISERROR(MATCH($J138,SorP!$B$1:$B$6226,0)),"",INDIRECT("'SorP'!$A$"&amp;MATCH($S138&amp;$J138,SorP!C:C,0))))</f>
        <v/>
      </c>
      <c r="U138" s="168"/>
      <c r="V138" s="169">
        <f>IF(C138="",NA(),MATCH($B138&amp;$C138,'Smelter Look-up'!$J:$J,0))</f>
        <v>38</v>
      </c>
      <c r="X138" s="170">
        <f t="shared" si="6"/>
        <v>0</v>
      </c>
      <c r="AB138" s="312" t="str">
        <f t="shared" si="8"/>
        <v>Cobalt</v>
      </c>
    </row>
    <row r="139" spans="1:28" s="170" customFormat="1" ht="20.399999999999999">
      <c r="A139" s="155"/>
      <c r="B139" s="302" t="s">
        <v>40</v>
      </c>
      <c r="C139" s="152" t="s">
        <v>20249</v>
      </c>
      <c r="D139" s="149"/>
      <c r="E139" s="149" t="s">
        <v>65</v>
      </c>
      <c r="F139" s="149" t="s">
        <v>12049</v>
      </c>
      <c r="G139" s="149" t="s">
        <v>12</v>
      </c>
      <c r="H139" s="204"/>
      <c r="I139" s="205" t="s">
        <v>12050</v>
      </c>
      <c r="J139" s="205" t="s">
        <v>122</v>
      </c>
      <c r="K139" s="150"/>
      <c r="L139" s="150"/>
      <c r="M139" s="150"/>
      <c r="N139" s="150"/>
      <c r="O139" s="150"/>
      <c r="P139" s="207"/>
      <c r="Q139" s="151"/>
      <c r="R139" s="149" t="str">
        <f ca="1">IF(ISERROR($V139),"",OFFSET('Smelter Look-up'!$C$4,$V139-4,0)&amp;"")</f>
        <v/>
      </c>
      <c r="S139" s="155" t="str">
        <f t="shared" ca="1" si="7"/>
        <v>CN</v>
      </c>
      <c r="T139" s="155" t="str">
        <f ca="1">IF(B139="","",IF(ISERROR(MATCH($J139,SorP!$B$1:$B$6226,0)),"",INDIRECT("'SorP'!$A$"&amp;MATCH($S139&amp;$J139,SorP!C:C,0))))</f>
        <v>CN-GD</v>
      </c>
      <c r="U139" s="168"/>
      <c r="V139" s="169" t="e">
        <f>IF(C139="",NA(),MATCH($B139&amp;$C139,'Smelter Look-up'!$J:$J,0))</f>
        <v>#N/A</v>
      </c>
      <c r="X139" s="170">
        <f t="shared" si="6"/>
        <v>0</v>
      </c>
      <c r="AB139" s="312" t="str">
        <f t="shared" si="8"/>
        <v>Cobalt</v>
      </c>
    </row>
    <row r="140" spans="1:28" s="170" customFormat="1" ht="100.8">
      <c r="A140" s="155"/>
      <c r="B140" s="302" t="s">
        <v>40</v>
      </c>
      <c r="C140" s="152" t="s">
        <v>119</v>
      </c>
      <c r="D140" s="149"/>
      <c r="E140" s="149" t="s">
        <v>65</v>
      </c>
      <c r="F140" s="149" t="s">
        <v>120</v>
      </c>
      <c r="G140" s="149" t="s">
        <v>12</v>
      </c>
      <c r="H140" s="204"/>
      <c r="I140" s="205" t="s">
        <v>121</v>
      </c>
      <c r="J140" s="205" t="s">
        <v>122</v>
      </c>
      <c r="K140" s="150"/>
      <c r="L140" s="150"/>
      <c r="M140" s="150"/>
      <c r="N140" s="150"/>
      <c r="O140" s="150"/>
      <c r="P140" s="207"/>
      <c r="Q140" s="151"/>
      <c r="R140" s="149" t="str">
        <f ca="1">IF(ISERROR($V140),"",OFFSET('Smelter Look-up'!$C$4,$V140-4,0)&amp;"")</f>
        <v>Guangdong Jiana Energy Technology Co., Ltd.</v>
      </c>
      <c r="S140" s="155" t="str">
        <f t="shared" ca="1" si="7"/>
        <v>CN</v>
      </c>
      <c r="T140" s="155" t="str">
        <f ca="1">IF(B140="","",IF(ISERROR(MATCH($J140,SorP!$B$1:$B$6226,0)),"",INDIRECT("'SorP'!$A$"&amp;MATCH($S140&amp;$J140,SorP!C:C,0))))</f>
        <v>CN-GD</v>
      </c>
      <c r="U140" s="168"/>
      <c r="V140" s="169">
        <f>IF(C140="",NA(),MATCH($B140&amp;$C140,'Smelter Look-up'!$J:$J,0))</f>
        <v>40</v>
      </c>
      <c r="X140" s="170">
        <f t="shared" si="6"/>
        <v>0</v>
      </c>
      <c r="AB140" s="312" t="str">
        <f t="shared" si="8"/>
        <v>Cobalt</v>
      </c>
    </row>
    <row r="141" spans="1:28" s="170" customFormat="1" ht="88.2">
      <c r="A141" s="155"/>
      <c r="B141" s="302" t="s">
        <v>40</v>
      </c>
      <c r="C141" s="152" t="s">
        <v>123</v>
      </c>
      <c r="D141" s="149"/>
      <c r="E141" s="149" t="s">
        <v>65</v>
      </c>
      <c r="F141" s="149" t="s">
        <v>124</v>
      </c>
      <c r="G141" s="149" t="s">
        <v>12</v>
      </c>
      <c r="H141" s="204"/>
      <c r="I141" s="205" t="s">
        <v>125</v>
      </c>
      <c r="J141" s="205" t="s">
        <v>126</v>
      </c>
      <c r="K141" s="150"/>
      <c r="L141" s="150"/>
      <c r="M141" s="150"/>
      <c r="N141" s="150"/>
      <c r="O141" s="150"/>
      <c r="P141" s="207"/>
      <c r="Q141" s="151"/>
      <c r="R141" s="149" t="str">
        <f ca="1">IF(ISERROR($V141),"",OFFSET('Smelter Look-up'!$C$4,$V141-4,0)&amp;"")</f>
        <v>Guangxi Yinyi Advanced Material Co., Ltd.</v>
      </c>
      <c r="S141" s="155" t="str">
        <f t="shared" ca="1" si="7"/>
        <v>CN</v>
      </c>
      <c r="T141" s="155" t="str">
        <f ca="1">IF(B141="","",IF(ISERROR(MATCH($J141,SorP!$B$1:$B$6226,0)),"",INDIRECT("'SorP'!$A$"&amp;MATCH($S141&amp;$J141,SorP!C:C,0))))</f>
        <v>CN-GX</v>
      </c>
      <c r="U141" s="168"/>
      <c r="V141" s="169">
        <f>IF(C141="",NA(),MATCH($B141&amp;$C141,'Smelter Look-up'!$J:$J,0))</f>
        <v>42</v>
      </c>
      <c r="X141" s="170">
        <f t="shared" si="6"/>
        <v>0</v>
      </c>
      <c r="AB141" s="312" t="str">
        <f t="shared" si="8"/>
        <v>Cobalt</v>
      </c>
    </row>
    <row r="142" spans="1:28" s="170" customFormat="1" ht="151.19999999999999">
      <c r="A142" s="155"/>
      <c r="B142" s="302" t="s">
        <v>40</v>
      </c>
      <c r="C142" s="152" t="s">
        <v>127</v>
      </c>
      <c r="D142" s="149"/>
      <c r="E142" s="149" t="s">
        <v>65</v>
      </c>
      <c r="F142" s="149" t="s">
        <v>128</v>
      </c>
      <c r="G142" s="149" t="s">
        <v>12</v>
      </c>
      <c r="H142" s="204"/>
      <c r="I142" s="205" t="s">
        <v>129</v>
      </c>
      <c r="J142" s="205" t="s">
        <v>130</v>
      </c>
      <c r="K142" s="150"/>
      <c r="L142" s="150"/>
      <c r="M142" s="150"/>
      <c r="N142" s="150"/>
      <c r="O142" s="150"/>
      <c r="P142" s="207"/>
      <c r="Q142" s="151"/>
      <c r="R142" s="149" t="str">
        <f ca="1">IF(ISERROR($V142),"",OFFSET('Smelter Look-up'!$C$4,$V142-4,0)&amp;"")</f>
        <v>Guizhou CNGR Resource Recycling Industry Development Co., Ltd.</v>
      </c>
      <c r="S142" s="155" t="str">
        <f t="shared" ca="1" si="7"/>
        <v>CN</v>
      </c>
      <c r="T142" s="155" t="str">
        <f ca="1">IF(B142="","",IF(ISERROR(MATCH($J142,SorP!$B$1:$B$6226,0)),"",INDIRECT("'SorP'!$A$"&amp;MATCH($S142&amp;$J142,SorP!C:C,0))))</f>
        <v>CN-GZ</v>
      </c>
      <c r="U142" s="168"/>
      <c r="V142" s="169">
        <f>IF(C142="",NA(),MATCH($B142&amp;$C142,'Smelter Look-up'!$J:$J,0))</f>
        <v>43</v>
      </c>
      <c r="X142" s="170">
        <f t="shared" si="6"/>
        <v>0</v>
      </c>
      <c r="AB142" s="312" t="str">
        <f t="shared" si="8"/>
        <v>Cobalt</v>
      </c>
    </row>
    <row r="143" spans="1:28" s="170" customFormat="1" ht="88.2">
      <c r="A143" s="155"/>
      <c r="B143" s="302" t="s">
        <v>40</v>
      </c>
      <c r="C143" s="152" t="s">
        <v>131</v>
      </c>
      <c r="D143" s="149"/>
      <c r="E143" s="149" t="s">
        <v>133</v>
      </c>
      <c r="F143" s="149" t="s">
        <v>134</v>
      </c>
      <c r="G143" s="149" t="s">
        <v>12</v>
      </c>
      <c r="H143" s="204"/>
      <c r="I143" s="205" t="s">
        <v>135</v>
      </c>
      <c r="J143" s="205" t="s">
        <v>136</v>
      </c>
      <c r="K143" s="150"/>
      <c r="L143" s="150"/>
      <c r="M143" s="150"/>
      <c r="N143" s="150"/>
      <c r="O143" s="150"/>
      <c r="P143" s="207"/>
      <c r="Q143" s="151"/>
      <c r="R143" s="149" t="str">
        <f ca="1">IF(ISERROR($V143),"",OFFSET('Smelter Look-up'!$C$4,$V143-4,0)&amp;"")</f>
        <v>Harima Refinery, Sumitomo Metal Mining</v>
      </c>
      <c r="S143" s="155" t="str">
        <f t="shared" ca="1" si="7"/>
        <v>JP</v>
      </c>
      <c r="T143" s="155" t="str">
        <f ca="1">IF(B143="","",IF(ISERROR(MATCH($J143,SorP!$B$1:$B$6226,0)),"",INDIRECT("'SorP'!$A$"&amp;MATCH($S143&amp;$J143,SorP!C:C,0))))</f>
        <v>JP-28</v>
      </c>
      <c r="U143" s="168"/>
      <c r="V143" s="169">
        <f>IF(C143="",NA(),MATCH($B143&amp;$C143,'Smelter Look-up'!$J:$J,0))</f>
        <v>45</v>
      </c>
      <c r="X143" s="170">
        <f t="shared" si="6"/>
        <v>0</v>
      </c>
      <c r="AB143" s="312" t="str">
        <f t="shared" si="8"/>
        <v>Cobalt</v>
      </c>
    </row>
    <row r="144" spans="1:28" s="170" customFormat="1" ht="88.2">
      <c r="A144" s="155"/>
      <c r="B144" s="302" t="s">
        <v>40</v>
      </c>
      <c r="C144" s="152" t="s">
        <v>137</v>
      </c>
      <c r="D144" s="149"/>
      <c r="E144" s="149" t="s">
        <v>65</v>
      </c>
      <c r="F144" s="149" t="s">
        <v>138</v>
      </c>
      <c r="G144" s="149" t="s">
        <v>12</v>
      </c>
      <c r="H144" s="204"/>
      <c r="I144" s="205" t="s">
        <v>139</v>
      </c>
      <c r="J144" s="205" t="s">
        <v>68</v>
      </c>
      <c r="K144" s="150"/>
      <c r="L144" s="150"/>
      <c r="M144" s="150"/>
      <c r="N144" s="150"/>
      <c r="O144" s="150"/>
      <c r="P144" s="207"/>
      <c r="Q144" s="151"/>
      <c r="R144" s="149" t="str">
        <f ca="1">IF(ISERROR($V144),"",OFFSET('Smelter Look-up'!$C$4,$V144-4,0)&amp;"")</f>
        <v>Hefei Rongjie Metal Technology Co., Ltd.</v>
      </c>
      <c r="S144" s="155" t="str">
        <f t="shared" ca="1" si="7"/>
        <v>CN</v>
      </c>
      <c r="T144" s="155" t="str">
        <f ca="1">IF(B144="","",IF(ISERROR(MATCH($J144,SorP!$B$1:$B$6226,0)),"",INDIRECT("'SorP'!$A$"&amp;MATCH($S144&amp;$J144,SorP!C:C,0))))</f>
        <v>CN-AH</v>
      </c>
      <c r="U144" s="168"/>
      <c r="V144" s="169">
        <f>IF(C144="",NA(),MATCH($B144&amp;$C144,'Smelter Look-up'!$J:$J,0))</f>
        <v>47</v>
      </c>
      <c r="X144" s="170">
        <f t="shared" si="6"/>
        <v>0</v>
      </c>
      <c r="AB144" s="312" t="str">
        <f t="shared" si="8"/>
        <v>Cobalt</v>
      </c>
    </row>
    <row r="145" spans="1:28" s="170" customFormat="1" ht="100.8">
      <c r="A145" s="155"/>
      <c r="B145" s="302" t="s">
        <v>40</v>
      </c>
      <c r="C145" s="152" t="s">
        <v>140</v>
      </c>
      <c r="D145" s="149"/>
      <c r="E145" s="149" t="s">
        <v>65</v>
      </c>
      <c r="F145" s="149" t="s">
        <v>141</v>
      </c>
      <c r="G145" s="149" t="s">
        <v>12</v>
      </c>
      <c r="H145" s="204"/>
      <c r="I145" s="205" t="s">
        <v>142</v>
      </c>
      <c r="J145" s="205" t="s">
        <v>143</v>
      </c>
      <c r="K145" s="150"/>
      <c r="L145" s="150"/>
      <c r="M145" s="150"/>
      <c r="N145" s="150"/>
      <c r="O145" s="150"/>
      <c r="P145" s="207"/>
      <c r="Q145" s="151"/>
      <c r="R145" s="149" t="str">
        <f ca="1">IF(ISERROR($V145),"",OFFSET('Smelter Look-up'!$C$4,$V145-4,0)&amp;"")</f>
        <v>Hunan Brunp Recycling Technology Co., Ltd.</v>
      </c>
      <c r="S145" s="155" t="str">
        <f t="shared" ca="1" si="7"/>
        <v>CN</v>
      </c>
      <c r="T145" s="155" t="str">
        <f ca="1">IF(B145="","",IF(ISERROR(MATCH($J145,SorP!$B$1:$B$6226,0)),"",INDIRECT("'SorP'!$A$"&amp;MATCH($S145&amp;$J145,SorP!C:C,0))))</f>
        <v>CN-HN</v>
      </c>
      <c r="U145" s="168"/>
      <c r="V145" s="169">
        <f>IF(C145="",NA(),MATCH($B145&amp;$C145,'Smelter Look-up'!$J:$J,0))</f>
        <v>48</v>
      </c>
      <c r="X145" s="170">
        <f t="shared" si="6"/>
        <v>0</v>
      </c>
      <c r="AB145" s="312" t="str">
        <f t="shared" si="8"/>
        <v>Cobalt</v>
      </c>
    </row>
    <row r="146" spans="1:28" s="170" customFormat="1" ht="126">
      <c r="A146" s="155"/>
      <c r="B146" s="302" t="s">
        <v>40</v>
      </c>
      <c r="C146" s="152" t="s">
        <v>144</v>
      </c>
      <c r="D146" s="149"/>
      <c r="E146" s="149" t="s">
        <v>65</v>
      </c>
      <c r="F146" s="149" t="s">
        <v>145</v>
      </c>
      <c r="G146" s="149" t="s">
        <v>12</v>
      </c>
      <c r="H146" s="204"/>
      <c r="I146" s="205" t="s">
        <v>142</v>
      </c>
      <c r="J146" s="205" t="s">
        <v>143</v>
      </c>
      <c r="K146" s="150"/>
      <c r="L146" s="150"/>
      <c r="M146" s="150"/>
      <c r="N146" s="150"/>
      <c r="O146" s="150"/>
      <c r="P146" s="207"/>
      <c r="Q146" s="151"/>
      <c r="R146" s="149" t="str">
        <f ca="1">IF(ISERROR($V146),"",OFFSET('Smelter Look-up'!$C$4,$V146-4,0)&amp;"")</f>
        <v>Hunan CNGR New Energy Science &amp; Technology Co., Ltd.</v>
      </c>
      <c r="S146" s="155" t="str">
        <f t="shared" ca="1" si="7"/>
        <v>CN</v>
      </c>
      <c r="T146" s="155" t="str">
        <f ca="1">IF(B146="","",IF(ISERROR(MATCH($J146,SorP!$B$1:$B$6226,0)),"",INDIRECT("'SorP'!$A$"&amp;MATCH($S146&amp;$J146,SorP!C:C,0))))</f>
        <v>CN-HN</v>
      </c>
      <c r="U146" s="168"/>
      <c r="V146" s="169">
        <f>IF(C146="",NA(),MATCH($B146&amp;$C146,'Smelter Look-up'!$J:$J,0))</f>
        <v>49</v>
      </c>
      <c r="X146" s="170">
        <f t="shared" si="6"/>
        <v>0</v>
      </c>
      <c r="AB146" s="312" t="str">
        <f t="shared" si="8"/>
        <v>Cobalt</v>
      </c>
    </row>
    <row r="147" spans="1:28" s="170" customFormat="1" ht="100.8">
      <c r="A147" s="155"/>
      <c r="B147" s="302" t="s">
        <v>40</v>
      </c>
      <c r="C147" s="152" t="s">
        <v>147</v>
      </c>
      <c r="D147" s="149"/>
      <c r="E147" s="149" t="s">
        <v>65</v>
      </c>
      <c r="F147" s="149" t="s">
        <v>148</v>
      </c>
      <c r="G147" s="149" t="s">
        <v>12</v>
      </c>
      <c r="H147" s="204"/>
      <c r="I147" s="205" t="s">
        <v>149</v>
      </c>
      <c r="J147" s="205" t="s">
        <v>143</v>
      </c>
      <c r="K147" s="150"/>
      <c r="L147" s="150"/>
      <c r="M147" s="150"/>
      <c r="N147" s="150"/>
      <c r="O147" s="150"/>
      <c r="P147" s="207"/>
      <c r="Q147" s="151"/>
      <c r="R147" s="149" t="str">
        <f ca="1">IF(ISERROR($V147),"",OFFSET('Smelter Look-up'!$C$4,$V147-4,0)&amp;"")</f>
        <v>Hunan Jinxin New Material Holding Co., Ltd.</v>
      </c>
      <c r="S147" s="155" t="str">
        <f t="shared" ca="1" si="7"/>
        <v>CN</v>
      </c>
      <c r="T147" s="155" t="str">
        <f ca="1">IF(B147="","",IF(ISERROR(MATCH($J147,SorP!$B$1:$B$6226,0)),"",INDIRECT("'SorP'!$A$"&amp;MATCH($S147&amp;$J147,SorP!C:C,0))))</f>
        <v>CN-HN</v>
      </c>
      <c r="U147" s="168"/>
      <c r="V147" s="169">
        <f>IF(C147="",NA(),MATCH($B147&amp;$C147,'Smelter Look-up'!$J:$J,0))</f>
        <v>51</v>
      </c>
      <c r="X147" s="170">
        <f t="shared" si="6"/>
        <v>0</v>
      </c>
      <c r="AB147" s="312" t="str">
        <f t="shared" si="8"/>
        <v>Cobalt</v>
      </c>
    </row>
    <row r="148" spans="1:28" s="170" customFormat="1" ht="88.2">
      <c r="A148" s="155"/>
      <c r="B148" s="302" t="s">
        <v>40</v>
      </c>
      <c r="C148" s="152" t="s">
        <v>150</v>
      </c>
      <c r="D148" s="149"/>
      <c r="E148" s="149" t="s">
        <v>65</v>
      </c>
      <c r="F148" s="149" t="s">
        <v>151</v>
      </c>
      <c r="G148" s="149" t="s">
        <v>12</v>
      </c>
      <c r="H148" s="204"/>
      <c r="I148" s="205" t="s">
        <v>149</v>
      </c>
      <c r="J148" s="205" t="s">
        <v>143</v>
      </c>
      <c r="K148" s="150"/>
      <c r="L148" s="150"/>
      <c r="M148" s="150"/>
      <c r="N148" s="150"/>
      <c r="O148" s="150"/>
      <c r="P148" s="207"/>
      <c r="Q148" s="151"/>
      <c r="R148" s="149" t="str">
        <f ca="1">IF(ISERROR($V148),"",OFFSET('Smelter Look-up'!$C$4,$V148-4,0)&amp;"")</f>
        <v>Hunan Shiji Yintian New Material Co., Ltd.</v>
      </c>
      <c r="S148" s="155" t="str">
        <f t="shared" ca="1" si="7"/>
        <v>CN</v>
      </c>
      <c r="T148" s="155" t="str">
        <f ca="1">IF(B148="","",IF(ISERROR(MATCH($J148,SorP!$B$1:$B$6226,0)),"",INDIRECT("'SorP'!$A$"&amp;MATCH($S148&amp;$J148,SorP!C:C,0))))</f>
        <v>CN-HN</v>
      </c>
      <c r="U148" s="168"/>
      <c r="V148" s="169">
        <f>IF(C148="",NA(),MATCH($B148&amp;$C148,'Smelter Look-up'!$J:$J,0))</f>
        <v>53</v>
      </c>
      <c r="X148" s="170">
        <f t="shared" si="6"/>
        <v>0</v>
      </c>
      <c r="AB148" s="312" t="str">
        <f t="shared" si="8"/>
        <v>Cobalt</v>
      </c>
    </row>
    <row r="149" spans="1:28" s="170" customFormat="1" ht="75.599999999999994">
      <c r="A149" s="155"/>
      <c r="B149" s="302" t="s">
        <v>40</v>
      </c>
      <c r="C149" s="152" t="s">
        <v>152</v>
      </c>
      <c r="D149" s="149"/>
      <c r="E149" s="149" t="s">
        <v>65</v>
      </c>
      <c r="F149" s="149" t="s">
        <v>153</v>
      </c>
      <c r="G149" s="149" t="s">
        <v>12</v>
      </c>
      <c r="H149" s="204"/>
      <c r="I149" s="205" t="s">
        <v>142</v>
      </c>
      <c r="J149" s="205" t="s">
        <v>143</v>
      </c>
      <c r="K149" s="150"/>
      <c r="L149" s="150"/>
      <c r="M149" s="150"/>
      <c r="N149" s="150"/>
      <c r="O149" s="150"/>
      <c r="P149" s="207"/>
      <c r="Q149" s="151"/>
      <c r="R149" s="149" t="str">
        <f ca="1">IF(ISERROR($V149),"",OFFSET('Smelter Look-up'!$C$4,$V149-4,0)&amp;"")</f>
        <v>Hunan Yacheng New Energy Co., Ltd.</v>
      </c>
      <c r="S149" s="155" t="str">
        <f t="shared" ca="1" si="7"/>
        <v>CN</v>
      </c>
      <c r="T149" s="155" t="str">
        <f ca="1">IF(B149="","",IF(ISERROR(MATCH($J149,SorP!$B$1:$B$6226,0)),"",INDIRECT("'SorP'!$A$"&amp;MATCH($S149&amp;$J149,SorP!C:C,0))))</f>
        <v>CN-HN</v>
      </c>
      <c r="U149" s="168"/>
      <c r="V149" s="169">
        <f>IF(C149="",NA(),MATCH($B149&amp;$C149,'Smelter Look-up'!$J:$J,0))</f>
        <v>55</v>
      </c>
      <c r="X149" s="170">
        <f t="shared" si="6"/>
        <v>0</v>
      </c>
      <c r="AB149" s="312" t="str">
        <f t="shared" si="8"/>
        <v>Cobalt</v>
      </c>
    </row>
    <row r="150" spans="1:28" s="170" customFormat="1" ht="126">
      <c r="A150" s="155"/>
      <c r="B150" s="302" t="s">
        <v>40</v>
      </c>
      <c r="C150" s="152" t="s">
        <v>154</v>
      </c>
      <c r="D150" s="149"/>
      <c r="E150" s="149" t="s">
        <v>65</v>
      </c>
      <c r="F150" s="149" t="s">
        <v>145</v>
      </c>
      <c r="G150" s="149" t="s">
        <v>12</v>
      </c>
      <c r="H150" s="204"/>
      <c r="I150" s="205" t="s">
        <v>142</v>
      </c>
      <c r="J150" s="205" t="s">
        <v>143</v>
      </c>
      <c r="K150" s="150"/>
      <c r="L150" s="150"/>
      <c r="M150" s="150"/>
      <c r="N150" s="150"/>
      <c r="O150" s="150"/>
      <c r="P150" s="207"/>
      <c r="Q150" s="151"/>
      <c r="R150" s="149" t="str">
        <f ca="1">IF(ISERROR($V150),"",OFFSET('Smelter Look-up'!$C$4,$V150-4,0)&amp;"")</f>
        <v>Hunan CNGR New Energy Science &amp; Technology Co., Ltd.</v>
      </c>
      <c r="S150" s="155" t="str">
        <f t="shared" ca="1" si="7"/>
        <v>CN</v>
      </c>
      <c r="T150" s="155" t="str">
        <f ca="1">IF(B150="","",IF(ISERROR(MATCH($J150,SorP!$B$1:$B$6226,0)),"",INDIRECT("'SorP'!$A$"&amp;MATCH($S150&amp;$J150,SorP!C:C,0))))</f>
        <v>CN-HN</v>
      </c>
      <c r="U150" s="168"/>
      <c r="V150" s="169">
        <f>IF(C150="",NA(),MATCH($B150&amp;$C150,'Smelter Look-up'!$J:$J,0))</f>
        <v>56</v>
      </c>
      <c r="X150" s="170">
        <f t="shared" si="6"/>
        <v>0</v>
      </c>
      <c r="AB150" s="312" t="str">
        <f t="shared" si="8"/>
        <v>Cobalt</v>
      </c>
    </row>
    <row r="151" spans="1:28" s="170" customFormat="1" ht="37.799999999999997">
      <c r="A151" s="155"/>
      <c r="B151" s="302" t="s">
        <v>40</v>
      </c>
      <c r="C151" s="152" t="s">
        <v>155</v>
      </c>
      <c r="D151" s="149"/>
      <c r="E151" s="149" t="s">
        <v>156</v>
      </c>
      <c r="F151" s="149" t="s">
        <v>157</v>
      </c>
      <c r="G151" s="149" t="s">
        <v>12</v>
      </c>
      <c r="H151" s="204"/>
      <c r="I151" s="205" t="s">
        <v>158</v>
      </c>
      <c r="J151" s="205" t="s">
        <v>159</v>
      </c>
      <c r="K151" s="150"/>
      <c r="L151" s="150"/>
      <c r="M151" s="150"/>
      <c r="N151" s="150"/>
      <c r="O151" s="150"/>
      <c r="P151" s="207"/>
      <c r="Q151" s="151"/>
      <c r="R151" s="149" t="str">
        <f ca="1">IF(ISERROR($V151),"",OFFSET('Smelter Look-up'!$C$4,$V151-4,0)&amp;"")</f>
        <v>ICoNiChem</v>
      </c>
      <c r="S151" s="155" t="str">
        <f t="shared" ca="1" si="7"/>
        <v>GB</v>
      </c>
      <c r="T151" s="155" t="str">
        <f ca="1">IF(B151="","",IF(ISERROR(MATCH($J151,SorP!$B$1:$B$6226,0)),"",INDIRECT("'SorP'!$A$"&amp;MATCH($S151&amp;$J151,SorP!C:C,0))))</f>
        <v>GB-CHW</v>
      </c>
      <c r="U151" s="168"/>
      <c r="V151" s="169">
        <f>IF(C151="",NA(),MATCH($B151&amp;$C151,'Smelter Look-up'!$J:$J,0))</f>
        <v>57</v>
      </c>
      <c r="X151" s="170">
        <f t="shared" si="6"/>
        <v>0</v>
      </c>
      <c r="AB151" s="312" t="str">
        <f t="shared" si="8"/>
        <v>Cobalt</v>
      </c>
    </row>
    <row r="152" spans="1:28" s="170" customFormat="1" ht="100.8">
      <c r="A152" s="155"/>
      <c r="B152" s="302" t="s">
        <v>40</v>
      </c>
      <c r="C152" s="152" t="s">
        <v>160</v>
      </c>
      <c r="D152" s="149"/>
      <c r="E152" s="149" t="s">
        <v>65</v>
      </c>
      <c r="F152" s="149" t="s">
        <v>120</v>
      </c>
      <c r="G152" s="149" t="s">
        <v>12</v>
      </c>
      <c r="H152" s="204"/>
      <c r="I152" s="205" t="s">
        <v>121</v>
      </c>
      <c r="J152" s="205" t="s">
        <v>122</v>
      </c>
      <c r="K152" s="150"/>
      <c r="L152" s="150"/>
      <c r="M152" s="150"/>
      <c r="N152" s="150"/>
      <c r="O152" s="150"/>
      <c r="P152" s="207"/>
      <c r="Q152" s="151"/>
      <c r="R152" s="149" t="str">
        <f ca="1">IF(ISERROR($V152),"",OFFSET('Smelter Look-up'!$C$4,$V152-4,0)&amp;"")</f>
        <v>Guangdong Jiana Energy Technology Co., Ltd.</v>
      </c>
      <c r="S152" s="155" t="str">
        <f t="shared" ca="1" si="7"/>
        <v>CN</v>
      </c>
      <c r="T152" s="155" t="str">
        <f ca="1">IF(B152="","",IF(ISERROR(MATCH($J152,SorP!$B$1:$B$6226,0)),"",INDIRECT("'SorP'!$A$"&amp;MATCH($S152&amp;$J152,SorP!C:C,0))))</f>
        <v>CN-GD</v>
      </c>
      <c r="U152" s="168"/>
      <c r="V152" s="169">
        <f>IF(C152="",NA(),MATCH($B152&amp;$C152,'Smelter Look-up'!$J:$J,0))</f>
        <v>63</v>
      </c>
      <c r="X152" s="170">
        <f t="shared" si="6"/>
        <v>0</v>
      </c>
      <c r="AB152" s="312" t="str">
        <f t="shared" si="8"/>
        <v>Cobalt</v>
      </c>
    </row>
    <row r="153" spans="1:28" s="170" customFormat="1" ht="88.2">
      <c r="A153" s="155"/>
      <c r="B153" s="302" t="s">
        <v>40</v>
      </c>
      <c r="C153" s="152" t="s">
        <v>161</v>
      </c>
      <c r="D153" s="149"/>
      <c r="E153" s="149" t="s">
        <v>65</v>
      </c>
      <c r="F153" s="149" t="s">
        <v>112</v>
      </c>
      <c r="G153" s="149" t="s">
        <v>12</v>
      </c>
      <c r="H153" s="204"/>
      <c r="I153" s="205" t="s">
        <v>113</v>
      </c>
      <c r="J153" s="205" t="s">
        <v>114</v>
      </c>
      <c r="K153" s="150"/>
      <c r="L153" s="150"/>
      <c r="M153" s="150"/>
      <c r="N153" s="150"/>
      <c r="O153" s="150"/>
      <c r="P153" s="207"/>
      <c r="Q153" s="151"/>
      <c r="R153" s="149" t="str">
        <f ca="1">IF(ISERROR($V153),"",OFFSET('Smelter Look-up'!$C$4,$V153-4,0)&amp;"")</f>
        <v>Gem (Jiangsu) Cobalt Industry Co., Ltd.</v>
      </c>
      <c r="S153" s="155" t="str">
        <f t="shared" ca="1" si="7"/>
        <v>CN</v>
      </c>
      <c r="T153" s="155" t="str">
        <f ca="1">IF(B153="","",IF(ISERROR(MATCH($J153,SorP!$B$1:$B$6226,0)),"",INDIRECT("'SorP'!$A$"&amp;MATCH($S153&amp;$J153,SorP!C:C,0))))</f>
        <v>CN-JS</v>
      </c>
      <c r="U153" s="168"/>
      <c r="V153" s="169">
        <f>IF(C153="",NA(),MATCH($B153&amp;$C153,'Smelter Look-up'!$J:$J,0))</f>
        <v>66</v>
      </c>
      <c r="X153" s="170">
        <f t="shared" si="6"/>
        <v>0</v>
      </c>
      <c r="AB153" s="312" t="str">
        <f t="shared" si="8"/>
        <v>Cobalt</v>
      </c>
    </row>
    <row r="154" spans="1:28" s="170" customFormat="1" ht="75.599999999999994">
      <c r="A154" s="155"/>
      <c r="B154" s="302" t="s">
        <v>40</v>
      </c>
      <c r="C154" s="152" t="s">
        <v>20250</v>
      </c>
      <c r="D154" s="149"/>
      <c r="E154" s="149" t="s">
        <v>65</v>
      </c>
      <c r="F154" s="149" t="s">
        <v>166</v>
      </c>
      <c r="G154" s="149" t="s">
        <v>12</v>
      </c>
      <c r="H154" s="204"/>
      <c r="I154" s="205" t="s">
        <v>105</v>
      </c>
      <c r="J154" s="205" t="s">
        <v>106</v>
      </c>
      <c r="K154" s="150"/>
      <c r="L154" s="150"/>
      <c r="M154" s="150"/>
      <c r="N154" s="150"/>
      <c r="O154" s="150"/>
      <c r="P154" s="207"/>
      <c r="Q154" s="151"/>
      <c r="R154" s="149" t="str">
        <f ca="1">IF(ISERROR($V154),"",OFFSET('Smelter Look-up'!$C$4,$V154-4,0)&amp;"")</f>
        <v>Jiangxi Jiangwu Cobalt Industrial Co., Ltd.</v>
      </c>
      <c r="S154" s="155" t="str">
        <f t="shared" ca="1" si="7"/>
        <v>CN</v>
      </c>
      <c r="T154" s="155" t="str">
        <f ca="1">IF(B154="","",IF(ISERROR(MATCH($J154,SorP!$B$1:$B$6226,0)),"",INDIRECT("'SorP'!$A$"&amp;MATCH($S154&amp;$J154,SorP!C:C,0))))</f>
        <v>CN-JX</v>
      </c>
      <c r="U154" s="168"/>
      <c r="V154" s="169">
        <f>IF(C154="",NA(),MATCH($B154&amp;$C154,'Smelter Look-up'!$J:$J,0))</f>
        <v>69</v>
      </c>
      <c r="X154" s="170">
        <f t="shared" si="6"/>
        <v>0</v>
      </c>
      <c r="AB154" s="312" t="str">
        <f t="shared" si="8"/>
        <v>Cobalt</v>
      </c>
    </row>
    <row r="155" spans="1:28" s="170" customFormat="1" ht="75.599999999999994">
      <c r="A155" s="155"/>
      <c r="B155" s="302" t="s">
        <v>40</v>
      </c>
      <c r="C155" s="152" t="s">
        <v>12052</v>
      </c>
      <c r="D155" s="149"/>
      <c r="E155" s="149" t="s">
        <v>65</v>
      </c>
      <c r="F155" s="149" t="s">
        <v>12051</v>
      </c>
      <c r="G155" s="149" t="s">
        <v>12</v>
      </c>
      <c r="H155" s="204"/>
      <c r="I155" s="205" t="s">
        <v>12053</v>
      </c>
      <c r="J155" s="205" t="s">
        <v>106</v>
      </c>
      <c r="K155" s="150"/>
      <c r="L155" s="150"/>
      <c r="M155" s="150"/>
      <c r="N155" s="150"/>
      <c r="O155" s="150"/>
      <c r="P155" s="207"/>
      <c r="Q155" s="151"/>
      <c r="R155" s="149" t="str">
        <f ca="1">IF(ISERROR($V155),"",OFFSET('Smelter Look-up'!$C$4,$V155-4,0)&amp;"")</f>
        <v>Jiangxi Miracle Golden Tiger Cobalt Co. Ltd.</v>
      </c>
      <c r="S155" s="155" t="str">
        <f t="shared" ca="1" si="7"/>
        <v>CN</v>
      </c>
      <c r="T155" s="155" t="str">
        <f ca="1">IF(B155="","",IF(ISERROR(MATCH($J155,SorP!$B$1:$B$6226,0)),"",INDIRECT("'SorP'!$A$"&amp;MATCH($S155&amp;$J155,SorP!C:C,0))))</f>
        <v>CN-JX</v>
      </c>
      <c r="U155" s="168"/>
      <c r="V155" s="169">
        <f>IF(C155="",NA(),MATCH($B155&amp;$C155,'Smelter Look-up'!$J:$J,0))</f>
        <v>70</v>
      </c>
      <c r="X155" s="170">
        <f t="shared" si="6"/>
        <v>0</v>
      </c>
      <c r="AB155" s="312" t="str">
        <f t="shared" si="8"/>
        <v>Cobalt</v>
      </c>
    </row>
    <row r="156" spans="1:28" s="170" customFormat="1" ht="100.8">
      <c r="A156" s="155"/>
      <c r="B156" s="302" t="s">
        <v>40</v>
      </c>
      <c r="C156" s="152" t="s">
        <v>167</v>
      </c>
      <c r="D156" s="149"/>
      <c r="E156" s="149" t="s">
        <v>65</v>
      </c>
      <c r="F156" s="149" t="s">
        <v>20251</v>
      </c>
      <c r="G156" s="149" t="s">
        <v>12</v>
      </c>
      <c r="H156" s="204"/>
      <c r="I156" s="205" t="s">
        <v>20252</v>
      </c>
      <c r="J156" s="205" t="s">
        <v>106</v>
      </c>
      <c r="K156" s="150"/>
      <c r="L156" s="150"/>
      <c r="M156" s="150"/>
      <c r="N156" s="150"/>
      <c r="O156" s="150"/>
      <c r="P156" s="207"/>
      <c r="Q156" s="151"/>
      <c r="R156" s="149" t="str">
        <f ca="1">IF(ISERROR($V156),"",OFFSET('Smelter Look-up'!$C$4,$V156-4,0)&amp;"")</f>
        <v>Jiangxi Ruida New Energy Technology Co., Ltd.</v>
      </c>
      <c r="S156" s="155" t="str">
        <f t="shared" ca="1" si="7"/>
        <v>CN</v>
      </c>
      <c r="T156" s="155" t="str">
        <f ca="1">IF(B156="","",IF(ISERROR(MATCH($J156,SorP!$B$1:$B$6226,0)),"",INDIRECT("'SorP'!$A$"&amp;MATCH($S156&amp;$J156,SorP!C:C,0))))</f>
        <v>CN-JX</v>
      </c>
      <c r="U156" s="168"/>
      <c r="V156" s="169">
        <f>IF(C156="",NA(),MATCH($B156&amp;$C156,'Smelter Look-up'!$J:$J,0))</f>
        <v>71</v>
      </c>
      <c r="X156" s="170">
        <f t="shared" si="6"/>
        <v>0</v>
      </c>
      <c r="AB156" s="312" t="str">
        <f t="shared" si="8"/>
        <v>Cobalt</v>
      </c>
    </row>
    <row r="157" spans="1:28" s="170" customFormat="1" ht="50.4">
      <c r="A157" s="155"/>
      <c r="B157" s="302" t="s">
        <v>40</v>
      </c>
      <c r="C157" s="152" t="s">
        <v>168</v>
      </c>
      <c r="D157" s="149"/>
      <c r="E157" s="149" t="s">
        <v>65</v>
      </c>
      <c r="F157" s="149" t="s">
        <v>169</v>
      </c>
      <c r="G157" s="149" t="s">
        <v>12</v>
      </c>
      <c r="H157" s="204"/>
      <c r="I157" s="205" t="s">
        <v>170</v>
      </c>
      <c r="J157" s="205" t="s">
        <v>171</v>
      </c>
      <c r="K157" s="150"/>
      <c r="L157" s="150"/>
      <c r="M157" s="150"/>
      <c r="N157" s="150"/>
      <c r="O157" s="150"/>
      <c r="P157" s="207"/>
      <c r="Q157" s="151"/>
      <c r="R157" s="149" t="str">
        <f ca="1">IF(ISERROR($V157),"",OFFSET('Smelter Look-up'!$C$4,$V157-4,0)&amp;"")</f>
        <v>Jingmen GEM Co., Ltd.</v>
      </c>
      <c r="S157" s="155" t="str">
        <f t="shared" ca="1" si="7"/>
        <v>CN</v>
      </c>
      <c r="T157" s="155" t="str">
        <f ca="1">IF(B157="","",IF(ISERROR(MATCH($J157,SorP!$B$1:$B$6226,0)),"",INDIRECT("'SorP'!$A$"&amp;MATCH($S157&amp;$J157,SorP!C:C,0))))</f>
        <v>CN-HB</v>
      </c>
      <c r="U157" s="168"/>
      <c r="V157" s="169">
        <f>IF(C157="",NA(),MATCH($B157&amp;$C157,'Smelter Look-up'!$J:$J,0))</f>
        <v>74</v>
      </c>
      <c r="X157" s="170">
        <f t="shared" si="6"/>
        <v>0</v>
      </c>
      <c r="AB157" s="312" t="str">
        <f t="shared" si="8"/>
        <v>Cobalt</v>
      </c>
    </row>
    <row r="158" spans="1:28" s="170" customFormat="1" ht="151.19999999999999">
      <c r="A158" s="155"/>
      <c r="B158" s="302" t="s">
        <v>40</v>
      </c>
      <c r="C158" s="152" t="s">
        <v>184</v>
      </c>
      <c r="D158" s="149"/>
      <c r="E158" s="149" t="s">
        <v>65</v>
      </c>
      <c r="F158" s="149" t="s">
        <v>185</v>
      </c>
      <c r="G158" s="149" t="s">
        <v>12</v>
      </c>
      <c r="H158" s="204"/>
      <c r="I158" s="205" t="s">
        <v>186</v>
      </c>
      <c r="J158" s="205" t="s">
        <v>187</v>
      </c>
      <c r="K158" s="150"/>
      <c r="L158" s="150"/>
      <c r="M158" s="150"/>
      <c r="N158" s="150"/>
      <c r="O158" s="150"/>
      <c r="P158" s="207"/>
      <c r="Q158" s="151"/>
      <c r="R158" s="149" t="str">
        <f ca="1">IF(ISERROR($V158),"",OFFSET('Smelter Look-up'!$C$4,$V158-4,0)&amp;"")</f>
        <v>Lanzhou Jinchuan Advanced Materials Technology Co., Ltd.</v>
      </c>
      <c r="S158" s="155" t="str">
        <f t="shared" ca="1" si="7"/>
        <v>CN</v>
      </c>
      <c r="T158" s="155" t="str">
        <f ca="1">IF(B158="","",IF(ISERROR(MATCH($J158,SorP!$B$1:$B$6226,0)),"",INDIRECT("'SorP'!$A$"&amp;MATCH($S158&amp;$J158,SorP!C:C,0))))</f>
        <v>CN-GS</v>
      </c>
      <c r="U158" s="168"/>
      <c r="V158" s="169">
        <f>IF(C158="",NA(),MATCH($B158&amp;$C158,'Smelter Look-up'!$J:$J,0))</f>
        <v>88</v>
      </c>
      <c r="X158" s="170">
        <f t="shared" si="6"/>
        <v>0</v>
      </c>
      <c r="AB158" s="312" t="str">
        <f t="shared" si="8"/>
        <v>Cobalt</v>
      </c>
    </row>
    <row r="159" spans="1:28" s="170" customFormat="1" ht="100.8">
      <c r="A159" s="155"/>
      <c r="B159" s="302" t="s">
        <v>40</v>
      </c>
      <c r="C159" s="152" t="s">
        <v>193</v>
      </c>
      <c r="D159" s="149"/>
      <c r="E159" s="149" t="s">
        <v>65</v>
      </c>
      <c r="F159" s="149" t="s">
        <v>195</v>
      </c>
      <c r="G159" s="149" t="s">
        <v>12</v>
      </c>
      <c r="H159" s="204"/>
      <c r="I159" s="205" t="s">
        <v>196</v>
      </c>
      <c r="J159" s="205" t="s">
        <v>197</v>
      </c>
      <c r="K159" s="150"/>
      <c r="L159" s="150"/>
      <c r="M159" s="150"/>
      <c r="N159" s="150"/>
      <c r="O159" s="150"/>
      <c r="P159" s="207"/>
      <c r="Q159" s="151"/>
      <c r="R159" s="149" t="str">
        <f ca="1">IF(ISERROR($V159),"",OFFSET('Smelter Look-up'!$C$4,$V159-4,0)&amp;"")</f>
        <v>Tianjin Maolian Science &amp; Technology Co., Ltd.</v>
      </c>
      <c r="S159" s="155" t="str">
        <f t="shared" ca="1" si="7"/>
        <v>CN</v>
      </c>
      <c r="T159" s="155" t="str">
        <f ca="1">IF(B159="","",IF(ISERROR(MATCH($J159,SorP!$B$1:$B$6226,0)),"",INDIRECT("'SorP'!$A$"&amp;MATCH($S159&amp;$J159,SorP!C:C,0))))</f>
        <v>CN-TJ</v>
      </c>
      <c r="U159" s="168"/>
      <c r="V159" s="169">
        <f>IF(C159="",NA(),MATCH($B159&amp;$C159,'Smelter Look-up'!$J:$J,0))</f>
        <v>95</v>
      </c>
      <c r="X159" s="170">
        <f t="shared" si="6"/>
        <v>0</v>
      </c>
      <c r="AB159" s="312" t="str">
        <f t="shared" si="8"/>
        <v>Cobalt</v>
      </c>
    </row>
    <row r="160" spans="1:28" s="170" customFormat="1" ht="88.2">
      <c r="A160" s="155"/>
      <c r="B160" s="302" t="s">
        <v>40</v>
      </c>
      <c r="C160" s="152" t="s">
        <v>198</v>
      </c>
      <c r="D160" s="149"/>
      <c r="E160" s="149" t="s">
        <v>199</v>
      </c>
      <c r="F160" s="149" t="s">
        <v>200</v>
      </c>
      <c r="G160" s="149" t="s">
        <v>12</v>
      </c>
      <c r="H160" s="204"/>
      <c r="I160" s="205" t="s">
        <v>201</v>
      </c>
      <c r="J160" s="205" t="s">
        <v>201</v>
      </c>
      <c r="K160" s="150"/>
      <c r="L160" s="150"/>
      <c r="M160" s="150"/>
      <c r="N160" s="150"/>
      <c r="O160" s="150"/>
      <c r="P160" s="207"/>
      <c r="Q160" s="151"/>
      <c r="R160" s="149" t="str">
        <f ca="1">IF(ISERROR($V160),"",OFFSET('Smelter Look-up'!$C$4,$V160-4,0)&amp;"")</f>
        <v>Mechema Chemicals (Thailand) Co., Ltd.</v>
      </c>
      <c r="S160" s="155" t="str">
        <f t="shared" ca="1" si="7"/>
        <v>TH</v>
      </c>
      <c r="T160" s="155" t="str">
        <f ca="1">IF(B160="","",IF(ISERROR(MATCH($J160,SorP!$B$1:$B$6226,0)),"",INDIRECT("'SorP'!$A$"&amp;MATCH($S160&amp;$J160,SorP!C:C,0))))</f>
        <v>TH-21</v>
      </c>
      <c r="U160" s="168"/>
      <c r="V160" s="169">
        <f>IF(C160="",NA(),MATCH($B160&amp;$C160,'Smelter Look-up'!$J:$J,0))</f>
        <v>96</v>
      </c>
      <c r="X160" s="170">
        <f t="shared" si="6"/>
        <v>0</v>
      </c>
      <c r="AB160" s="312" t="str">
        <f t="shared" si="8"/>
        <v>Cobalt</v>
      </c>
    </row>
    <row r="161" spans="1:28" s="170" customFormat="1" ht="75.599999999999994">
      <c r="A161" s="155"/>
      <c r="B161" s="302" t="s">
        <v>40</v>
      </c>
      <c r="C161" s="152" t="s">
        <v>202</v>
      </c>
      <c r="D161" s="149"/>
      <c r="E161" s="149" t="s">
        <v>65</v>
      </c>
      <c r="F161" s="149" t="s">
        <v>203</v>
      </c>
      <c r="G161" s="149" t="s">
        <v>12</v>
      </c>
      <c r="H161" s="204"/>
      <c r="I161" s="205" t="s">
        <v>204</v>
      </c>
      <c r="J161" s="205" t="s">
        <v>205</v>
      </c>
      <c r="K161" s="150"/>
      <c r="L161" s="150"/>
      <c r="M161" s="150"/>
      <c r="N161" s="150"/>
      <c r="O161" s="150"/>
      <c r="P161" s="207"/>
      <c r="Q161" s="151"/>
      <c r="R161" s="149" t="str">
        <f ca="1">IF(ISERROR($V161),"",OFFSET('Smelter Look-up'!$C$4,$V161-4,0)&amp;"")</f>
        <v>Mechema Chemicals shang-yu</v>
      </c>
      <c r="S161" s="155" t="str">
        <f t="shared" ca="1" si="7"/>
        <v>CN</v>
      </c>
      <c r="T161" s="155" t="str">
        <f ca="1">IF(B161="","",IF(ISERROR(MATCH($J161,SorP!$B$1:$B$6226,0)),"",INDIRECT("'SorP'!$A$"&amp;MATCH($S161&amp;$J161,SorP!C:C,0))))</f>
        <v>CN-ZJ</v>
      </c>
      <c r="U161" s="168"/>
      <c r="V161" s="169">
        <f>IF(C161="",NA(),MATCH($B161&amp;$C161,'Smelter Look-up'!$J:$J,0))</f>
        <v>97</v>
      </c>
      <c r="X161" s="170">
        <f t="shared" si="6"/>
        <v>0</v>
      </c>
      <c r="AB161" s="312" t="str">
        <f t="shared" si="8"/>
        <v>Cobalt</v>
      </c>
    </row>
    <row r="162" spans="1:28" s="170" customFormat="1" ht="63">
      <c r="A162" s="155"/>
      <c r="B162" s="302" t="s">
        <v>40</v>
      </c>
      <c r="C162" s="152" t="s">
        <v>206</v>
      </c>
      <c r="D162" s="149"/>
      <c r="E162" s="149" t="s">
        <v>81</v>
      </c>
      <c r="F162" s="149" t="s">
        <v>207</v>
      </c>
      <c r="G162" s="149" t="s">
        <v>12</v>
      </c>
      <c r="H162" s="204"/>
      <c r="I162" s="205" t="s">
        <v>83</v>
      </c>
      <c r="J162" s="205" t="s">
        <v>84</v>
      </c>
      <c r="K162" s="150"/>
      <c r="L162" s="150"/>
      <c r="M162" s="150"/>
      <c r="N162" s="150"/>
      <c r="O162" s="150"/>
      <c r="P162" s="207"/>
      <c r="Q162" s="151"/>
      <c r="R162" s="149" t="str">
        <f ca="1">IF(ISERROR($V162),"",OFFSET('Smelter Look-up'!$C$4,$V162-4,0)&amp;"")</f>
        <v>Mechema Korea, Co., Ltd.</v>
      </c>
      <c r="S162" s="155" t="str">
        <f t="shared" ca="1" si="7"/>
        <v>KR</v>
      </c>
      <c r="T162" s="155" t="str">
        <f ca="1">IF(B162="","",IF(ISERROR(MATCH($J162,SorP!$B$1:$B$6226,0)),"",INDIRECT("'SorP'!$A$"&amp;MATCH($S162&amp;$J162,SorP!C:C,0))))</f>
        <v>KR-48</v>
      </c>
      <c r="U162" s="168"/>
      <c r="V162" s="169">
        <f>IF(C162="",NA(),MATCH($B162&amp;$C162,'Smelter Look-up'!$J:$J,0))</f>
        <v>98</v>
      </c>
      <c r="X162" s="170">
        <f t="shared" si="6"/>
        <v>0</v>
      </c>
      <c r="AB162" s="312" t="str">
        <f t="shared" si="8"/>
        <v>Cobalt</v>
      </c>
    </row>
    <row r="163" spans="1:28" s="170" customFormat="1" ht="50.4">
      <c r="A163" s="155"/>
      <c r="B163" s="302" t="s">
        <v>40</v>
      </c>
      <c r="C163" s="152" t="s">
        <v>208</v>
      </c>
      <c r="D163" s="149"/>
      <c r="E163" s="149" t="s">
        <v>76</v>
      </c>
      <c r="F163" s="149" t="s">
        <v>209</v>
      </c>
      <c r="G163" s="149" t="s">
        <v>12</v>
      </c>
      <c r="H163" s="204"/>
      <c r="I163" s="205" t="s">
        <v>210</v>
      </c>
      <c r="J163" s="205" t="s">
        <v>210</v>
      </c>
      <c r="K163" s="150"/>
      <c r="L163" s="150"/>
      <c r="M163" s="150"/>
      <c r="N163" s="150"/>
      <c r="O163" s="150"/>
      <c r="P163" s="207"/>
      <c r="Q163" s="151"/>
      <c r="R163" s="149" t="str">
        <f ca="1">IF(ISERROR($V163),"",OFFSET('Smelter Look-up'!$C$4,$V163-4,0)&amp;"")</f>
        <v>Mechema Taiwan Plant 1</v>
      </c>
      <c r="S163" s="155" t="str">
        <f t="shared" ca="1" si="7"/>
        <v>TW</v>
      </c>
      <c r="T163" s="155" t="str">
        <f ca="1">IF(B163="","",IF(ISERROR(MATCH($J163,SorP!$B$1:$B$6226,0)),"",INDIRECT("'SorP'!$A$"&amp;MATCH($S163&amp;$J163,SorP!C:C,0))))</f>
        <v>TW-TAO</v>
      </c>
      <c r="U163" s="168"/>
      <c r="V163" s="169">
        <f>IF(C163="",NA(),MATCH($B163&amp;$C163,'Smelter Look-up'!$J:$J,0))</f>
        <v>99</v>
      </c>
      <c r="X163" s="170">
        <f t="shared" si="6"/>
        <v>0</v>
      </c>
      <c r="AB163" s="312" t="str">
        <f t="shared" si="8"/>
        <v>Cobalt</v>
      </c>
    </row>
    <row r="164" spans="1:28" s="170" customFormat="1" ht="50.4">
      <c r="A164" s="155"/>
      <c r="B164" s="302" t="s">
        <v>40</v>
      </c>
      <c r="C164" s="152" t="s">
        <v>211</v>
      </c>
      <c r="D164" s="149"/>
      <c r="E164" s="149" t="s">
        <v>76</v>
      </c>
      <c r="F164" s="149" t="s">
        <v>212</v>
      </c>
      <c r="G164" s="149" t="s">
        <v>12</v>
      </c>
      <c r="H164" s="204"/>
      <c r="I164" s="205" t="s">
        <v>210</v>
      </c>
      <c r="J164" s="205" t="s">
        <v>210</v>
      </c>
      <c r="K164" s="150"/>
      <c r="L164" s="150"/>
      <c r="M164" s="150"/>
      <c r="N164" s="150"/>
      <c r="O164" s="150"/>
      <c r="P164" s="207"/>
      <c r="Q164" s="151"/>
      <c r="R164" s="149" t="str">
        <f ca="1">IF(ISERROR($V164),"",OFFSET('Smelter Look-up'!$C$4,$V164-4,0)&amp;"")</f>
        <v>Mechema Taiwan Plant 2</v>
      </c>
      <c r="S164" s="155" t="str">
        <f t="shared" ca="1" si="7"/>
        <v>TW</v>
      </c>
      <c r="T164" s="155" t="str">
        <f ca="1">IF(B164="","",IF(ISERROR(MATCH($J164,SorP!$B$1:$B$6226,0)),"",INDIRECT("'SorP'!$A$"&amp;MATCH($S164&amp;$J164,SorP!C:C,0))))</f>
        <v>TW-TAO</v>
      </c>
      <c r="U164" s="168"/>
      <c r="V164" s="169">
        <f>IF(C164="",NA(),MATCH($B164&amp;$C164,'Smelter Look-up'!$J:$J,0))</f>
        <v>100</v>
      </c>
      <c r="X164" s="170">
        <f t="shared" si="6"/>
        <v>0</v>
      </c>
      <c r="AB164" s="312" t="str">
        <f t="shared" si="8"/>
        <v>Cobalt</v>
      </c>
    </row>
    <row r="165" spans="1:28" s="170" customFormat="1" ht="63">
      <c r="A165" s="155"/>
      <c r="B165" s="302" t="s">
        <v>40</v>
      </c>
      <c r="C165" s="152" t="s">
        <v>217</v>
      </c>
      <c r="D165" s="149"/>
      <c r="E165" s="149" t="s">
        <v>219</v>
      </c>
      <c r="F165" s="149" t="s">
        <v>220</v>
      </c>
      <c r="G165" s="149" t="s">
        <v>12</v>
      </c>
      <c r="H165" s="204"/>
      <c r="I165" s="205" t="s">
        <v>221</v>
      </c>
      <c r="J165" s="205" t="s">
        <v>222</v>
      </c>
      <c r="K165" s="150"/>
      <c r="L165" s="150"/>
      <c r="M165" s="150"/>
      <c r="N165" s="150"/>
      <c r="O165" s="150"/>
      <c r="P165" s="207"/>
      <c r="Q165" s="151"/>
      <c r="R165" s="149" t="str">
        <f ca="1">IF(ISERROR($V165),"",OFFSET('Smelter Look-up'!$C$4,$V165-4,0)&amp;"")</f>
        <v>Murrin Murrin Nickel Cobalt Plant</v>
      </c>
      <c r="S165" s="155" t="str">
        <f t="shared" ca="1" si="7"/>
        <v>AU</v>
      </c>
      <c r="T165" s="155" t="str">
        <f ca="1">IF(B165="","",IF(ISERROR(MATCH($J165,SorP!$B$1:$B$6226,0)),"",INDIRECT("'SorP'!$A$"&amp;MATCH($S165&amp;$J165,SorP!C:C,0))))</f>
        <v>AU-WA</v>
      </c>
      <c r="U165" s="168"/>
      <c r="V165" s="169">
        <f>IF(C165="",NA(),MATCH($B165&amp;$C165,'Smelter Look-up'!$J:$J,0))</f>
        <v>104</v>
      </c>
      <c r="X165" s="170">
        <f t="shared" si="6"/>
        <v>0</v>
      </c>
      <c r="AB165" s="312" t="str">
        <f t="shared" si="8"/>
        <v>Cobalt</v>
      </c>
    </row>
    <row r="166" spans="1:28" s="170" customFormat="1" ht="20.399999999999999">
      <c r="A166" s="155"/>
      <c r="B166" s="302" t="s">
        <v>40</v>
      </c>
      <c r="C166" s="152" t="s">
        <v>20054</v>
      </c>
      <c r="D166" s="149"/>
      <c r="E166" s="149" t="s">
        <v>71</v>
      </c>
      <c r="F166" s="149" t="s">
        <v>20052</v>
      </c>
      <c r="G166" s="149" t="s">
        <v>12</v>
      </c>
      <c r="H166" s="204"/>
      <c r="I166" s="205" t="s">
        <v>20055</v>
      </c>
      <c r="J166" s="205" t="s">
        <v>224</v>
      </c>
      <c r="K166" s="150"/>
      <c r="L166" s="150"/>
      <c r="M166" s="150"/>
      <c r="N166" s="150"/>
      <c r="O166" s="150"/>
      <c r="P166" s="207"/>
      <c r="Q166" s="151"/>
      <c r="R166" s="149" t="str">
        <f ca="1">IF(ISERROR($V166),"",OFFSET('Smelter Look-up'!$C$4,$V166-4,0)&amp;"")</f>
        <v/>
      </c>
      <c r="S166" s="155" t="str">
        <f t="shared" ca="1" si="7"/>
        <v>MA</v>
      </c>
      <c r="T166" s="155" t="str">
        <f ca="1">IF(B166="","",IF(ISERROR(MATCH($J166,SorP!$B$1:$B$6226,0)),"",INDIRECT("'SorP'!$A$"&amp;MATCH($S166&amp;$J166,SorP!C:C,0))))</f>
        <v>MA-08</v>
      </c>
      <c r="U166" s="168"/>
      <c r="V166" s="169" t="e">
        <f>IF(C166="",NA(),MATCH($B166&amp;$C166,'Smelter Look-up'!$J:$J,0))</f>
        <v>#N/A</v>
      </c>
      <c r="X166" s="170">
        <f t="shared" si="6"/>
        <v>0</v>
      </c>
      <c r="AB166" s="312" t="str">
        <f t="shared" si="8"/>
        <v>Cobalt</v>
      </c>
    </row>
    <row r="167" spans="1:28" s="170" customFormat="1" ht="63">
      <c r="A167" s="155"/>
      <c r="B167" s="302" t="s">
        <v>40</v>
      </c>
      <c r="C167" s="152" t="s">
        <v>218</v>
      </c>
      <c r="D167" s="149"/>
      <c r="E167" s="149" t="s">
        <v>219</v>
      </c>
      <c r="F167" s="149" t="s">
        <v>220</v>
      </c>
      <c r="G167" s="149" t="s">
        <v>12</v>
      </c>
      <c r="H167" s="204"/>
      <c r="I167" s="205" t="s">
        <v>221</v>
      </c>
      <c r="J167" s="205" t="s">
        <v>222</v>
      </c>
      <c r="K167" s="150"/>
      <c r="L167" s="150"/>
      <c r="M167" s="150"/>
      <c r="N167" s="150"/>
      <c r="O167" s="150"/>
      <c r="P167" s="207"/>
      <c r="Q167" s="151"/>
      <c r="R167" s="149" t="str">
        <f ca="1">IF(ISERROR($V167),"",OFFSET('Smelter Look-up'!$C$4,$V167-4,0)&amp;"")</f>
        <v>Murrin Murrin Nickel Cobalt Plant</v>
      </c>
      <c r="S167" s="155" t="str">
        <f t="shared" ca="1" si="7"/>
        <v>AU</v>
      </c>
      <c r="T167" s="155" t="str">
        <f ca="1">IF(B167="","",IF(ISERROR(MATCH($J167,SorP!$B$1:$B$6226,0)),"",INDIRECT("'SorP'!$A$"&amp;MATCH($S167&amp;$J167,SorP!C:C,0))))</f>
        <v>AU-WA</v>
      </c>
      <c r="U167" s="168"/>
      <c r="V167" s="169">
        <f>IF(C167="",NA(),MATCH($B167&amp;$C167,'Smelter Look-up'!$J:$J,0))</f>
        <v>109</v>
      </c>
      <c r="X167" s="170">
        <f t="shared" si="6"/>
        <v>0</v>
      </c>
      <c r="AB167" s="312" t="str">
        <f t="shared" si="8"/>
        <v>Cobalt</v>
      </c>
    </row>
    <row r="168" spans="1:28" s="170" customFormat="1" ht="20.399999999999999">
      <c r="A168" s="155"/>
      <c r="B168" s="302" t="s">
        <v>40</v>
      </c>
      <c r="C168" s="152" t="s">
        <v>20253</v>
      </c>
      <c r="D168" s="149"/>
      <c r="E168" s="149" t="s">
        <v>65</v>
      </c>
      <c r="F168" s="149" t="s">
        <v>20254</v>
      </c>
      <c r="G168" s="149" t="s">
        <v>12</v>
      </c>
      <c r="H168" s="204"/>
      <c r="I168" s="205" t="s">
        <v>229</v>
      </c>
      <c r="J168" s="205" t="s">
        <v>114</v>
      </c>
      <c r="K168" s="150"/>
      <c r="L168" s="150"/>
      <c r="M168" s="150"/>
      <c r="N168" s="150"/>
      <c r="O168" s="150"/>
      <c r="P168" s="207"/>
      <c r="Q168" s="151"/>
      <c r="R168" s="149" t="str">
        <f ca="1">IF(ISERROR($V168),"",OFFSET('Smelter Look-up'!$C$4,$V168-4,0)&amp;"")</f>
        <v/>
      </c>
      <c r="S168" s="155" t="str">
        <f t="shared" ca="1" si="7"/>
        <v>CN</v>
      </c>
      <c r="T168" s="155" t="str">
        <f ca="1">IF(B168="","",IF(ISERROR(MATCH($J168,SorP!$B$1:$B$6226,0)),"",INDIRECT("'SorP'!$A$"&amp;MATCH($S168&amp;$J168,SorP!C:C,0))))</f>
        <v>CN-JS</v>
      </c>
      <c r="U168" s="168"/>
      <c r="V168" s="169" t="e">
        <f>IF(C168="",NA(),MATCH($B168&amp;$C168,'Smelter Look-up'!$J:$J,0))</f>
        <v>#N/A</v>
      </c>
      <c r="X168" s="170">
        <f t="shared" si="6"/>
        <v>0</v>
      </c>
      <c r="AB168" s="312" t="str">
        <f t="shared" si="8"/>
        <v>Cobalt</v>
      </c>
    </row>
    <row r="169" spans="1:28" s="170" customFormat="1" ht="138.6">
      <c r="A169" s="155"/>
      <c r="B169" s="302" t="s">
        <v>40</v>
      </c>
      <c r="C169" s="152" t="s">
        <v>230</v>
      </c>
      <c r="D169" s="149"/>
      <c r="E169" s="149" t="s">
        <v>65</v>
      </c>
      <c r="F169" s="149" t="s">
        <v>232</v>
      </c>
      <c r="G169" s="149" t="s">
        <v>12</v>
      </c>
      <c r="H169" s="204"/>
      <c r="I169" s="205" t="s">
        <v>233</v>
      </c>
      <c r="J169" s="205" t="s">
        <v>114</v>
      </c>
      <c r="K169" s="150"/>
      <c r="L169" s="150"/>
      <c r="M169" s="150"/>
      <c r="N169" s="150"/>
      <c r="O169" s="150"/>
      <c r="P169" s="207"/>
      <c r="Q169" s="151"/>
      <c r="R169" s="149" t="str">
        <f ca="1">IF(ISERROR($V169),"",OFFSET('Smelter Look-up'!$C$4,$V169-4,0)&amp;"")</f>
        <v>Nantong Xinwei Nickel Cobalt Technology Development Co., Ltd.</v>
      </c>
      <c r="S169" s="155" t="str">
        <f t="shared" ca="1" si="7"/>
        <v>CN</v>
      </c>
      <c r="T169" s="155" t="str">
        <f ca="1">IF(B169="","",IF(ISERROR(MATCH($J169,SorP!$B$1:$B$6226,0)),"",INDIRECT("'SorP'!$A$"&amp;MATCH($S169&amp;$J169,SorP!C:C,0))))</f>
        <v>CN-JS</v>
      </c>
      <c r="U169" s="168"/>
      <c r="V169" s="169">
        <f>IF(C169="",NA(),MATCH($B169&amp;$C169,'Smelter Look-up'!$J:$J,0))</f>
        <v>116</v>
      </c>
      <c r="X169" s="170">
        <f t="shared" si="6"/>
        <v>0</v>
      </c>
      <c r="AB169" s="312" t="str">
        <f t="shared" si="8"/>
        <v>Cobalt</v>
      </c>
    </row>
    <row r="170" spans="1:28" s="170" customFormat="1" ht="113.4">
      <c r="A170" s="155"/>
      <c r="B170" s="302" t="s">
        <v>40</v>
      </c>
      <c r="C170" s="152" t="s">
        <v>234</v>
      </c>
      <c r="D170" s="149"/>
      <c r="E170" s="149" t="s">
        <v>65</v>
      </c>
      <c r="F170" s="149" t="s">
        <v>235</v>
      </c>
      <c r="G170" s="149" t="s">
        <v>12</v>
      </c>
      <c r="H170" s="204"/>
      <c r="I170" s="205" t="s">
        <v>204</v>
      </c>
      <c r="J170" s="205" t="s">
        <v>205</v>
      </c>
      <c r="K170" s="150"/>
      <c r="L170" s="150"/>
      <c r="M170" s="150"/>
      <c r="N170" s="150"/>
      <c r="O170" s="150"/>
      <c r="P170" s="207"/>
      <c r="Q170" s="151"/>
      <c r="R170" s="149" t="str">
        <f ca="1">IF(ISERROR($V170),"",OFFSET('Smelter Look-up'!$C$4,$V170-4,0)&amp;"")</f>
        <v>Zhejiang New Era Zhongneng Technology Co., Ltd.</v>
      </c>
      <c r="S170" s="155" t="str">
        <f t="shared" ca="1" si="7"/>
        <v>CN</v>
      </c>
      <c r="T170" s="155" t="str">
        <f ca="1">IF(B170="","",IF(ISERROR(MATCH($J170,SorP!$B$1:$B$6226,0)),"",INDIRECT("'SorP'!$A$"&amp;MATCH($S170&amp;$J170,SorP!C:C,0))))</f>
        <v>CN-ZJ</v>
      </c>
      <c r="U170" s="168"/>
      <c r="V170" s="169">
        <f>IF(C170="",NA(),MATCH($B170&amp;$C170,'Smelter Look-up'!$J:$J,0))</f>
        <v>118</v>
      </c>
      <c r="X170" s="170">
        <f t="shared" si="6"/>
        <v>0</v>
      </c>
      <c r="AB170" s="312" t="str">
        <f t="shared" si="8"/>
        <v>Cobalt</v>
      </c>
    </row>
    <row r="171" spans="1:28" s="170" customFormat="1" ht="100.8">
      <c r="A171" s="155"/>
      <c r="B171" s="302" t="s">
        <v>40</v>
      </c>
      <c r="C171" s="152" t="s">
        <v>237</v>
      </c>
      <c r="D171" s="149"/>
      <c r="E171" s="149" t="s">
        <v>133</v>
      </c>
      <c r="F171" s="149" t="s">
        <v>239</v>
      </c>
      <c r="G171" s="149" t="s">
        <v>12</v>
      </c>
      <c r="H171" s="204"/>
      <c r="I171" s="205" t="s">
        <v>240</v>
      </c>
      <c r="J171" s="205" t="s">
        <v>241</v>
      </c>
      <c r="K171" s="150"/>
      <c r="L171" s="150"/>
      <c r="M171" s="150"/>
      <c r="N171" s="150"/>
      <c r="O171" s="150"/>
      <c r="P171" s="207"/>
      <c r="Q171" s="151"/>
      <c r="R171" s="149" t="str">
        <f ca="1">IF(ISERROR($V171),"",OFFSET('Smelter Look-up'!$C$4,$V171-4,0)&amp;"")</f>
        <v>Niihama Nickel Refinery, Sumitomo Metal Mining</v>
      </c>
      <c r="S171" s="155" t="str">
        <f t="shared" ca="1" si="7"/>
        <v>JP</v>
      </c>
      <c r="T171" s="155" t="str">
        <f ca="1">IF(B171="","",IF(ISERROR(MATCH($J171,SorP!$B$1:$B$6226,0)),"",INDIRECT("'SorP'!$A$"&amp;MATCH($S171&amp;$J171,SorP!C:C,0))))</f>
        <v>JP-38</v>
      </c>
      <c r="U171" s="168"/>
      <c r="V171" s="169">
        <f>IF(C171="",NA(),MATCH($B171&amp;$C171,'Smelter Look-up'!$J:$J,0))</f>
        <v>120</v>
      </c>
      <c r="X171" s="170">
        <f t="shared" si="6"/>
        <v>0</v>
      </c>
      <c r="AB171" s="312" t="str">
        <f t="shared" si="8"/>
        <v>Cobalt</v>
      </c>
    </row>
    <row r="172" spans="1:28" s="170" customFormat="1" ht="20.399999999999999">
      <c r="A172" s="155"/>
      <c r="B172" s="302" t="s">
        <v>40</v>
      </c>
      <c r="C172" s="152" t="s">
        <v>20056</v>
      </c>
      <c r="D172" s="149"/>
      <c r="E172" s="149" t="s">
        <v>65</v>
      </c>
      <c r="F172" s="149" t="s">
        <v>20053</v>
      </c>
      <c r="G172" s="149" t="s">
        <v>12</v>
      </c>
      <c r="H172" s="204"/>
      <c r="I172" s="205" t="s">
        <v>242</v>
      </c>
      <c r="J172" s="205" t="s">
        <v>205</v>
      </c>
      <c r="K172" s="150"/>
      <c r="L172" s="150"/>
      <c r="M172" s="150"/>
      <c r="N172" s="150"/>
      <c r="O172" s="150"/>
      <c r="P172" s="207"/>
      <c r="Q172" s="151"/>
      <c r="R172" s="149" t="str">
        <f ca="1">IF(ISERROR($V172),"",OFFSET('Smelter Look-up'!$C$4,$V172-4,0)&amp;"")</f>
        <v/>
      </c>
      <c r="S172" s="155" t="str">
        <f t="shared" ca="1" si="7"/>
        <v>CN</v>
      </c>
      <c r="T172" s="155" t="str">
        <f ca="1">IF(B172="","",IF(ISERROR(MATCH($J172,SorP!$B$1:$B$6226,0)),"",INDIRECT("'SorP'!$A$"&amp;MATCH($S172&amp;$J172,SorP!C:C,0))))</f>
        <v>CN-ZJ</v>
      </c>
      <c r="U172" s="168"/>
      <c r="V172" s="169" t="e">
        <f>IF(C172="",NA(),MATCH($B172&amp;$C172,'Smelter Look-up'!$J:$J,0))</f>
        <v>#N/A</v>
      </c>
      <c r="X172" s="170">
        <f t="shared" si="6"/>
        <v>0</v>
      </c>
      <c r="AB172" s="312" t="str">
        <f t="shared" si="8"/>
        <v>Cobalt</v>
      </c>
    </row>
    <row r="173" spans="1:28" s="170" customFormat="1" ht="75.599999999999994">
      <c r="A173" s="155"/>
      <c r="B173" s="302" t="s">
        <v>40</v>
      </c>
      <c r="C173" s="152" t="s">
        <v>245</v>
      </c>
      <c r="D173" s="149"/>
      <c r="E173" s="149" t="s">
        <v>101</v>
      </c>
      <c r="F173" s="149" t="s">
        <v>246</v>
      </c>
      <c r="G173" s="149" t="s">
        <v>12</v>
      </c>
      <c r="H173" s="204"/>
      <c r="I173" s="205" t="s">
        <v>247</v>
      </c>
      <c r="J173" s="205" t="s">
        <v>248</v>
      </c>
      <c r="K173" s="150"/>
      <c r="L173" s="150"/>
      <c r="M173" s="150"/>
      <c r="N173" s="150"/>
      <c r="O173" s="150"/>
      <c r="P173" s="207"/>
      <c r="Q173" s="151"/>
      <c r="R173" s="149" t="str">
        <f ca="1">IF(ISERROR($V173),"",OFFSET('Smelter Look-up'!$C$4,$V173-4,0)&amp;"")</f>
        <v>NORILSK NICKEL HARJAVALTA OY</v>
      </c>
      <c r="S173" s="155" t="str">
        <f t="shared" ca="1" si="7"/>
        <v>FI</v>
      </c>
      <c r="T173" s="155" t="str">
        <f ca="1">IF(B173="","",IF(ISERROR(MATCH($J173,SorP!$B$1:$B$6226,0)),"",INDIRECT("'SorP'!$A$"&amp;MATCH($S173&amp;$J173,SorP!C:C,0))))</f>
        <v>FI-17</v>
      </c>
      <c r="U173" s="168"/>
      <c r="V173" s="169">
        <f>IF(C173="",NA(),MATCH($B173&amp;$C173,'Smelter Look-up'!$J:$J,0))</f>
        <v>124</v>
      </c>
      <c r="X173" s="170">
        <f t="shared" si="6"/>
        <v>0</v>
      </c>
      <c r="AB173" s="312" t="str">
        <f t="shared" si="8"/>
        <v>Cobalt</v>
      </c>
    </row>
    <row r="174" spans="1:28" s="170" customFormat="1" ht="50.4">
      <c r="A174" s="155"/>
      <c r="B174" s="302" t="s">
        <v>40</v>
      </c>
      <c r="C174" s="152" t="s">
        <v>249</v>
      </c>
      <c r="D174" s="149"/>
      <c r="E174" s="149" t="s">
        <v>95</v>
      </c>
      <c r="F174" s="149" t="s">
        <v>250</v>
      </c>
      <c r="G174" s="149" t="s">
        <v>12</v>
      </c>
      <c r="H174" s="204"/>
      <c r="I174" s="205" t="s">
        <v>251</v>
      </c>
      <c r="J174" s="205" t="s">
        <v>98</v>
      </c>
      <c r="K174" s="150"/>
      <c r="L174" s="150"/>
      <c r="M174" s="150"/>
      <c r="N174" s="150"/>
      <c r="O174" s="150"/>
      <c r="P174" s="207"/>
      <c r="Q174" s="151"/>
      <c r="R174" s="149" t="str">
        <f ca="1">IF(ISERROR($V174),"",OFFSET('Smelter Look-up'!$C$4,$V174-4,0)&amp;"")</f>
        <v>Port Colborne Refinery</v>
      </c>
      <c r="S174" s="155" t="str">
        <f t="shared" ca="1" si="7"/>
        <v>CA</v>
      </c>
      <c r="T174" s="155" t="str">
        <f ca="1">IF(B174="","",IF(ISERROR(MATCH($J174,SorP!$B$1:$B$6226,0)),"",INDIRECT("'SorP'!$A$"&amp;MATCH($S174&amp;$J174,SorP!C:C,0))))</f>
        <v>CA-ON</v>
      </c>
      <c r="U174" s="168"/>
      <c r="V174" s="169">
        <f>IF(C174="",NA(),MATCH($B174&amp;$C174,'Smelter Look-up'!$J:$J,0))</f>
        <v>125</v>
      </c>
      <c r="X174" s="170">
        <f t="shared" si="6"/>
        <v>0</v>
      </c>
      <c r="AB174" s="312" t="str">
        <f t="shared" si="8"/>
        <v>Cobalt</v>
      </c>
    </row>
    <row r="175" spans="1:28" s="170" customFormat="1" ht="63">
      <c r="A175" s="155"/>
      <c r="B175" s="302" t="s">
        <v>40</v>
      </c>
      <c r="C175" s="152" t="s">
        <v>252</v>
      </c>
      <c r="D175" s="149"/>
      <c r="E175" s="149" t="s">
        <v>253</v>
      </c>
      <c r="F175" s="149" t="s">
        <v>254</v>
      </c>
      <c r="G175" s="149" t="s">
        <v>12</v>
      </c>
      <c r="H175" s="204"/>
      <c r="I175" s="205" t="s">
        <v>255</v>
      </c>
      <c r="J175" s="205" t="s">
        <v>256</v>
      </c>
      <c r="K175" s="150"/>
      <c r="L175" s="150"/>
      <c r="M175" s="150"/>
      <c r="N175" s="150"/>
      <c r="O175" s="150"/>
      <c r="P175" s="207"/>
      <c r="Q175" s="151"/>
      <c r="R175" s="149" t="str">
        <f ca="1">IF(ISERROR($V175),"",OFFSET('Smelter Look-up'!$C$4,$V175-4,0)&amp;"")</f>
        <v>PT Mechema Indonesia</v>
      </c>
      <c r="S175" s="155" t="str">
        <f t="shared" ca="1" si="7"/>
        <v>ID</v>
      </c>
      <c r="T175" s="155" t="str">
        <f ca="1">IF(B175="","",IF(ISERROR(MATCH($J175,SorP!$B$1:$B$6226,0)),"",INDIRECT("'SorP'!$A$"&amp;MATCH($S175&amp;$J175,SorP!C:C,0))))</f>
        <v>ID-JB</v>
      </c>
      <c r="U175" s="168"/>
      <c r="V175" s="169">
        <f>IF(C175="",NA(),MATCH($B175&amp;$C175,'Smelter Look-up'!$J:$J,0))</f>
        <v>130</v>
      </c>
      <c r="X175" s="170">
        <f t="shared" si="6"/>
        <v>0</v>
      </c>
      <c r="AB175" s="312" t="str">
        <f t="shared" si="8"/>
        <v>Cobalt</v>
      </c>
    </row>
    <row r="176" spans="1:28" s="170" customFormat="1" ht="88.2">
      <c r="A176" s="155"/>
      <c r="B176" s="302" t="s">
        <v>40</v>
      </c>
      <c r="C176" s="152" t="s">
        <v>257</v>
      </c>
      <c r="D176" s="149"/>
      <c r="E176" s="149" t="s">
        <v>65</v>
      </c>
      <c r="F176" s="149" t="s">
        <v>258</v>
      </c>
      <c r="G176" s="149" t="s">
        <v>12</v>
      </c>
      <c r="H176" s="204"/>
      <c r="I176" s="205" t="s">
        <v>259</v>
      </c>
      <c r="J176" s="205" t="s">
        <v>205</v>
      </c>
      <c r="K176" s="150"/>
      <c r="L176" s="150"/>
      <c r="M176" s="150"/>
      <c r="N176" s="150"/>
      <c r="O176" s="150"/>
      <c r="P176" s="207"/>
      <c r="Q176" s="151"/>
      <c r="R176" s="149" t="str">
        <f ca="1">IF(ISERROR($V176),"",OFFSET('Smelter Look-up'!$C$4,$V176-4,0)&amp;"")</f>
        <v>Quzhou Huayou Cobalt New Material Co., Ltd.</v>
      </c>
      <c r="S176" s="155" t="str">
        <f t="shared" ca="1" si="7"/>
        <v>CN</v>
      </c>
      <c r="T176" s="155" t="str">
        <f ca="1">IF(B176="","",IF(ISERROR(MATCH($J176,SorP!$B$1:$B$6226,0)),"",INDIRECT("'SorP'!$A$"&amp;MATCH($S176&amp;$J176,SorP!C:C,0))))</f>
        <v>CN-ZJ</v>
      </c>
      <c r="U176" s="168"/>
      <c r="V176" s="169">
        <f>IF(C176="",NA(),MATCH($B176&amp;$C176,'Smelter Look-up'!$J:$J,0))</f>
        <v>133</v>
      </c>
      <c r="X176" s="170">
        <f t="shared" si="6"/>
        <v>0</v>
      </c>
      <c r="AB176" s="312" t="str">
        <f t="shared" si="8"/>
        <v>Cobalt</v>
      </c>
    </row>
    <row r="177" spans="1:28" s="170" customFormat="1" ht="63">
      <c r="A177" s="155"/>
      <c r="B177" s="302" t="s">
        <v>40</v>
      </c>
      <c r="C177" s="152" t="s">
        <v>264</v>
      </c>
      <c r="D177" s="149"/>
      <c r="E177" s="149" t="s">
        <v>95</v>
      </c>
      <c r="F177" s="149" t="s">
        <v>96</v>
      </c>
      <c r="G177" s="149" t="s">
        <v>12</v>
      </c>
      <c r="H177" s="204"/>
      <c r="I177" s="205" t="s">
        <v>97</v>
      </c>
      <c r="J177" s="205" t="s">
        <v>98</v>
      </c>
      <c r="K177" s="150"/>
      <c r="L177" s="150"/>
      <c r="M177" s="150"/>
      <c r="N177" s="150"/>
      <c r="O177" s="150"/>
      <c r="P177" s="207"/>
      <c r="Q177" s="151"/>
      <c r="R177" s="149" t="str">
        <f ca="1">IF(ISERROR($V177),"",OFFSET('Smelter Look-up'!$C$4,$V177-4,0)&amp;"")</f>
        <v>Fort Saskatchewan Metals Facility</v>
      </c>
      <c r="S177" s="155" t="str">
        <f t="shared" ca="1" si="7"/>
        <v>CA</v>
      </c>
      <c r="T177" s="155" t="str">
        <f ca="1">IF(B177="","",IF(ISERROR(MATCH($J177,SorP!$B$1:$B$6226,0)),"",INDIRECT("'SorP'!$A$"&amp;MATCH($S177&amp;$J177,SorP!C:C,0))))</f>
        <v>CA-ON</v>
      </c>
      <c r="U177" s="168"/>
      <c r="V177" s="169">
        <f>IF(C177="",NA(),MATCH($B177&amp;$C177,'Smelter Look-up'!$J:$J,0))</f>
        <v>137</v>
      </c>
      <c r="X177" s="170">
        <f t="shared" si="6"/>
        <v>0</v>
      </c>
      <c r="AB177" s="312" t="str">
        <f t="shared" si="8"/>
        <v>Cobalt</v>
      </c>
    </row>
    <row r="178" spans="1:28" s="170" customFormat="1" ht="100.8">
      <c r="A178" s="155"/>
      <c r="B178" s="302" t="s">
        <v>40</v>
      </c>
      <c r="C178" s="152" t="s">
        <v>238</v>
      </c>
      <c r="D178" s="149"/>
      <c r="E178" s="149" t="s">
        <v>133</v>
      </c>
      <c r="F178" s="149" t="s">
        <v>239</v>
      </c>
      <c r="G178" s="149" t="s">
        <v>12</v>
      </c>
      <c r="H178" s="204"/>
      <c r="I178" s="205" t="s">
        <v>240</v>
      </c>
      <c r="J178" s="205" t="s">
        <v>241</v>
      </c>
      <c r="K178" s="150"/>
      <c r="L178" s="150"/>
      <c r="M178" s="150"/>
      <c r="N178" s="150"/>
      <c r="O178" s="150"/>
      <c r="P178" s="207"/>
      <c r="Q178" s="151"/>
      <c r="R178" s="149" t="str">
        <f ca="1">IF(ISERROR($V178),"",OFFSET('Smelter Look-up'!$C$4,$V178-4,0)&amp;"")</f>
        <v>Niihama Nickel Refinery, Sumitomo Metal Mining</v>
      </c>
      <c r="S178" s="155" t="str">
        <f t="shared" ca="1" si="7"/>
        <v>JP</v>
      </c>
      <c r="T178" s="155" t="str">
        <f ca="1">IF(B178="","",IF(ISERROR(MATCH($J178,SorP!$B$1:$B$6226,0)),"",INDIRECT("'SorP'!$A$"&amp;MATCH($S178&amp;$J178,SorP!C:C,0))))</f>
        <v>JP-38</v>
      </c>
      <c r="U178" s="168"/>
      <c r="V178" s="169">
        <f>IF(C178="",NA(),MATCH($B178&amp;$C178,'Smelter Look-up'!$J:$J,0))</f>
        <v>142</v>
      </c>
      <c r="X178" s="170">
        <f t="shared" si="6"/>
        <v>0</v>
      </c>
      <c r="AB178" s="312" t="str">
        <f t="shared" si="8"/>
        <v>Cobalt</v>
      </c>
    </row>
    <row r="179" spans="1:28" s="170" customFormat="1" ht="50.4">
      <c r="A179" s="155"/>
      <c r="B179" s="302" t="s">
        <v>40</v>
      </c>
      <c r="C179" s="152" t="s">
        <v>267</v>
      </c>
      <c r="D179" s="149"/>
      <c r="E179" s="149" t="s">
        <v>81</v>
      </c>
      <c r="F179" s="149" t="s">
        <v>269</v>
      </c>
      <c r="G179" s="149" t="s">
        <v>12</v>
      </c>
      <c r="H179" s="204"/>
      <c r="I179" s="205" t="s">
        <v>270</v>
      </c>
      <c r="J179" s="205" t="s">
        <v>271</v>
      </c>
      <c r="K179" s="150"/>
      <c r="L179" s="150"/>
      <c r="M179" s="150"/>
      <c r="N179" s="150"/>
      <c r="O179" s="150"/>
      <c r="P179" s="207"/>
      <c r="Q179" s="151"/>
      <c r="R179" s="149" t="str">
        <f ca="1">IF(ISERROR($V179),"",OFFSET('Smelter Look-up'!$C$4,$V179-4,0)&amp;"")</f>
        <v>SungEel HiTech Co., Ltd.</v>
      </c>
      <c r="S179" s="155" t="str">
        <f t="shared" ca="1" si="7"/>
        <v>KR</v>
      </c>
      <c r="T179" s="155" t="str">
        <f ca="1">IF(B179="","",IF(ISERROR(MATCH($J179,SorP!$B$1:$B$6226,0)),"",INDIRECT("'SorP'!$A$"&amp;MATCH($S179&amp;$J179,SorP!C:C,0))))</f>
        <v>KR-45</v>
      </c>
      <c r="U179" s="168"/>
      <c r="V179" s="169">
        <f>IF(C179="",NA(),MATCH($B179&amp;$C179,'Smelter Look-up'!$J:$J,0))</f>
        <v>143</v>
      </c>
      <c r="X179" s="170">
        <f t="shared" si="6"/>
        <v>0</v>
      </c>
      <c r="AB179" s="312" t="str">
        <f t="shared" si="8"/>
        <v>Cobalt</v>
      </c>
    </row>
    <row r="180" spans="1:28" s="170" customFormat="1" ht="75.599999999999994">
      <c r="A180" s="155"/>
      <c r="B180" s="302" t="s">
        <v>40</v>
      </c>
      <c r="C180" s="152" t="s">
        <v>275</v>
      </c>
      <c r="D180" s="149"/>
      <c r="E180" s="149" t="s">
        <v>87</v>
      </c>
      <c r="F180" s="149" t="s">
        <v>88</v>
      </c>
      <c r="G180" s="149" t="s">
        <v>12</v>
      </c>
      <c r="H180" s="204"/>
      <c r="I180" s="205" t="s">
        <v>89</v>
      </c>
      <c r="J180" s="205" t="s">
        <v>89</v>
      </c>
      <c r="K180" s="150"/>
      <c r="L180" s="150"/>
      <c r="M180" s="150"/>
      <c r="N180" s="150"/>
      <c r="O180" s="150"/>
      <c r="P180" s="207"/>
      <c r="Q180" s="151"/>
      <c r="R180" s="149" t="str">
        <f ca="1">IF(ISERROR($V180),"",OFFSET('Smelter Look-up'!$C$4,$V180-4,0)&amp;"")</f>
        <v>Dynatec Madagascar Company</v>
      </c>
      <c r="S180" s="155" t="str">
        <f t="shared" ca="1" si="7"/>
        <v>MG</v>
      </c>
      <c r="T180" s="155" t="str">
        <f ca="1">IF(B180="","",IF(ISERROR(MATCH($J180,SorP!$B$1:$B$6226,0)),"",INDIRECT("'SorP'!$A$"&amp;MATCH($S180&amp;$J180,SorP!C:C,0))))</f>
        <v>MG-A</v>
      </c>
      <c r="U180" s="168"/>
      <c r="V180" s="169">
        <f>IF(C180="",NA(),MATCH($B180&amp;$C180,'Smelter Look-up'!$J:$J,0))</f>
        <v>150</v>
      </c>
      <c r="X180" s="170">
        <f t="shared" si="6"/>
        <v>0</v>
      </c>
      <c r="AB180" s="312" t="str">
        <f t="shared" si="8"/>
        <v>Cobalt</v>
      </c>
    </row>
    <row r="181" spans="1:28" s="170" customFormat="1" ht="100.8">
      <c r="A181" s="155"/>
      <c r="B181" s="302" t="s">
        <v>40</v>
      </c>
      <c r="C181" s="152" t="s">
        <v>194</v>
      </c>
      <c r="D181" s="149"/>
      <c r="E181" s="149" t="s">
        <v>65</v>
      </c>
      <c r="F181" s="149" t="s">
        <v>195</v>
      </c>
      <c r="G181" s="149" t="s">
        <v>12</v>
      </c>
      <c r="H181" s="204"/>
      <c r="I181" s="205" t="s">
        <v>196</v>
      </c>
      <c r="J181" s="205" t="s">
        <v>197</v>
      </c>
      <c r="K181" s="150"/>
      <c r="L181" s="150"/>
      <c r="M181" s="150"/>
      <c r="N181" s="150"/>
      <c r="O181" s="150"/>
      <c r="P181" s="207"/>
      <c r="Q181" s="151"/>
      <c r="R181" s="149" t="str">
        <f ca="1">IF(ISERROR($V181),"",OFFSET('Smelter Look-up'!$C$4,$V181-4,0)&amp;"")</f>
        <v>Tianjin Maolian Science &amp; Technology Co., Ltd.</v>
      </c>
      <c r="S181" s="155" t="str">
        <f t="shared" ca="1" si="7"/>
        <v>CN</v>
      </c>
      <c r="T181" s="155" t="str">
        <f ca="1">IF(B181="","",IF(ISERROR(MATCH($J181,SorP!$B$1:$B$6226,0)),"",INDIRECT("'SorP'!$A$"&amp;MATCH($S181&amp;$J181,SorP!C:C,0))))</f>
        <v>CN-TJ</v>
      </c>
      <c r="U181" s="168"/>
      <c r="V181" s="169">
        <f>IF(C181="",NA(),MATCH($B181&amp;$C181,'Smelter Look-up'!$J:$J,0))</f>
        <v>151</v>
      </c>
      <c r="X181" s="170">
        <f t="shared" si="6"/>
        <v>0</v>
      </c>
      <c r="AB181" s="312" t="str">
        <f t="shared" si="8"/>
        <v>Cobalt</v>
      </c>
    </row>
    <row r="182" spans="1:28" s="170" customFormat="1" ht="50.4">
      <c r="A182" s="155"/>
      <c r="B182" s="302" t="s">
        <v>40</v>
      </c>
      <c r="C182" s="152" t="s">
        <v>100</v>
      </c>
      <c r="D182" s="149"/>
      <c r="E182" s="149" t="s">
        <v>101</v>
      </c>
      <c r="F182" s="149" t="s">
        <v>102</v>
      </c>
      <c r="G182" s="149" t="s">
        <v>12</v>
      </c>
      <c r="H182" s="204"/>
      <c r="I182" s="205" t="s">
        <v>103</v>
      </c>
      <c r="J182" s="205" t="s">
        <v>104</v>
      </c>
      <c r="K182" s="150"/>
      <c r="L182" s="150"/>
      <c r="M182" s="150"/>
      <c r="N182" s="150"/>
      <c r="O182" s="150"/>
      <c r="P182" s="207"/>
      <c r="Q182" s="151"/>
      <c r="R182" s="149" t="str">
        <f ca="1">IF(ISERROR($V182),"",OFFSET('Smelter Look-up'!$C$4,$V182-4,0)&amp;"")</f>
        <v>Umicore Finland Oy</v>
      </c>
      <c r="S182" s="155" t="str">
        <f t="shared" ca="1" si="7"/>
        <v>FI</v>
      </c>
      <c r="T182" s="155" t="str">
        <f ca="1">IF(B182="","",IF(ISERROR(MATCH($J182,SorP!$B$1:$B$6226,0)),"",INDIRECT("'SorP'!$A$"&amp;MATCH($S182&amp;$J182,SorP!C:C,0))))</f>
        <v>FI-07</v>
      </c>
      <c r="U182" s="168"/>
      <c r="V182" s="169">
        <f>IF(C182="",NA(),MATCH($B182&amp;$C182,'Smelter Look-up'!$J:$J,0))</f>
        <v>152</v>
      </c>
      <c r="X182" s="170">
        <f t="shared" si="6"/>
        <v>0</v>
      </c>
      <c r="AB182" s="312" t="str">
        <f t="shared" si="8"/>
        <v>Cobalt</v>
      </c>
    </row>
    <row r="183" spans="1:28" s="170" customFormat="1" ht="25.2">
      <c r="A183" s="155"/>
      <c r="B183" s="302" t="s">
        <v>40</v>
      </c>
      <c r="C183" s="152" t="s">
        <v>276</v>
      </c>
      <c r="D183" s="149"/>
      <c r="E183" s="149" t="s">
        <v>277</v>
      </c>
      <c r="F183" s="149" t="s">
        <v>278</v>
      </c>
      <c r="G183" s="149" t="s">
        <v>12</v>
      </c>
      <c r="H183" s="204"/>
      <c r="I183" s="205" t="s">
        <v>279</v>
      </c>
      <c r="J183" s="205" t="s">
        <v>280</v>
      </c>
      <c r="K183" s="150"/>
      <c r="L183" s="150"/>
      <c r="M183" s="150"/>
      <c r="N183" s="150"/>
      <c r="O183" s="150"/>
      <c r="P183" s="207"/>
      <c r="Q183" s="151"/>
      <c r="R183" s="149" t="str">
        <f ca="1">IF(ISERROR($V183),"",OFFSET('Smelter Look-up'!$C$4,$V183-4,0)&amp;"")</f>
        <v>Umicore Olen</v>
      </c>
      <c r="S183" s="155" t="str">
        <f t="shared" ca="1" si="7"/>
        <v>BE</v>
      </c>
      <c r="T183" s="155" t="str">
        <f ca="1">IF(B183="","",IF(ISERROR(MATCH($J183,SorP!$B$1:$B$6226,0)),"",INDIRECT("'SorP'!$A$"&amp;MATCH($S183&amp;$J183,SorP!C:C,0))))</f>
        <v>BE-VAN</v>
      </c>
      <c r="U183" s="168"/>
      <c r="V183" s="169">
        <f>IF(C183="",NA(),MATCH($B183&amp;$C183,'Smelter Look-up'!$J:$J,0))</f>
        <v>153</v>
      </c>
      <c r="X183" s="170">
        <f t="shared" si="6"/>
        <v>0</v>
      </c>
      <c r="AB183" s="312" t="str">
        <f t="shared" si="8"/>
        <v>Cobalt</v>
      </c>
    </row>
    <row r="184" spans="1:28" s="170" customFormat="1" ht="100.8">
      <c r="A184" s="155"/>
      <c r="B184" s="302" t="s">
        <v>40</v>
      </c>
      <c r="C184" s="152" t="s">
        <v>281</v>
      </c>
      <c r="D184" s="149"/>
      <c r="E184" s="149" t="s">
        <v>95</v>
      </c>
      <c r="F184" s="149" t="s">
        <v>282</v>
      </c>
      <c r="G184" s="149" t="s">
        <v>12</v>
      </c>
      <c r="H184" s="204"/>
      <c r="I184" s="205" t="s">
        <v>283</v>
      </c>
      <c r="J184" s="205" t="s">
        <v>284</v>
      </c>
      <c r="K184" s="150"/>
      <c r="L184" s="150"/>
      <c r="M184" s="150"/>
      <c r="N184" s="150"/>
      <c r="O184" s="150"/>
      <c r="P184" s="207"/>
      <c r="Q184" s="151"/>
      <c r="R184" s="149" t="str">
        <f ca="1">IF(ISERROR($V184),"",OFFSET('Smelter Look-up'!$C$4,$V184-4,0)&amp;"")</f>
        <v>Vale - Long Harbour Processing Plant (LHPP)</v>
      </c>
      <c r="S184" s="155" t="str">
        <f t="shared" ca="1" si="7"/>
        <v>CA</v>
      </c>
      <c r="T184" s="155" t="str">
        <f ca="1">IF(B184="","",IF(ISERROR(MATCH($J184,SorP!$B$1:$B$6226,0)),"",INDIRECT("'SorP'!$A$"&amp;MATCH($S184&amp;$J184,SorP!C:C,0))))</f>
        <v>CA-NL</v>
      </c>
      <c r="U184" s="168"/>
      <c r="V184" s="169">
        <f>IF(C184="",NA(),MATCH($B184&amp;$C184,'Smelter Look-up'!$J:$J,0))</f>
        <v>156</v>
      </c>
      <c r="X184" s="170">
        <f t="shared" si="6"/>
        <v>0</v>
      </c>
      <c r="AB184" s="312" t="str">
        <f t="shared" si="8"/>
        <v>Cobalt</v>
      </c>
    </row>
    <row r="185" spans="1:28" s="170" customFormat="1" ht="37.799999999999997">
      <c r="A185" s="155"/>
      <c r="B185" s="302" t="s">
        <v>40</v>
      </c>
      <c r="C185" s="152" t="s">
        <v>12063</v>
      </c>
      <c r="D185" s="149"/>
      <c r="E185" s="149" t="s">
        <v>65</v>
      </c>
      <c r="F185" s="149" t="s">
        <v>12062</v>
      </c>
      <c r="G185" s="149" t="s">
        <v>12</v>
      </c>
      <c r="H185" s="204"/>
      <c r="I185" s="205" t="s">
        <v>12065</v>
      </c>
      <c r="J185" s="205" t="s">
        <v>122</v>
      </c>
      <c r="K185" s="150"/>
      <c r="L185" s="150"/>
      <c r="M185" s="150"/>
      <c r="N185" s="150"/>
      <c r="O185" s="150"/>
      <c r="P185" s="207"/>
      <c r="Q185" s="151"/>
      <c r="R185" s="149" t="str">
        <f ca="1">IF(ISERROR($V185),"",OFFSET('Smelter Look-up'!$C$4,$V185-4,0)&amp;"")</f>
        <v>Vital Materials Plant</v>
      </c>
      <c r="S185" s="155" t="str">
        <f t="shared" ca="1" si="7"/>
        <v>CN</v>
      </c>
      <c r="T185" s="155" t="str">
        <f ca="1">IF(B185="","",IF(ISERROR(MATCH($J185,SorP!$B$1:$B$6226,0)),"",INDIRECT("'SorP'!$A$"&amp;MATCH($S185&amp;$J185,SorP!C:C,0))))</f>
        <v>CN-GD</v>
      </c>
      <c r="U185" s="168"/>
      <c r="V185" s="169">
        <f>IF(C185="",NA(),MATCH($B185&amp;$C185,'Smelter Look-up'!$J:$J,0))</f>
        <v>159</v>
      </c>
      <c r="X185" s="170">
        <f t="shared" si="6"/>
        <v>0</v>
      </c>
      <c r="AB185" s="312" t="str">
        <f t="shared" si="8"/>
        <v>Cobalt</v>
      </c>
    </row>
    <row r="186" spans="1:28" s="170" customFormat="1" ht="63">
      <c r="A186" s="155"/>
      <c r="B186" s="302" t="s">
        <v>40</v>
      </c>
      <c r="C186" s="152" t="s">
        <v>289</v>
      </c>
      <c r="D186" s="149"/>
      <c r="E186" s="149" t="s">
        <v>65</v>
      </c>
      <c r="F186" s="149" t="s">
        <v>290</v>
      </c>
      <c r="G186" s="149" t="s">
        <v>12</v>
      </c>
      <c r="H186" s="204"/>
      <c r="I186" s="205" t="s">
        <v>92</v>
      </c>
      <c r="J186" s="205" t="s">
        <v>93</v>
      </c>
      <c r="K186" s="150"/>
      <c r="L186" s="150"/>
      <c r="M186" s="150"/>
      <c r="N186" s="150"/>
      <c r="O186" s="150"/>
      <c r="P186" s="207"/>
      <c r="Q186" s="151"/>
      <c r="R186" s="149" t="str">
        <f ca="1">IF(ISERROR($V186),"",OFFSET('Smelter Look-up'!$C$4,$V186-4,0)&amp;"")</f>
        <v>W&amp;Q Metal Products Co., Limited</v>
      </c>
      <c r="S186" s="155" t="str">
        <f t="shared" ca="1" si="7"/>
        <v>CN</v>
      </c>
      <c r="T186" s="155" t="str">
        <f ca="1">IF(B186="","",IF(ISERROR(MATCH($J186,SorP!$B$1:$B$6226,0)),"",INDIRECT("'SorP'!$A$"&amp;MATCH($S186&amp;$J186,SorP!C:C,0))))</f>
        <v>CN-HE</v>
      </c>
      <c r="U186" s="168"/>
      <c r="V186" s="169">
        <f>IF(C186="",NA(),MATCH($B186&amp;$C186,'Smelter Look-up'!$J:$J,0))</f>
        <v>161</v>
      </c>
      <c r="X186" s="170">
        <f t="shared" si="6"/>
        <v>0</v>
      </c>
      <c r="AB186" s="312" t="str">
        <f t="shared" si="8"/>
        <v>Cobalt</v>
      </c>
    </row>
    <row r="187" spans="1:28" s="170" customFormat="1" ht="126">
      <c r="A187" s="155"/>
      <c r="B187" s="302" t="s">
        <v>40</v>
      </c>
      <c r="C187" s="152" t="s">
        <v>291</v>
      </c>
      <c r="D187" s="149"/>
      <c r="E187" s="149" t="s">
        <v>65</v>
      </c>
      <c r="F187" s="149" t="s">
        <v>292</v>
      </c>
      <c r="G187" s="149" t="s">
        <v>12</v>
      </c>
      <c r="H187" s="204"/>
      <c r="I187" s="205" t="s">
        <v>293</v>
      </c>
      <c r="J187" s="205" t="s">
        <v>143</v>
      </c>
      <c r="K187" s="150"/>
      <c r="L187" s="150"/>
      <c r="M187" s="150"/>
      <c r="N187" s="150"/>
      <c r="O187" s="150"/>
      <c r="P187" s="207"/>
      <c r="Q187" s="151"/>
      <c r="R187" s="149" t="str">
        <f ca="1">IF(ISERROR($V187),"",OFFSET('Smelter Look-up'!$C$4,$V187-4,0)&amp;"")</f>
        <v>Xiangtan Huacheng Nickel Cobalt New Material Co., Ltd.</v>
      </c>
      <c r="S187" s="155" t="str">
        <f t="shared" ca="1" si="7"/>
        <v>CN</v>
      </c>
      <c r="T187" s="155" t="str">
        <f ca="1">IF(B187="","",IF(ISERROR(MATCH($J187,SorP!$B$1:$B$6226,0)),"",INDIRECT("'SorP'!$A$"&amp;MATCH($S187&amp;$J187,SorP!C:C,0))))</f>
        <v>CN-HN</v>
      </c>
      <c r="U187" s="168"/>
      <c r="V187" s="169">
        <f>IF(C187="",NA(),MATCH($B187&amp;$C187,'Smelter Look-up'!$J:$J,0))</f>
        <v>162</v>
      </c>
      <c r="X187" s="170">
        <f t="shared" si="6"/>
        <v>0</v>
      </c>
      <c r="AB187" s="312" t="str">
        <f t="shared" si="8"/>
        <v>Cobalt</v>
      </c>
    </row>
    <row r="188" spans="1:28" s="170" customFormat="1" ht="88.2">
      <c r="A188" s="155"/>
      <c r="B188" s="302" t="s">
        <v>40</v>
      </c>
      <c r="C188" s="152" t="s">
        <v>294</v>
      </c>
      <c r="D188" s="149"/>
      <c r="E188" s="149" t="s">
        <v>65</v>
      </c>
      <c r="F188" s="149" t="s">
        <v>164</v>
      </c>
      <c r="G188" s="149" t="s">
        <v>12</v>
      </c>
      <c r="H188" s="204"/>
      <c r="I188" s="205" t="s">
        <v>165</v>
      </c>
      <c r="J188" s="205" t="s">
        <v>114</v>
      </c>
      <c r="K188" s="150"/>
      <c r="L188" s="150"/>
      <c r="M188" s="150"/>
      <c r="N188" s="150"/>
      <c r="O188" s="150"/>
      <c r="P188" s="207"/>
      <c r="Q188" s="151"/>
      <c r="R188" s="149" t="str">
        <f ca="1">IF(ISERROR($V188),"",OFFSET('Smelter Look-up'!$C$4,$V188-4,0)&amp;"")</f>
        <v>Jiangsu Xiongfeng Technology Co., Ltd.</v>
      </c>
      <c r="S188" s="155" t="str">
        <f t="shared" ca="1" si="7"/>
        <v>CN</v>
      </c>
      <c r="T188" s="155" t="str">
        <f ca="1">IF(B188="","",IF(ISERROR(MATCH($J188,SorP!$B$1:$B$6226,0)),"",INDIRECT("'SorP'!$A$"&amp;MATCH($S188&amp;$J188,SorP!C:C,0))))</f>
        <v>CN-JS</v>
      </c>
      <c r="U188" s="168"/>
      <c r="V188" s="169">
        <f>IF(C188="",NA(),MATCH($B188&amp;$C188,'Smelter Look-up'!$J:$J,0))</f>
        <v>163</v>
      </c>
      <c r="X188" s="170">
        <f t="shared" ref="X188:X251" si="9">IF(AND(C188="Smelter not listed",OR(LEN(D188)=0,LEN(E188)=0)),1,0)</f>
        <v>0</v>
      </c>
      <c r="AB188" s="312" t="str">
        <f t="shared" si="8"/>
        <v>Cobalt</v>
      </c>
    </row>
    <row r="189" spans="1:28" s="170" customFormat="1" ht="88.2">
      <c r="A189" s="155"/>
      <c r="B189" s="302" t="s">
        <v>40</v>
      </c>
      <c r="C189" s="152" t="s">
        <v>295</v>
      </c>
      <c r="D189" s="149"/>
      <c r="E189" s="149" t="s">
        <v>65</v>
      </c>
      <c r="F189" s="149" t="s">
        <v>296</v>
      </c>
      <c r="G189" s="149" t="s">
        <v>12</v>
      </c>
      <c r="H189" s="204"/>
      <c r="I189" s="205" t="s">
        <v>297</v>
      </c>
      <c r="J189" s="205" t="s">
        <v>298</v>
      </c>
      <c r="K189" s="150"/>
      <c r="L189" s="150"/>
      <c r="M189" s="150"/>
      <c r="N189" s="150"/>
      <c r="O189" s="150"/>
      <c r="P189" s="207"/>
      <c r="Q189" s="151"/>
      <c r="R189" s="149" t="str">
        <f ca="1">IF(ISERROR($V189),"",OFFSET('Smelter Look-up'!$C$4,$V189-4,0)&amp;"")</f>
        <v>XTC New Energy Materials (Xiamen) LTD.</v>
      </c>
      <c r="S189" s="155" t="str">
        <f t="shared" ref="S189:S252" ca="1" si="10">IF(B189="","",IF(ISERROR(MATCH($E189,CL,0)),"Unknown",INDIRECT("'C'!$A$"&amp;MATCH($E189,CL,0)+1)))</f>
        <v>CN</v>
      </c>
      <c r="T189" s="155" t="str">
        <f ca="1">IF(B189="","",IF(ISERROR(MATCH($J189,SorP!$B$1:$B$6226,0)),"",INDIRECT("'SorP'!$A$"&amp;MATCH($S189&amp;$J189,SorP!C:C,0))))</f>
        <v>CN-FJ</v>
      </c>
      <c r="U189" s="168"/>
      <c r="V189" s="169">
        <f>IF(C189="",NA(),MATCH($B189&amp;$C189,'Smelter Look-up'!$J:$J,0))</f>
        <v>164</v>
      </c>
      <c r="X189" s="170">
        <f t="shared" si="9"/>
        <v>0</v>
      </c>
      <c r="AB189" s="312" t="str">
        <f t="shared" si="8"/>
        <v>Cobalt</v>
      </c>
    </row>
    <row r="190" spans="1:28" s="170" customFormat="1" ht="100.8">
      <c r="A190" s="155"/>
      <c r="B190" s="302" t="s">
        <v>40</v>
      </c>
      <c r="C190" s="152" t="s">
        <v>12066</v>
      </c>
      <c r="D190" s="149"/>
      <c r="E190" s="149" t="s">
        <v>65</v>
      </c>
      <c r="F190" s="149" t="s">
        <v>304</v>
      </c>
      <c r="G190" s="149" t="s">
        <v>12</v>
      </c>
      <c r="H190" s="204"/>
      <c r="I190" s="205" t="s">
        <v>204</v>
      </c>
      <c r="J190" s="205" t="s">
        <v>205</v>
      </c>
      <c r="K190" s="150"/>
      <c r="L190" s="150"/>
      <c r="M190" s="150"/>
      <c r="N190" s="150"/>
      <c r="O190" s="150"/>
      <c r="P190" s="207"/>
      <c r="Q190" s="151"/>
      <c r="R190" s="149" t="str">
        <f ca="1">IF(ISERROR($V190),"",OFFSET('Smelter Look-up'!$C$4,$V190-4,0)&amp;"")</f>
        <v>Zhejiang Greatpower Cobalt Materials Co., Ltd.</v>
      </c>
      <c r="S190" s="155" t="str">
        <f t="shared" ca="1" si="10"/>
        <v>CN</v>
      </c>
      <c r="T190" s="155" t="str">
        <f ca="1">IF(B190="","",IF(ISERROR(MATCH($J190,SorP!$B$1:$B$6226,0)),"",INDIRECT("'SorP'!$A$"&amp;MATCH($S190&amp;$J190,SorP!C:C,0))))</f>
        <v>CN-ZJ</v>
      </c>
      <c r="U190" s="168"/>
      <c r="V190" s="169">
        <f>IF(C190="",NA(),MATCH($B190&amp;$C190,'Smelter Look-up'!$J:$J,0))</f>
        <v>167</v>
      </c>
      <c r="X190" s="170">
        <f t="shared" si="9"/>
        <v>0</v>
      </c>
      <c r="AB190" s="312" t="str">
        <f t="shared" si="8"/>
        <v>Cobalt</v>
      </c>
    </row>
    <row r="191" spans="1:28" s="170" customFormat="1" ht="88.2">
      <c r="A191" s="155"/>
      <c r="B191" s="302" t="s">
        <v>40</v>
      </c>
      <c r="C191" s="152" t="s">
        <v>299</v>
      </c>
      <c r="D191" s="149"/>
      <c r="E191" s="149" t="s">
        <v>65</v>
      </c>
      <c r="F191" s="149" t="s">
        <v>301</v>
      </c>
      <c r="G191" s="149" t="s">
        <v>12</v>
      </c>
      <c r="H191" s="204"/>
      <c r="I191" s="205" t="s">
        <v>302</v>
      </c>
      <c r="J191" s="205" t="s">
        <v>205</v>
      </c>
      <c r="K191" s="150"/>
      <c r="L191" s="150"/>
      <c r="M191" s="150"/>
      <c r="N191" s="150"/>
      <c r="O191" s="150"/>
      <c r="P191" s="207"/>
      <c r="Q191" s="151"/>
      <c r="R191" s="149" t="str">
        <f ca="1">IF(ISERROR($V191),"",OFFSET('Smelter Look-up'!$C$4,$V191-4,0)&amp;"")</f>
        <v>Zhejiang Huayou Cobalt Company Limited</v>
      </c>
      <c r="S191" s="155" t="str">
        <f t="shared" ca="1" si="10"/>
        <v>CN</v>
      </c>
      <c r="T191" s="155" t="str">
        <f ca="1">IF(B191="","",IF(ISERROR(MATCH($J191,SorP!$B$1:$B$6226,0)),"",INDIRECT("'SorP'!$A$"&amp;MATCH($S191&amp;$J191,SorP!C:C,0))))</f>
        <v>CN-ZJ</v>
      </c>
      <c r="U191" s="168"/>
      <c r="V191" s="169">
        <f>IF(C191="",NA(),MATCH($B191&amp;$C191,'Smelter Look-up'!$J:$J,0))</f>
        <v>169</v>
      </c>
      <c r="X191" s="170">
        <f t="shared" si="9"/>
        <v>0</v>
      </c>
      <c r="AB191" s="312" t="str">
        <f t="shared" si="8"/>
        <v>Cobalt</v>
      </c>
    </row>
    <row r="192" spans="1:28" s="170" customFormat="1" ht="20.399999999999999">
      <c r="A192" s="155"/>
      <c r="B192" s="302" t="s">
        <v>40</v>
      </c>
      <c r="C192" s="152" t="s">
        <v>20255</v>
      </c>
      <c r="D192" s="149"/>
      <c r="E192" s="149" t="s">
        <v>65</v>
      </c>
      <c r="F192" s="149" t="s">
        <v>20256</v>
      </c>
      <c r="G192" s="149" t="s">
        <v>12</v>
      </c>
      <c r="H192" s="204"/>
      <c r="I192" s="205" t="s">
        <v>20257</v>
      </c>
      <c r="J192" s="205" t="s">
        <v>205</v>
      </c>
      <c r="K192" s="150"/>
      <c r="L192" s="150"/>
      <c r="M192" s="150"/>
      <c r="N192" s="150"/>
      <c r="O192" s="150"/>
      <c r="P192" s="207"/>
      <c r="Q192" s="151"/>
      <c r="R192" s="149" t="str">
        <f ca="1">IF(ISERROR($V192),"",OFFSET('Smelter Look-up'!$C$4,$V192-4,0)&amp;"")</f>
        <v/>
      </c>
      <c r="S192" s="155" t="str">
        <f t="shared" ca="1" si="10"/>
        <v>CN</v>
      </c>
      <c r="T192" s="155" t="str">
        <f ca="1">IF(B192="","",IF(ISERROR(MATCH($J192,SorP!$B$1:$B$6226,0)),"",INDIRECT("'SorP'!$A$"&amp;MATCH($S192&amp;$J192,SorP!C:C,0))))</f>
        <v>CN-ZJ</v>
      </c>
      <c r="U192" s="168"/>
      <c r="V192" s="169" t="e">
        <f>IF(C192="",NA(),MATCH($B192&amp;$C192,'Smelter Look-up'!$J:$J,0))</f>
        <v>#N/A</v>
      </c>
      <c r="X192" s="170">
        <f t="shared" si="9"/>
        <v>0</v>
      </c>
      <c r="AB192" s="312" t="str">
        <f t="shared" si="8"/>
        <v>Cobalt</v>
      </c>
    </row>
    <row r="193" spans="1:28" s="170" customFormat="1" ht="100.8">
      <c r="A193" s="155"/>
      <c r="B193" s="302" t="s">
        <v>40</v>
      </c>
      <c r="C193" s="152" t="s">
        <v>303</v>
      </c>
      <c r="D193" s="149"/>
      <c r="E193" s="149" t="s">
        <v>65</v>
      </c>
      <c r="F193" s="149" t="s">
        <v>304</v>
      </c>
      <c r="G193" s="149" t="s">
        <v>12</v>
      </c>
      <c r="H193" s="204"/>
      <c r="I193" s="205" t="s">
        <v>204</v>
      </c>
      <c r="J193" s="205" t="s">
        <v>205</v>
      </c>
      <c r="K193" s="150"/>
      <c r="L193" s="150"/>
      <c r="M193" s="150"/>
      <c r="N193" s="150"/>
      <c r="O193" s="150"/>
      <c r="P193" s="207"/>
      <c r="Q193" s="151"/>
      <c r="R193" s="149" t="str">
        <f ca="1">IF(ISERROR($V193),"",OFFSET('Smelter Look-up'!$C$4,$V193-4,0)&amp;"")</f>
        <v>Zhejiang Greatpower Cobalt Materials Co., Ltd.</v>
      </c>
      <c r="S193" s="155" t="str">
        <f t="shared" ca="1" si="10"/>
        <v>CN</v>
      </c>
      <c r="T193" s="155" t="str">
        <f ca="1">IF(B193="","",IF(ISERROR(MATCH($J193,SorP!$B$1:$B$6226,0)),"",INDIRECT("'SorP'!$A$"&amp;MATCH($S193&amp;$J193,SorP!C:C,0))))</f>
        <v>CN-ZJ</v>
      </c>
      <c r="U193" s="168"/>
      <c r="V193" s="169">
        <f>IF(C193="",NA(),MATCH($B193&amp;$C193,'Smelter Look-up'!$J:$J,0))</f>
        <v>172</v>
      </c>
      <c r="X193" s="170">
        <f t="shared" si="9"/>
        <v>0</v>
      </c>
      <c r="AB193" s="312" t="str">
        <f t="shared" si="8"/>
        <v>Cobalt</v>
      </c>
    </row>
    <row r="194" spans="1:28" s="170" customFormat="1" ht="75.599999999999994">
      <c r="A194" s="155"/>
      <c r="B194" s="302" t="s">
        <v>40</v>
      </c>
      <c r="C194" s="152" t="s">
        <v>305</v>
      </c>
      <c r="D194" s="149"/>
      <c r="E194" s="149" t="s">
        <v>65</v>
      </c>
      <c r="F194" s="149" t="s">
        <v>306</v>
      </c>
      <c r="G194" s="149" t="s">
        <v>12</v>
      </c>
      <c r="H194" s="204"/>
      <c r="I194" s="205" t="s">
        <v>307</v>
      </c>
      <c r="J194" s="205" t="s">
        <v>122</v>
      </c>
      <c r="K194" s="150"/>
      <c r="L194" s="150"/>
      <c r="M194" s="150"/>
      <c r="N194" s="150"/>
      <c r="O194" s="150"/>
      <c r="P194" s="207"/>
      <c r="Q194" s="151"/>
      <c r="R194" s="149" t="str">
        <f ca="1">IF(ISERROR($V194),"",OFFSET('Smelter Look-up'!$C$4,$V194-4,0)&amp;"")</f>
        <v>Zhuhai Kelixin Metal Materials Co., Ltd.</v>
      </c>
      <c r="S194" s="155" t="str">
        <f t="shared" ca="1" si="10"/>
        <v>CN</v>
      </c>
      <c r="T194" s="155" t="str">
        <f ca="1">IF(B194="","",IF(ISERROR(MATCH($J194,SorP!$B$1:$B$6226,0)),"",INDIRECT("'SorP'!$A$"&amp;MATCH($S194&amp;$J194,SorP!C:C,0))))</f>
        <v>CN-GD</v>
      </c>
      <c r="U194" s="168"/>
      <c r="V194" s="169">
        <f>IF(C194="",NA(),MATCH($B194&amp;$C194,'Smelter Look-up'!$J:$J,0))</f>
        <v>173</v>
      </c>
      <c r="X194" s="170">
        <f t="shared" si="9"/>
        <v>0</v>
      </c>
      <c r="AB194" s="312" t="str">
        <f t="shared" si="8"/>
        <v>Cobalt</v>
      </c>
    </row>
    <row r="195" spans="1:28" s="170" customFormat="1" ht="25.2">
      <c r="A195" s="155" t="s">
        <v>278</v>
      </c>
      <c r="B195" s="302" t="s">
        <v>18642</v>
      </c>
      <c r="C195" s="152" t="s">
        <v>276</v>
      </c>
      <c r="D195" s="149"/>
      <c r="E195" s="149" t="s">
        <v>277</v>
      </c>
      <c r="F195" s="149" t="s">
        <v>19257</v>
      </c>
      <c r="G195" s="149" t="s">
        <v>12</v>
      </c>
      <c r="H195" s="204"/>
      <c r="I195" s="205" t="s">
        <v>279</v>
      </c>
      <c r="J195" s="205" t="s">
        <v>280</v>
      </c>
      <c r="K195" s="150"/>
      <c r="L195" s="150"/>
      <c r="M195" s="150"/>
      <c r="N195" s="150"/>
      <c r="O195" s="150"/>
      <c r="P195" s="207"/>
      <c r="Q195" s="151"/>
      <c r="R195" s="149" t="str">
        <f ca="1">IF(ISERROR($V195),"",OFFSET('Smelter Look-up'!$C$4,$V195-4,0)&amp;"")</f>
        <v>Umicore Olen</v>
      </c>
      <c r="S195" s="155" t="str">
        <f t="shared" ca="1" si="10"/>
        <v>BE</v>
      </c>
      <c r="T195" s="155" t="str">
        <f ca="1">IF(B195="","",IF(ISERROR(MATCH($J195,SorP!$B$1:$B$6226,0)),"",INDIRECT("'SorP'!$A$"&amp;MATCH($S195&amp;$J195,SorP!C:C,0))))</f>
        <v>BE-VAN</v>
      </c>
      <c r="U195" s="168"/>
      <c r="V195" s="169">
        <f>IF(C195="",NA(),MATCH($B195&amp;$C195,'Smelter Look-up'!$J:$J,0))</f>
        <v>434</v>
      </c>
      <c r="X195" s="170">
        <f t="shared" si="9"/>
        <v>0</v>
      </c>
      <c r="AB195" s="312" t="str">
        <f t="shared" ref="AB195:AB258" si="11">IF(C195="","",B195)</f>
        <v>Nickel</v>
      </c>
    </row>
    <row r="196" spans="1:28" s="170" customFormat="1" ht="75.599999999999994">
      <c r="A196" s="155" t="s">
        <v>12044</v>
      </c>
      <c r="B196" s="302" t="s">
        <v>40</v>
      </c>
      <c r="C196" s="152" t="s">
        <v>12194</v>
      </c>
      <c r="D196" s="149"/>
      <c r="E196" s="149" t="s">
        <v>65</v>
      </c>
      <c r="F196" s="149" t="s">
        <v>12044</v>
      </c>
      <c r="G196" s="149" t="s">
        <v>12</v>
      </c>
      <c r="H196" s="204"/>
      <c r="I196" s="205" t="s">
        <v>12045</v>
      </c>
      <c r="J196" s="205" t="s">
        <v>68</v>
      </c>
      <c r="K196" s="150"/>
      <c r="L196" s="150"/>
      <c r="M196" s="150"/>
      <c r="N196" s="150"/>
      <c r="O196" s="150"/>
      <c r="P196" s="207"/>
      <c r="Q196" s="151"/>
      <c r="R196" s="149" t="str">
        <f ca="1">IF(ISERROR($V196),"",OFFSET('Smelter Look-up'!$C$4,$V196-4,0)&amp;"")</f>
        <v>Anhui Hanrui New Material Co., Ltd.</v>
      </c>
      <c r="S196" s="155" t="str">
        <f t="shared" ca="1" si="10"/>
        <v>CN</v>
      </c>
      <c r="T196" s="155" t="str">
        <f ca="1">IF(B196="","",IF(ISERROR(MATCH($J196,SorP!$B$1:$B$6226,0)),"",INDIRECT("'SorP'!$A$"&amp;MATCH($S196&amp;$J196,SorP!C:C,0))))</f>
        <v>CN-AH</v>
      </c>
      <c r="U196" s="168"/>
      <c r="V196" s="169">
        <f>IF(C196="",NA(),MATCH($B196&amp;$C196,'Smelter Look-up'!$J:$J,0))</f>
        <v>5</v>
      </c>
      <c r="X196" s="170">
        <f t="shared" si="9"/>
        <v>0</v>
      </c>
      <c r="AB196" s="312" t="str">
        <f t="shared" si="11"/>
        <v>Cobalt</v>
      </c>
    </row>
    <row r="197" spans="1:28" s="170" customFormat="1" ht="50.4">
      <c r="A197" s="155" t="s">
        <v>12238</v>
      </c>
      <c r="B197" s="302" t="s">
        <v>40</v>
      </c>
      <c r="C197" s="152" t="s">
        <v>12237</v>
      </c>
      <c r="D197" s="149"/>
      <c r="E197" s="149" t="s">
        <v>315</v>
      </c>
      <c r="F197" s="149" t="s">
        <v>12238</v>
      </c>
      <c r="G197" s="149" t="s">
        <v>12</v>
      </c>
      <c r="H197" s="204"/>
      <c r="I197" s="205" t="s">
        <v>12239</v>
      </c>
      <c r="J197" s="205" t="s">
        <v>12234</v>
      </c>
      <c r="K197" s="150"/>
      <c r="L197" s="150"/>
      <c r="M197" s="150"/>
      <c r="N197" s="150"/>
      <c r="O197" s="150"/>
      <c r="P197" s="207"/>
      <c r="Q197" s="151"/>
      <c r="R197" s="149" t="str">
        <f ca="1">IF(ISERROR($V197),"",OFFSET('Smelter Look-up'!$C$4,$V197-4,0)&amp;"")</f>
        <v>Attero Recycling Pvt Ltd</v>
      </c>
      <c r="S197" s="155" t="str">
        <f t="shared" ca="1" si="10"/>
        <v>IN</v>
      </c>
      <c r="T197" s="155" t="str">
        <f ca="1">IF(B197="","",IF(ISERROR(MATCH($J197,SorP!$B$1:$B$6226,0)),"",INDIRECT("'SorP'!$A$"&amp;MATCH($S197&amp;$J197,SorP!C:C,0))))</f>
        <v>IN-UK</v>
      </c>
      <c r="U197" s="168"/>
      <c r="V197" s="169">
        <f>IF(C197="",NA(),MATCH($B197&amp;$C197,'Smelter Look-up'!$J:$J,0))</f>
        <v>6</v>
      </c>
      <c r="X197" s="170">
        <f t="shared" si="9"/>
        <v>0</v>
      </c>
      <c r="AB197" s="312" t="str">
        <f t="shared" si="11"/>
        <v>Cobalt</v>
      </c>
    </row>
    <row r="198" spans="1:28" s="170" customFormat="1" ht="113.4">
      <c r="A198" s="155" t="s">
        <v>66</v>
      </c>
      <c r="B198" s="302" t="s">
        <v>40</v>
      </c>
      <c r="C198" s="152" t="s">
        <v>64</v>
      </c>
      <c r="D198" s="149"/>
      <c r="E198" s="149" t="s">
        <v>65</v>
      </c>
      <c r="F198" s="149" t="s">
        <v>66</v>
      </c>
      <c r="G198" s="149" t="s">
        <v>12</v>
      </c>
      <c r="H198" s="204"/>
      <c r="I198" s="205" t="s">
        <v>67</v>
      </c>
      <c r="J198" s="205" t="s">
        <v>68</v>
      </c>
      <c r="K198" s="150"/>
      <c r="L198" s="150"/>
      <c r="M198" s="150"/>
      <c r="N198" s="150"/>
      <c r="O198" s="150"/>
      <c r="P198" s="207"/>
      <c r="Q198" s="151"/>
      <c r="R198" s="149" t="str">
        <f ca="1">IF(ISERROR($V198),"",OFFSET('Smelter Look-up'!$C$4,$V198-4,0)&amp;"")</f>
        <v>Chizhou CN New Materials and Technology Co., Ltd.</v>
      </c>
      <c r="S198" s="155" t="str">
        <f t="shared" ca="1" si="10"/>
        <v>CN</v>
      </c>
      <c r="T198" s="155" t="str">
        <f ca="1">IF(B198="","",IF(ISERROR(MATCH($J198,SorP!$B$1:$B$6226,0)),"",INDIRECT("'SorP'!$A$"&amp;MATCH($S198&amp;$J198,SorP!C:C,0))))</f>
        <v>CN-AH</v>
      </c>
      <c r="U198" s="168"/>
      <c r="V198" s="169">
        <f>IF(C198="",NA(),MATCH($B198&amp;$C198,'Smelter Look-up'!$J:$J,0))</f>
        <v>8</v>
      </c>
      <c r="X198" s="170">
        <f t="shared" si="9"/>
        <v>0</v>
      </c>
      <c r="AB198" s="312" t="str">
        <f t="shared" si="11"/>
        <v>Cobalt</v>
      </c>
    </row>
    <row r="199" spans="1:28" s="170" customFormat="1" ht="63">
      <c r="A199" s="155" t="s">
        <v>72</v>
      </c>
      <c r="B199" s="302" t="s">
        <v>40</v>
      </c>
      <c r="C199" s="152" t="s">
        <v>70</v>
      </c>
      <c r="D199" s="149"/>
      <c r="E199" s="149" t="s">
        <v>71</v>
      </c>
      <c r="F199" s="149" t="s">
        <v>72</v>
      </c>
      <c r="G199" s="149" t="s">
        <v>12</v>
      </c>
      <c r="H199" s="204"/>
      <c r="I199" s="205" t="s">
        <v>73</v>
      </c>
      <c r="J199" s="205" t="s">
        <v>7357</v>
      </c>
      <c r="K199" s="150"/>
      <c r="L199" s="150"/>
      <c r="M199" s="150"/>
      <c r="N199" s="150"/>
      <c r="O199" s="150"/>
      <c r="P199" s="207"/>
      <c r="Q199" s="151"/>
      <c r="R199" s="149" t="str">
        <f ca="1">IF(ISERROR($V199),"",OFFSET('Smelter Look-up'!$C$4,$V199-4,0)&amp;"")</f>
        <v>Compagnie de Tifnout Tiranimine</v>
      </c>
      <c r="S199" s="155" t="str">
        <f t="shared" ca="1" si="10"/>
        <v>MA</v>
      </c>
      <c r="T199" s="155" t="str">
        <f ca="1">IF(B199="","",IF(ISERROR(MATCH($J199,SorP!$B$1:$B$6226,0)),"",INDIRECT("'SorP'!$A$"&amp;MATCH($S199&amp;$J199,SorP!C:C,0))))</f>
        <v>MA-07</v>
      </c>
      <c r="U199" s="168"/>
      <c r="V199" s="169">
        <f>IF(C199="",NA(),MATCH($B199&amp;$C199,'Smelter Look-up'!$J:$J,0))</f>
        <v>12</v>
      </c>
      <c r="X199" s="170">
        <f t="shared" si="9"/>
        <v>0</v>
      </c>
      <c r="AB199" s="312" t="str">
        <f t="shared" si="11"/>
        <v>Cobalt</v>
      </c>
    </row>
    <row r="200" spans="1:28" s="170" customFormat="1" ht="37.799999999999997">
      <c r="A200" s="155" t="s">
        <v>77</v>
      </c>
      <c r="B200" s="302" t="s">
        <v>40</v>
      </c>
      <c r="C200" s="152" t="s">
        <v>19162</v>
      </c>
      <c r="D200" s="149"/>
      <c r="E200" s="149" t="s">
        <v>76</v>
      </c>
      <c r="F200" s="149" t="s">
        <v>77</v>
      </c>
      <c r="G200" s="149" t="s">
        <v>12</v>
      </c>
      <c r="H200" s="204"/>
      <c r="I200" s="205" t="s">
        <v>78</v>
      </c>
      <c r="J200" s="205" t="s">
        <v>79</v>
      </c>
      <c r="K200" s="150"/>
      <c r="L200" s="150"/>
      <c r="M200" s="150"/>
      <c r="N200" s="150"/>
      <c r="O200" s="150"/>
      <c r="P200" s="207"/>
      <c r="Q200" s="151"/>
      <c r="R200" s="149" t="str">
        <f ca="1">IF(ISERROR($V200),"",OFFSET('Smelter Look-up'!$C$4,$V200-4,0)&amp;"")</f>
        <v>Uranus Chemicals</v>
      </c>
      <c r="S200" s="155" t="str">
        <f t="shared" ca="1" si="10"/>
        <v>TW</v>
      </c>
      <c r="T200" s="155" t="str">
        <f ca="1">IF(B200="","",IF(ISERROR(MATCH($J200,SorP!$B$1:$B$6226,0)),"",INDIRECT("'SorP'!$A$"&amp;MATCH($S200&amp;$J200,SorP!C:C,0))))</f>
        <v>TW-MIA</v>
      </c>
      <c r="U200" s="168"/>
      <c r="V200" s="169">
        <f>IF(C200="",NA(),MATCH($B200&amp;$C200,'Smelter Look-up'!$J:$J,0))</f>
        <v>154</v>
      </c>
      <c r="X200" s="170">
        <f t="shared" si="9"/>
        <v>0</v>
      </c>
      <c r="AB200" s="312" t="str">
        <f t="shared" si="11"/>
        <v>Cobalt</v>
      </c>
    </row>
    <row r="201" spans="1:28" s="170" customFormat="1" ht="37.799999999999997">
      <c r="A201" s="155" t="s">
        <v>82</v>
      </c>
      <c r="B201" s="302" t="s">
        <v>40</v>
      </c>
      <c r="C201" s="152" t="s">
        <v>80</v>
      </c>
      <c r="D201" s="149"/>
      <c r="E201" s="149" t="s">
        <v>81</v>
      </c>
      <c r="F201" s="149" t="s">
        <v>82</v>
      </c>
      <c r="G201" s="149" t="s">
        <v>12</v>
      </c>
      <c r="H201" s="204"/>
      <c r="I201" s="205" t="s">
        <v>83</v>
      </c>
      <c r="J201" s="205" t="s">
        <v>84</v>
      </c>
      <c r="K201" s="150"/>
      <c r="L201" s="150"/>
      <c r="M201" s="150"/>
      <c r="N201" s="150"/>
      <c r="O201" s="150"/>
      <c r="P201" s="207"/>
      <c r="Q201" s="151"/>
      <c r="R201" s="149" t="str">
        <f ca="1">IF(ISERROR($V201),"",OFFSET('Smelter Look-up'!$C$4,$V201-4,0)&amp;"")</f>
        <v>Cosmo Chemical, Ltd.</v>
      </c>
      <c r="S201" s="155" t="str">
        <f t="shared" ca="1" si="10"/>
        <v>KR</v>
      </c>
      <c r="T201" s="155" t="str">
        <f ca="1">IF(B201="","",IF(ISERROR(MATCH($J201,SorP!$B$1:$B$6226,0)),"",INDIRECT("'SorP'!$A$"&amp;MATCH($S201&amp;$J201,SorP!C:C,0))))</f>
        <v>KR-48</v>
      </c>
      <c r="U201" s="168"/>
      <c r="V201" s="169">
        <f>IF(C201="",NA(),MATCH($B201&amp;$C201,'Smelter Look-up'!$J:$J,0))</f>
        <v>19</v>
      </c>
      <c r="X201" s="170">
        <f t="shared" si="9"/>
        <v>0</v>
      </c>
      <c r="AB201" s="312" t="str">
        <f t="shared" si="11"/>
        <v>Cobalt</v>
      </c>
    </row>
    <row r="202" spans="1:28" s="170" customFormat="1" ht="75.599999999999994">
      <c r="A202" s="155" t="s">
        <v>88</v>
      </c>
      <c r="B202" s="302" t="s">
        <v>40</v>
      </c>
      <c r="C202" s="152" t="s">
        <v>86</v>
      </c>
      <c r="D202" s="149"/>
      <c r="E202" s="149" t="s">
        <v>87</v>
      </c>
      <c r="F202" s="149" t="s">
        <v>88</v>
      </c>
      <c r="G202" s="149" t="s">
        <v>12</v>
      </c>
      <c r="H202" s="204"/>
      <c r="I202" s="205" t="s">
        <v>89</v>
      </c>
      <c r="J202" s="205" t="s">
        <v>89</v>
      </c>
      <c r="K202" s="150"/>
      <c r="L202" s="150"/>
      <c r="M202" s="150"/>
      <c r="N202" s="150"/>
      <c r="O202" s="150"/>
      <c r="P202" s="207"/>
      <c r="Q202" s="151"/>
      <c r="R202" s="149" t="str">
        <f ca="1">IF(ISERROR($V202),"",OFFSET('Smelter Look-up'!$C$4,$V202-4,0)&amp;"")</f>
        <v>Dynatec Madagascar Company</v>
      </c>
      <c r="S202" s="155" t="str">
        <f t="shared" ca="1" si="10"/>
        <v>MG</v>
      </c>
      <c r="T202" s="155" t="str">
        <f ca="1">IF(B202="","",IF(ISERROR(MATCH($J202,SorP!$B$1:$B$6226,0)),"",INDIRECT("'SorP'!$A$"&amp;MATCH($S202&amp;$J202,SorP!C:C,0))))</f>
        <v>MG-A</v>
      </c>
      <c r="U202" s="168"/>
      <c r="V202" s="169">
        <f>IF(C202="",NA(),MATCH($B202&amp;$C202,'Smelter Look-up'!$J:$J,0))</f>
        <v>21</v>
      </c>
      <c r="X202" s="170">
        <f t="shared" si="9"/>
        <v>0</v>
      </c>
      <c r="AB202" s="312" t="str">
        <f t="shared" si="11"/>
        <v>Cobalt</v>
      </c>
    </row>
    <row r="203" spans="1:28" s="170" customFormat="1" ht="50.4">
      <c r="A203" s="155" t="s">
        <v>12241</v>
      </c>
      <c r="B203" s="302" t="s">
        <v>40</v>
      </c>
      <c r="C203" s="152" t="s">
        <v>12240</v>
      </c>
      <c r="D203" s="149"/>
      <c r="E203" s="149" t="s">
        <v>81</v>
      </c>
      <c r="F203" s="149" t="s">
        <v>12241</v>
      </c>
      <c r="G203" s="149" t="s">
        <v>12</v>
      </c>
      <c r="H203" s="204"/>
      <c r="I203" s="205" t="s">
        <v>12242</v>
      </c>
      <c r="J203" s="205" t="s">
        <v>6424</v>
      </c>
      <c r="K203" s="150"/>
      <c r="L203" s="150"/>
      <c r="M203" s="150"/>
      <c r="N203" s="150"/>
      <c r="O203" s="150"/>
      <c r="P203" s="207"/>
      <c r="Q203" s="151"/>
      <c r="R203" s="149" t="str">
        <f ca="1">IF(ISERROR($V203),"",OFFSET('Smelter Look-up'!$C$4,$V203-4,0)&amp;"")</f>
        <v>Ecopro Materials Co., Ltd.</v>
      </c>
      <c r="S203" s="155" t="str">
        <f t="shared" ca="1" si="10"/>
        <v>KR</v>
      </c>
      <c r="T203" s="155" t="str">
        <f ca="1">IF(B203="","",IF(ISERROR(MATCH($J203,SorP!$B$1:$B$6226,0)),"",INDIRECT("'SorP'!$A$"&amp;MATCH($S203&amp;$J203,SorP!C:C,0))))</f>
        <v>KR-43</v>
      </c>
      <c r="U203" s="168"/>
      <c r="V203" s="169">
        <f>IF(C203="",NA(),MATCH($B203&amp;$C203,'Smelter Look-up'!$J:$J,0))</f>
        <v>22</v>
      </c>
      <c r="X203" s="170">
        <f t="shared" si="9"/>
        <v>0</v>
      </c>
      <c r="AB203" s="312" t="str">
        <f t="shared" si="11"/>
        <v>Cobalt</v>
      </c>
    </row>
    <row r="204" spans="1:28" s="170" customFormat="1" ht="37.799999999999997">
      <c r="A204" s="155" t="s">
        <v>12196</v>
      </c>
      <c r="B204" s="302" t="s">
        <v>40</v>
      </c>
      <c r="C204" s="152" t="s">
        <v>12195</v>
      </c>
      <c r="D204" s="149"/>
      <c r="E204" s="149" t="s">
        <v>1746</v>
      </c>
      <c r="F204" s="149" t="s">
        <v>12196</v>
      </c>
      <c r="G204" s="149" t="s">
        <v>12</v>
      </c>
      <c r="H204" s="204"/>
      <c r="I204" s="205" t="s">
        <v>10986</v>
      </c>
      <c r="J204" s="205" t="s">
        <v>10986</v>
      </c>
      <c r="K204" s="150"/>
      <c r="L204" s="150"/>
      <c r="M204" s="150"/>
      <c r="N204" s="150"/>
      <c r="O204" s="150"/>
      <c r="P204" s="207"/>
      <c r="Q204" s="151"/>
      <c r="R204" s="149" t="str">
        <f ca="1">IF(ISERROR($V204),"",OFFSET('Smelter Look-up'!$C$4,$V204-4,0)&amp;"")</f>
        <v>Eti Bakir A.S</v>
      </c>
      <c r="S204" s="155" t="str">
        <f t="shared" ca="1" si="10"/>
        <v>TR</v>
      </c>
      <c r="T204" s="155" t="str">
        <f ca="1">IF(B204="","",IF(ISERROR(MATCH($J204,SorP!$B$1:$B$6226,0)),"",INDIRECT("'SorP'!$A$"&amp;MATCH($S204&amp;$J204,SorP!C:C,0))))</f>
        <v>TR-47</v>
      </c>
      <c r="U204" s="168"/>
      <c r="V204" s="169">
        <f>IF(C204="",NA(),MATCH($B204&amp;$C204,'Smelter Look-up'!$J:$J,0))</f>
        <v>23</v>
      </c>
      <c r="X204" s="170">
        <f t="shared" si="9"/>
        <v>0</v>
      </c>
      <c r="AB204" s="312" t="str">
        <f t="shared" si="11"/>
        <v>Cobalt</v>
      </c>
    </row>
    <row r="205" spans="1:28" s="170" customFormat="1" ht="50.4">
      <c r="A205" s="155" t="s">
        <v>91</v>
      </c>
      <c r="B205" s="302" t="s">
        <v>40</v>
      </c>
      <c r="C205" s="152" t="s">
        <v>90</v>
      </c>
      <c r="D205" s="149"/>
      <c r="E205" s="149" t="s">
        <v>65</v>
      </c>
      <c r="F205" s="149" t="s">
        <v>91</v>
      </c>
      <c r="G205" s="149" t="s">
        <v>12</v>
      </c>
      <c r="H205" s="204"/>
      <c r="I205" s="205" t="s">
        <v>92</v>
      </c>
      <c r="J205" s="205" t="s">
        <v>93</v>
      </c>
      <c r="K205" s="150"/>
      <c r="L205" s="150"/>
      <c r="M205" s="150"/>
      <c r="N205" s="150"/>
      <c r="O205" s="150"/>
      <c r="P205" s="207"/>
      <c r="Q205" s="151"/>
      <c r="R205" s="149" t="str">
        <f ca="1">IF(ISERROR($V205),"",OFFSET('Smelter Look-up'!$C$4,$V205-4,0)&amp;"")</f>
        <v>Fairsky Industrial Co., Limited</v>
      </c>
      <c r="S205" s="155" t="str">
        <f t="shared" ca="1" si="10"/>
        <v>CN</v>
      </c>
      <c r="T205" s="155" t="str">
        <f ca="1">IF(B205="","",IF(ISERROR(MATCH($J205,SorP!$B$1:$B$6226,0)),"",INDIRECT("'SorP'!$A$"&amp;MATCH($S205&amp;$J205,SorP!C:C,0))))</f>
        <v>CN-HE</v>
      </c>
      <c r="U205" s="168"/>
      <c r="V205" s="169">
        <f>IF(C205="",NA(),MATCH($B205&amp;$C205,'Smelter Look-up'!$J:$J,0))</f>
        <v>27</v>
      </c>
      <c r="X205" s="170">
        <f t="shared" si="9"/>
        <v>0</v>
      </c>
      <c r="AB205" s="312" t="str">
        <f t="shared" si="11"/>
        <v>Cobalt</v>
      </c>
    </row>
    <row r="206" spans="1:28" s="170" customFormat="1" ht="63">
      <c r="A206" s="155" t="s">
        <v>96</v>
      </c>
      <c r="B206" s="302" t="s">
        <v>40</v>
      </c>
      <c r="C206" s="152" t="s">
        <v>94</v>
      </c>
      <c r="D206" s="149"/>
      <c r="E206" s="149" t="s">
        <v>95</v>
      </c>
      <c r="F206" s="149" t="s">
        <v>96</v>
      </c>
      <c r="G206" s="149" t="s">
        <v>12</v>
      </c>
      <c r="H206" s="204"/>
      <c r="I206" s="205" t="s">
        <v>97</v>
      </c>
      <c r="J206" s="205" t="s">
        <v>98</v>
      </c>
      <c r="K206" s="150"/>
      <c r="L206" s="150"/>
      <c r="M206" s="150"/>
      <c r="N206" s="150"/>
      <c r="O206" s="150"/>
      <c r="P206" s="207"/>
      <c r="Q206" s="151"/>
      <c r="R206" s="149" t="str">
        <f ca="1">IF(ISERROR($V206),"",OFFSET('Smelter Look-up'!$C$4,$V206-4,0)&amp;"")</f>
        <v>Fort Saskatchewan Metals Facility</v>
      </c>
      <c r="S206" s="155" t="str">
        <f t="shared" ca="1" si="10"/>
        <v>CA</v>
      </c>
      <c r="T206" s="155" t="str">
        <f ca="1">IF(B206="","",IF(ISERROR(MATCH($J206,SorP!$B$1:$B$6226,0)),"",INDIRECT("'SorP'!$A$"&amp;MATCH($S206&amp;$J206,SorP!C:C,0))))</f>
        <v>CA-ON</v>
      </c>
      <c r="U206" s="168"/>
      <c r="V206" s="169">
        <f>IF(C206="",NA(),MATCH($B206&amp;$C206,'Smelter Look-up'!$J:$J,0))</f>
        <v>28</v>
      </c>
      <c r="X206" s="170">
        <f t="shared" si="9"/>
        <v>0</v>
      </c>
      <c r="AB206" s="312" t="str">
        <f t="shared" si="11"/>
        <v>Cobalt</v>
      </c>
    </row>
    <row r="207" spans="1:28" s="170" customFormat="1" ht="50.4">
      <c r="A207" s="155" t="s">
        <v>102</v>
      </c>
      <c r="B207" s="302" t="s">
        <v>40</v>
      </c>
      <c r="C207" s="152" t="s">
        <v>100</v>
      </c>
      <c r="D207" s="149"/>
      <c r="E207" s="149" t="s">
        <v>101</v>
      </c>
      <c r="F207" s="149" t="s">
        <v>102</v>
      </c>
      <c r="G207" s="149" t="s">
        <v>12</v>
      </c>
      <c r="H207" s="204"/>
      <c r="I207" s="205" t="s">
        <v>103</v>
      </c>
      <c r="J207" s="205" t="s">
        <v>104</v>
      </c>
      <c r="K207" s="150"/>
      <c r="L207" s="150"/>
      <c r="M207" s="150"/>
      <c r="N207" s="150"/>
      <c r="O207" s="150"/>
      <c r="P207" s="207"/>
      <c r="Q207" s="151"/>
      <c r="R207" s="149" t="str">
        <f ca="1">IF(ISERROR($V207),"",OFFSET('Smelter Look-up'!$C$4,$V207-4,0)&amp;"")</f>
        <v>Umicore Finland Oy</v>
      </c>
      <c r="S207" s="155" t="str">
        <f t="shared" ca="1" si="10"/>
        <v>FI</v>
      </c>
      <c r="T207" s="155" t="str">
        <f ca="1">IF(B207="","",IF(ISERROR(MATCH($J207,SorP!$B$1:$B$6226,0)),"",INDIRECT("'SorP'!$A$"&amp;MATCH($S207&amp;$J207,SorP!C:C,0))))</f>
        <v>FI-07</v>
      </c>
      <c r="U207" s="168"/>
      <c r="V207" s="169">
        <f>IF(C207="",NA(),MATCH($B207&amp;$C207,'Smelter Look-up'!$J:$J,0))</f>
        <v>152</v>
      </c>
      <c r="X207" s="170">
        <f t="shared" si="9"/>
        <v>0</v>
      </c>
      <c r="AB207" s="312" t="str">
        <f t="shared" si="11"/>
        <v>Cobalt</v>
      </c>
    </row>
    <row r="208" spans="1:28" s="170" customFormat="1" ht="75.599999999999994">
      <c r="A208" s="155" t="s">
        <v>12046</v>
      </c>
      <c r="B208" s="302" t="s">
        <v>40</v>
      </c>
      <c r="C208" s="152" t="s">
        <v>12047</v>
      </c>
      <c r="D208" s="149"/>
      <c r="E208" s="149" t="s">
        <v>65</v>
      </c>
      <c r="F208" s="149" t="s">
        <v>12046</v>
      </c>
      <c r="G208" s="149" t="s">
        <v>12</v>
      </c>
      <c r="H208" s="204"/>
      <c r="I208" s="205" t="s">
        <v>12048</v>
      </c>
      <c r="J208" s="205" t="s">
        <v>298</v>
      </c>
      <c r="K208" s="150"/>
      <c r="L208" s="150"/>
      <c r="M208" s="150"/>
      <c r="N208" s="150"/>
      <c r="O208" s="150"/>
      <c r="P208" s="207"/>
      <c r="Q208" s="151"/>
      <c r="R208" s="149" t="str">
        <f ca="1">IF(ISERROR($V208),"",OFFSET('Smelter Look-up'!$C$4,$V208-4,0)&amp;"")</f>
        <v>Fujian Evergreen New Energy Technology Co.</v>
      </c>
      <c r="S208" s="155" t="str">
        <f t="shared" ca="1" si="10"/>
        <v>CN</v>
      </c>
      <c r="T208" s="155" t="str">
        <f ca="1">IF(B208="","",IF(ISERROR(MATCH($J208,SorP!$B$1:$B$6226,0)),"",INDIRECT("'SorP'!$A$"&amp;MATCH($S208&amp;$J208,SorP!C:C,0))))</f>
        <v>CN-FJ</v>
      </c>
      <c r="U208" s="168"/>
      <c r="V208" s="169">
        <f>IF(C208="",NA(),MATCH($B208&amp;$C208,'Smelter Look-up'!$J:$J,0))</f>
        <v>30</v>
      </c>
      <c r="X208" s="170">
        <f t="shared" si="9"/>
        <v>0</v>
      </c>
      <c r="AB208" s="312" t="str">
        <f t="shared" si="11"/>
        <v>Cobalt</v>
      </c>
    </row>
    <row r="209" spans="1:28" s="170" customFormat="1" ht="113.4">
      <c r="A209" s="155" t="s">
        <v>12248</v>
      </c>
      <c r="B209" s="302" t="s">
        <v>40</v>
      </c>
      <c r="C209" s="152" t="s">
        <v>12247</v>
      </c>
      <c r="D209" s="149"/>
      <c r="E209" s="149" t="s">
        <v>65</v>
      </c>
      <c r="F209" s="149" t="s">
        <v>12248</v>
      </c>
      <c r="G209" s="149" t="s">
        <v>12</v>
      </c>
      <c r="H209" s="204"/>
      <c r="I209" s="205" t="s">
        <v>105</v>
      </c>
      <c r="J209" s="205" t="s">
        <v>106</v>
      </c>
      <c r="K209" s="150"/>
      <c r="L209" s="150"/>
      <c r="M209" s="150"/>
      <c r="N209" s="150"/>
      <c r="O209" s="150"/>
      <c r="P209" s="207"/>
      <c r="Q209" s="151"/>
      <c r="R209" s="149" t="str">
        <f ca="1">IF(ISERROR($V209),"",OFFSET('Smelter Look-up'!$C$4,$V209-4,0)&amp;"")</f>
        <v>Ganzhou Hanrui New Energy Technology Co., Ltd.</v>
      </c>
      <c r="S209" s="155" t="str">
        <f t="shared" ca="1" si="10"/>
        <v>CN</v>
      </c>
      <c r="T209" s="155" t="str">
        <f ca="1">IF(B209="","",IF(ISERROR(MATCH($J209,SorP!$B$1:$B$6226,0)),"",INDIRECT("'SorP'!$A$"&amp;MATCH($S209&amp;$J209,SorP!C:C,0))))</f>
        <v>CN-JX</v>
      </c>
      <c r="U209" s="168"/>
      <c r="V209" s="169">
        <f>IF(C209="",NA(),MATCH($B209&amp;$C209,'Smelter Look-up'!$J:$J,0))</f>
        <v>33</v>
      </c>
      <c r="X209" s="170">
        <f t="shared" si="9"/>
        <v>0</v>
      </c>
      <c r="AB209" s="312" t="str">
        <f t="shared" si="11"/>
        <v>Cobalt</v>
      </c>
    </row>
    <row r="210" spans="1:28" s="170" customFormat="1" ht="100.8">
      <c r="A210" s="155" t="s">
        <v>108</v>
      </c>
      <c r="B210" s="302" t="s">
        <v>40</v>
      </c>
      <c r="C210" s="152" t="s">
        <v>107</v>
      </c>
      <c r="D210" s="149"/>
      <c r="E210" s="149" t="s">
        <v>65</v>
      </c>
      <c r="F210" s="149" t="s">
        <v>108</v>
      </c>
      <c r="G210" s="149" t="s">
        <v>12</v>
      </c>
      <c r="H210" s="204"/>
      <c r="I210" s="205" t="s">
        <v>105</v>
      </c>
      <c r="J210" s="205" t="s">
        <v>106</v>
      </c>
      <c r="K210" s="150"/>
      <c r="L210" s="150"/>
      <c r="M210" s="150"/>
      <c r="N210" s="150"/>
      <c r="O210" s="150"/>
      <c r="P210" s="207"/>
      <c r="Q210" s="151"/>
      <c r="R210" s="149" t="str">
        <f ca="1">IF(ISERROR($V210),"",OFFSET('Smelter Look-up'!$C$4,$V210-4,0)&amp;"")</f>
        <v>Ganzhou Highpower Technology Co., Ltd.</v>
      </c>
      <c r="S210" s="155" t="str">
        <f t="shared" ca="1" si="10"/>
        <v>CN</v>
      </c>
      <c r="T210" s="155" t="str">
        <f ca="1">IF(B210="","",IF(ISERROR(MATCH($J210,SorP!$B$1:$B$6226,0)),"",INDIRECT("'SorP'!$A$"&amp;MATCH($S210&amp;$J210,SorP!C:C,0))))</f>
        <v>CN-JX</v>
      </c>
      <c r="U210" s="168"/>
      <c r="V210" s="169">
        <f>IF(C210="",NA(),MATCH($B210&amp;$C210,'Smelter Look-up'!$J:$J,0))</f>
        <v>34</v>
      </c>
      <c r="X210" s="170">
        <f t="shared" si="9"/>
        <v>0</v>
      </c>
      <c r="AB210" s="312" t="str">
        <f t="shared" si="11"/>
        <v>Cobalt</v>
      </c>
    </row>
    <row r="211" spans="1:28" s="170" customFormat="1" ht="113.4">
      <c r="A211" s="155" t="s">
        <v>110</v>
      </c>
      <c r="B211" s="302" t="s">
        <v>40</v>
      </c>
      <c r="C211" s="152" t="s">
        <v>109</v>
      </c>
      <c r="D211" s="149"/>
      <c r="E211" s="149" t="s">
        <v>65</v>
      </c>
      <c r="F211" s="149" t="s">
        <v>110</v>
      </c>
      <c r="G211" s="149" t="s">
        <v>12</v>
      </c>
      <c r="H211" s="204"/>
      <c r="I211" s="205" t="s">
        <v>105</v>
      </c>
      <c r="J211" s="205" t="s">
        <v>106</v>
      </c>
      <c r="K211" s="150"/>
      <c r="L211" s="150"/>
      <c r="M211" s="150"/>
      <c r="N211" s="150"/>
      <c r="O211" s="150"/>
      <c r="P211" s="207"/>
      <c r="Q211" s="151"/>
      <c r="R211" s="149" t="str">
        <f ca="1">IF(ISERROR($V211),"",OFFSET('Smelter Look-up'!$C$4,$V211-4,0)&amp;"")</f>
        <v>Ganzhou Tengyuan Cobalt New Material Co., Ltd.</v>
      </c>
      <c r="S211" s="155" t="str">
        <f t="shared" ca="1" si="10"/>
        <v>CN</v>
      </c>
      <c r="T211" s="155" t="str">
        <f ca="1">IF(B211="","",IF(ISERROR(MATCH($J211,SorP!$B$1:$B$6226,0)),"",INDIRECT("'SorP'!$A$"&amp;MATCH($S211&amp;$J211,SorP!C:C,0))))</f>
        <v>CN-JX</v>
      </c>
      <c r="U211" s="168"/>
      <c r="V211" s="169">
        <f>IF(C211="",NA(),MATCH($B211&amp;$C211,'Smelter Look-up'!$J:$J,0))</f>
        <v>35</v>
      </c>
      <c r="X211" s="170">
        <f t="shared" si="9"/>
        <v>0</v>
      </c>
      <c r="AB211" s="312" t="str">
        <f t="shared" si="11"/>
        <v>Cobalt</v>
      </c>
    </row>
    <row r="212" spans="1:28" s="170" customFormat="1" ht="88.2">
      <c r="A212" s="155" t="s">
        <v>112</v>
      </c>
      <c r="B212" s="302" t="s">
        <v>40</v>
      </c>
      <c r="C212" s="152" t="s">
        <v>111</v>
      </c>
      <c r="D212" s="149"/>
      <c r="E212" s="149" t="s">
        <v>65</v>
      </c>
      <c r="F212" s="149" t="s">
        <v>112</v>
      </c>
      <c r="G212" s="149" t="s">
        <v>12</v>
      </c>
      <c r="H212" s="204"/>
      <c r="I212" s="205" t="s">
        <v>113</v>
      </c>
      <c r="J212" s="205" t="s">
        <v>114</v>
      </c>
      <c r="K212" s="150"/>
      <c r="L212" s="150"/>
      <c r="M212" s="150"/>
      <c r="N212" s="150"/>
      <c r="O212" s="150"/>
      <c r="P212" s="207"/>
      <c r="Q212" s="151"/>
      <c r="R212" s="149" t="str">
        <f ca="1">IF(ISERROR($V212),"",OFFSET('Smelter Look-up'!$C$4,$V212-4,0)&amp;"")</f>
        <v>Gem (Jiangsu) Cobalt Industry Co., Ltd.</v>
      </c>
      <c r="S212" s="155" t="str">
        <f t="shared" ca="1" si="10"/>
        <v>CN</v>
      </c>
      <c r="T212" s="155" t="str">
        <f ca="1">IF(B212="","",IF(ISERROR(MATCH($J212,SorP!$B$1:$B$6226,0)),"",INDIRECT("'SorP'!$A$"&amp;MATCH($S212&amp;$J212,SorP!C:C,0))))</f>
        <v>CN-JS</v>
      </c>
      <c r="U212" s="168"/>
      <c r="V212" s="169">
        <f>IF(C212="",NA(),MATCH($B212&amp;$C212,'Smelter Look-up'!$J:$J,0))</f>
        <v>36</v>
      </c>
      <c r="X212" s="170">
        <f t="shared" si="9"/>
        <v>0</v>
      </c>
      <c r="AB212" s="312" t="str">
        <f t="shared" si="11"/>
        <v>Cobalt</v>
      </c>
    </row>
    <row r="213" spans="1:28" s="170" customFormat="1" ht="63">
      <c r="A213" s="155" t="s">
        <v>117</v>
      </c>
      <c r="B213" s="302" t="s">
        <v>40</v>
      </c>
      <c r="C213" s="152" t="s">
        <v>115</v>
      </c>
      <c r="D213" s="149"/>
      <c r="E213" s="149" t="s">
        <v>116</v>
      </c>
      <c r="F213" s="149" t="s">
        <v>117</v>
      </c>
      <c r="G213" s="149" t="s">
        <v>12</v>
      </c>
      <c r="H213" s="204"/>
      <c r="I213" s="205" t="s">
        <v>118</v>
      </c>
      <c r="J213" s="205" t="s">
        <v>16354</v>
      </c>
      <c r="K213" s="150"/>
      <c r="L213" s="150"/>
      <c r="M213" s="150"/>
      <c r="N213" s="150"/>
      <c r="O213" s="150"/>
      <c r="P213" s="207"/>
      <c r="Q213" s="151"/>
      <c r="R213" s="149" t="str">
        <f ca="1">IF(ISERROR($V213),"",OFFSET('Smelter Look-up'!$C$4,$V213-4,0)&amp;"")</f>
        <v>Glencore Nikkelverk Refinery</v>
      </c>
      <c r="S213" s="155" t="str">
        <f t="shared" ca="1" si="10"/>
        <v>NO</v>
      </c>
      <c r="T213" s="155" t="str">
        <f ca="1">IF(B213="","",IF(ISERROR(MATCH($J213,SorP!$B$1:$B$6226,0)),"",INDIRECT("'SorP'!$A$"&amp;MATCH($S213&amp;$J213,SorP!C:C,0))))</f>
        <v>NO-42</v>
      </c>
      <c r="U213" s="168"/>
      <c r="V213" s="169">
        <f>IF(C213="",NA(),MATCH($B213&amp;$C213,'Smelter Look-up'!$J:$J,0))</f>
        <v>38</v>
      </c>
      <c r="X213" s="170">
        <f t="shared" si="9"/>
        <v>0</v>
      </c>
      <c r="AB213" s="312" t="str">
        <f t="shared" si="11"/>
        <v>Cobalt</v>
      </c>
    </row>
    <row r="214" spans="1:28" s="170" customFormat="1" ht="113.4">
      <c r="A214" s="155" t="s">
        <v>12049</v>
      </c>
      <c r="B214" s="302" t="s">
        <v>40</v>
      </c>
      <c r="C214" s="152" t="s">
        <v>12249</v>
      </c>
      <c r="D214" s="149"/>
      <c r="E214" s="149" t="s">
        <v>65</v>
      </c>
      <c r="F214" s="149" t="s">
        <v>12049</v>
      </c>
      <c r="G214" s="149" t="s">
        <v>12</v>
      </c>
      <c r="H214" s="204"/>
      <c r="I214" s="205" t="s">
        <v>12050</v>
      </c>
      <c r="J214" s="205" t="s">
        <v>122</v>
      </c>
      <c r="K214" s="150"/>
      <c r="L214" s="150"/>
      <c r="M214" s="150"/>
      <c r="N214" s="150"/>
      <c r="O214" s="150"/>
      <c r="P214" s="207"/>
      <c r="Q214" s="151"/>
      <c r="R214" s="149" t="str">
        <f ca="1">IF(ISERROR($V214),"",OFFSET('Smelter Look-up'!$C$4,$V214-4,0)&amp;"")</f>
        <v>Guangdong Fangyuan New Materials Group Co., Ltd.</v>
      </c>
      <c r="S214" s="155" t="str">
        <f t="shared" ca="1" si="10"/>
        <v>CN</v>
      </c>
      <c r="T214" s="155" t="str">
        <f ca="1">IF(B214="","",IF(ISERROR(MATCH($J214,SorP!$B$1:$B$6226,0)),"",INDIRECT("'SorP'!$A$"&amp;MATCH($S214&amp;$J214,SorP!C:C,0))))</f>
        <v>CN-GD</v>
      </c>
      <c r="U214" s="168"/>
      <c r="V214" s="169">
        <f>IF(C214="",NA(),MATCH($B214&amp;$C214,'Smelter Look-up'!$J:$J,0))</f>
        <v>39</v>
      </c>
      <c r="X214" s="170">
        <f t="shared" si="9"/>
        <v>0</v>
      </c>
      <c r="AB214" s="312" t="str">
        <f t="shared" si="11"/>
        <v>Cobalt</v>
      </c>
    </row>
    <row r="215" spans="1:28" s="170" customFormat="1" ht="100.8">
      <c r="A215" s="155" t="s">
        <v>120</v>
      </c>
      <c r="B215" s="302" t="s">
        <v>40</v>
      </c>
      <c r="C215" s="152" t="s">
        <v>119</v>
      </c>
      <c r="D215" s="149"/>
      <c r="E215" s="149" t="s">
        <v>65</v>
      </c>
      <c r="F215" s="149" t="s">
        <v>120</v>
      </c>
      <c r="G215" s="149" t="s">
        <v>12</v>
      </c>
      <c r="H215" s="204"/>
      <c r="I215" s="205" t="s">
        <v>121</v>
      </c>
      <c r="J215" s="205" t="s">
        <v>122</v>
      </c>
      <c r="K215" s="150"/>
      <c r="L215" s="150"/>
      <c r="M215" s="150"/>
      <c r="N215" s="150"/>
      <c r="O215" s="150"/>
      <c r="P215" s="207"/>
      <c r="Q215" s="151"/>
      <c r="R215" s="149" t="str">
        <f ca="1">IF(ISERROR($V215),"",OFFSET('Smelter Look-up'!$C$4,$V215-4,0)&amp;"")</f>
        <v>Guangdong Jiana Energy Technology Co., Ltd.</v>
      </c>
      <c r="S215" s="155" t="str">
        <f t="shared" ca="1" si="10"/>
        <v>CN</v>
      </c>
      <c r="T215" s="155" t="str">
        <f ca="1">IF(B215="","",IF(ISERROR(MATCH($J215,SorP!$B$1:$B$6226,0)),"",INDIRECT("'SorP'!$A$"&amp;MATCH($S215&amp;$J215,SorP!C:C,0))))</f>
        <v>CN-GD</v>
      </c>
      <c r="U215" s="168"/>
      <c r="V215" s="169">
        <f>IF(C215="",NA(),MATCH($B215&amp;$C215,'Smelter Look-up'!$J:$J,0))</f>
        <v>40</v>
      </c>
      <c r="X215" s="170">
        <f t="shared" si="9"/>
        <v>0</v>
      </c>
      <c r="AB215" s="312" t="str">
        <f t="shared" si="11"/>
        <v>Cobalt</v>
      </c>
    </row>
    <row r="216" spans="1:28" s="170" customFormat="1" ht="126">
      <c r="A216" s="155" t="s">
        <v>12251</v>
      </c>
      <c r="B216" s="302" t="s">
        <v>40</v>
      </c>
      <c r="C216" s="152" t="s">
        <v>12250</v>
      </c>
      <c r="D216" s="149"/>
      <c r="E216" s="149" t="s">
        <v>65</v>
      </c>
      <c r="F216" s="149" t="s">
        <v>12251</v>
      </c>
      <c r="G216" s="149" t="s">
        <v>12</v>
      </c>
      <c r="H216" s="204"/>
      <c r="I216" s="205" t="s">
        <v>12252</v>
      </c>
      <c r="J216" s="205" t="s">
        <v>126</v>
      </c>
      <c r="K216" s="150"/>
      <c r="L216" s="150"/>
      <c r="M216" s="150"/>
      <c r="N216" s="150"/>
      <c r="O216" s="150"/>
      <c r="P216" s="207"/>
      <c r="Q216" s="151"/>
      <c r="R216" s="149" t="str">
        <f ca="1">IF(ISERROR($V216),"",OFFSET('Smelter Look-up'!$C$4,$V216-4,0)&amp;"")</f>
        <v>Guangxi CNGR New Energy Science &amp; Technology Co., Ltd.</v>
      </c>
      <c r="S216" s="155" t="str">
        <f t="shared" ca="1" si="10"/>
        <v>CN</v>
      </c>
      <c r="T216" s="155" t="str">
        <f ca="1">IF(B216="","",IF(ISERROR(MATCH($J216,SorP!$B$1:$B$6226,0)),"",INDIRECT("'SorP'!$A$"&amp;MATCH($S216&amp;$J216,SorP!C:C,0))))</f>
        <v>CN-GX</v>
      </c>
      <c r="U216" s="168"/>
      <c r="V216" s="169">
        <f>IF(C216="",NA(),MATCH($B216&amp;$C216,'Smelter Look-up'!$J:$J,0))</f>
        <v>41</v>
      </c>
      <c r="X216" s="170">
        <f t="shared" si="9"/>
        <v>0</v>
      </c>
      <c r="AB216" s="312" t="str">
        <f t="shared" si="11"/>
        <v>Cobalt</v>
      </c>
    </row>
    <row r="217" spans="1:28" s="170" customFormat="1" ht="88.2">
      <c r="A217" s="155" t="s">
        <v>124</v>
      </c>
      <c r="B217" s="302" t="s">
        <v>40</v>
      </c>
      <c r="C217" s="152" t="s">
        <v>123</v>
      </c>
      <c r="D217" s="149"/>
      <c r="E217" s="149" t="s">
        <v>65</v>
      </c>
      <c r="F217" s="149" t="s">
        <v>124</v>
      </c>
      <c r="G217" s="149" t="s">
        <v>12</v>
      </c>
      <c r="H217" s="204"/>
      <c r="I217" s="205" t="s">
        <v>125</v>
      </c>
      <c r="J217" s="205" t="s">
        <v>126</v>
      </c>
      <c r="K217" s="150"/>
      <c r="L217" s="150"/>
      <c r="M217" s="150"/>
      <c r="N217" s="150"/>
      <c r="O217" s="150"/>
      <c r="P217" s="207"/>
      <c r="Q217" s="151"/>
      <c r="R217" s="149" t="str">
        <f ca="1">IF(ISERROR($V217),"",OFFSET('Smelter Look-up'!$C$4,$V217-4,0)&amp;"")</f>
        <v>Guangxi Yinyi Advanced Material Co., Ltd.</v>
      </c>
      <c r="S217" s="155" t="str">
        <f t="shared" ca="1" si="10"/>
        <v>CN</v>
      </c>
      <c r="T217" s="155" t="str">
        <f ca="1">IF(B217="","",IF(ISERROR(MATCH($J217,SorP!$B$1:$B$6226,0)),"",INDIRECT("'SorP'!$A$"&amp;MATCH($S217&amp;$J217,SorP!C:C,0))))</f>
        <v>CN-GX</v>
      </c>
      <c r="U217" s="168"/>
      <c r="V217" s="169">
        <f>IF(C217="",NA(),MATCH($B217&amp;$C217,'Smelter Look-up'!$J:$J,0))</f>
        <v>42</v>
      </c>
      <c r="X217" s="170">
        <f t="shared" si="9"/>
        <v>0</v>
      </c>
      <c r="AB217" s="312" t="str">
        <f t="shared" si="11"/>
        <v>Cobalt</v>
      </c>
    </row>
    <row r="218" spans="1:28" s="170" customFormat="1" ht="151.19999999999999">
      <c r="A218" s="155" t="s">
        <v>128</v>
      </c>
      <c r="B218" s="302" t="s">
        <v>40</v>
      </c>
      <c r="C218" s="152" t="s">
        <v>127</v>
      </c>
      <c r="D218" s="149"/>
      <c r="E218" s="149" t="s">
        <v>65</v>
      </c>
      <c r="F218" s="149" t="s">
        <v>128</v>
      </c>
      <c r="G218" s="149" t="s">
        <v>12</v>
      </c>
      <c r="H218" s="204"/>
      <c r="I218" s="205" t="s">
        <v>129</v>
      </c>
      <c r="J218" s="205" t="s">
        <v>130</v>
      </c>
      <c r="K218" s="150"/>
      <c r="L218" s="150"/>
      <c r="M218" s="150"/>
      <c r="N218" s="150"/>
      <c r="O218" s="150"/>
      <c r="P218" s="207"/>
      <c r="Q218" s="151"/>
      <c r="R218" s="149" t="str">
        <f ca="1">IF(ISERROR($V218),"",OFFSET('Smelter Look-up'!$C$4,$V218-4,0)&amp;"")</f>
        <v>Guizhou CNGR Resource Recycling Industry Development Co., Ltd.</v>
      </c>
      <c r="S218" s="155" t="str">
        <f t="shared" ca="1" si="10"/>
        <v>CN</v>
      </c>
      <c r="T218" s="155" t="str">
        <f ca="1">IF(B218="","",IF(ISERROR(MATCH($J218,SorP!$B$1:$B$6226,0)),"",INDIRECT("'SorP'!$A$"&amp;MATCH($S218&amp;$J218,SorP!C:C,0))))</f>
        <v>CN-GZ</v>
      </c>
      <c r="U218" s="168"/>
      <c r="V218" s="169">
        <f>IF(C218="",NA(),MATCH($B218&amp;$C218,'Smelter Look-up'!$J:$J,0))</f>
        <v>43</v>
      </c>
      <c r="X218" s="170">
        <f t="shared" si="9"/>
        <v>0</v>
      </c>
      <c r="AB218" s="312" t="str">
        <f t="shared" si="11"/>
        <v>Cobalt</v>
      </c>
    </row>
    <row r="219" spans="1:28" s="170" customFormat="1" ht="100.8">
      <c r="A219" s="155" t="s">
        <v>12198</v>
      </c>
      <c r="B219" s="302" t="s">
        <v>40</v>
      </c>
      <c r="C219" s="152" t="s">
        <v>12197</v>
      </c>
      <c r="D219" s="149"/>
      <c r="E219" s="149" t="s">
        <v>65</v>
      </c>
      <c r="F219" s="149" t="s">
        <v>12198</v>
      </c>
      <c r="G219" s="149" t="s">
        <v>12</v>
      </c>
      <c r="H219" s="204"/>
      <c r="I219" s="205" t="s">
        <v>129</v>
      </c>
      <c r="J219" s="205" t="s">
        <v>130</v>
      </c>
      <c r="K219" s="150"/>
      <c r="L219" s="150"/>
      <c r="M219" s="150"/>
      <c r="N219" s="150"/>
      <c r="O219" s="150"/>
      <c r="P219" s="207"/>
      <c r="Q219" s="151"/>
      <c r="R219" s="149" t="str">
        <f ca="1">IF(ISERROR($V219),"",OFFSET('Smelter Look-up'!$C$4,$V219-4,0)&amp;"")</f>
        <v>Guizhou Red Star Electronic Material Co., Ltd.</v>
      </c>
      <c r="S219" s="155" t="str">
        <f t="shared" ca="1" si="10"/>
        <v>CN</v>
      </c>
      <c r="T219" s="155" t="str">
        <f ca="1">IF(B219="","",IF(ISERROR(MATCH($J219,SorP!$B$1:$B$6226,0)),"",INDIRECT("'SorP'!$A$"&amp;MATCH($S219&amp;$J219,SorP!C:C,0))))</f>
        <v>CN-GZ</v>
      </c>
      <c r="U219" s="168"/>
      <c r="V219" s="169">
        <f>IF(C219="",NA(),MATCH($B219&amp;$C219,'Smelter Look-up'!$J:$J,0))</f>
        <v>44</v>
      </c>
      <c r="X219" s="170">
        <f t="shared" si="9"/>
        <v>0</v>
      </c>
      <c r="AB219" s="312" t="str">
        <f t="shared" si="11"/>
        <v>Cobalt</v>
      </c>
    </row>
    <row r="220" spans="1:28" s="170" customFormat="1" ht="88.2">
      <c r="A220" s="155" t="s">
        <v>134</v>
      </c>
      <c r="B220" s="302" t="s">
        <v>40</v>
      </c>
      <c r="C220" s="152" t="s">
        <v>132</v>
      </c>
      <c r="D220" s="149"/>
      <c r="E220" s="149" t="s">
        <v>133</v>
      </c>
      <c r="F220" s="149" t="s">
        <v>134</v>
      </c>
      <c r="G220" s="149" t="s">
        <v>12</v>
      </c>
      <c r="H220" s="204"/>
      <c r="I220" s="205" t="s">
        <v>135</v>
      </c>
      <c r="J220" s="205" t="s">
        <v>136</v>
      </c>
      <c r="K220" s="150"/>
      <c r="L220" s="150"/>
      <c r="M220" s="150"/>
      <c r="N220" s="150"/>
      <c r="O220" s="150"/>
      <c r="P220" s="207"/>
      <c r="Q220" s="151"/>
      <c r="R220" s="149" t="str">
        <f ca="1">IF(ISERROR($V220),"",OFFSET('Smelter Look-up'!$C$4,$V220-4,0)&amp;"")</f>
        <v>Harima Refinery, Sumitomo Metal Mining</v>
      </c>
      <c r="S220" s="155" t="str">
        <f t="shared" ca="1" si="10"/>
        <v>JP</v>
      </c>
      <c r="T220" s="155" t="str">
        <f ca="1">IF(B220="","",IF(ISERROR(MATCH($J220,SorP!$B$1:$B$6226,0)),"",INDIRECT("'SorP'!$A$"&amp;MATCH($S220&amp;$J220,SorP!C:C,0))))</f>
        <v>JP-28</v>
      </c>
      <c r="U220" s="168"/>
      <c r="V220" s="169">
        <f>IF(C220="",NA(),MATCH($B220&amp;$C220,'Smelter Look-up'!$J:$J,0))</f>
        <v>46</v>
      </c>
      <c r="X220" s="170">
        <f t="shared" si="9"/>
        <v>0</v>
      </c>
      <c r="AB220" s="312" t="str">
        <f t="shared" si="11"/>
        <v>Cobalt</v>
      </c>
    </row>
    <row r="221" spans="1:28" s="170" customFormat="1" ht="88.2">
      <c r="A221" s="155" t="s">
        <v>138</v>
      </c>
      <c r="B221" s="302" t="s">
        <v>40</v>
      </c>
      <c r="C221" s="152" t="s">
        <v>137</v>
      </c>
      <c r="D221" s="149"/>
      <c r="E221" s="149" t="s">
        <v>65</v>
      </c>
      <c r="F221" s="149" t="s">
        <v>138</v>
      </c>
      <c r="G221" s="149" t="s">
        <v>12</v>
      </c>
      <c r="H221" s="204"/>
      <c r="I221" s="205" t="s">
        <v>139</v>
      </c>
      <c r="J221" s="205" t="s">
        <v>68</v>
      </c>
      <c r="K221" s="150"/>
      <c r="L221" s="150"/>
      <c r="M221" s="150"/>
      <c r="N221" s="150"/>
      <c r="O221" s="150"/>
      <c r="P221" s="207"/>
      <c r="Q221" s="151"/>
      <c r="R221" s="149" t="str">
        <f ca="1">IF(ISERROR($V221),"",OFFSET('Smelter Look-up'!$C$4,$V221-4,0)&amp;"")</f>
        <v>Hefei Rongjie Metal Technology Co., Ltd.</v>
      </c>
      <c r="S221" s="155" t="str">
        <f t="shared" ca="1" si="10"/>
        <v>CN</v>
      </c>
      <c r="T221" s="155" t="str">
        <f ca="1">IF(B221="","",IF(ISERROR(MATCH($J221,SorP!$B$1:$B$6226,0)),"",INDIRECT("'SorP'!$A$"&amp;MATCH($S221&amp;$J221,SorP!C:C,0))))</f>
        <v>CN-AH</v>
      </c>
      <c r="U221" s="168"/>
      <c r="V221" s="169">
        <f>IF(C221="",NA(),MATCH($B221&amp;$C221,'Smelter Look-up'!$J:$J,0))</f>
        <v>47</v>
      </c>
      <c r="X221" s="170">
        <f t="shared" si="9"/>
        <v>0</v>
      </c>
      <c r="AB221" s="312" t="str">
        <f t="shared" si="11"/>
        <v>Cobalt</v>
      </c>
    </row>
    <row r="222" spans="1:28" s="170" customFormat="1" ht="100.8">
      <c r="A222" s="155" t="s">
        <v>141</v>
      </c>
      <c r="B222" s="302" t="s">
        <v>40</v>
      </c>
      <c r="C222" s="152" t="s">
        <v>140</v>
      </c>
      <c r="D222" s="149"/>
      <c r="E222" s="149" t="s">
        <v>65</v>
      </c>
      <c r="F222" s="149" t="s">
        <v>141</v>
      </c>
      <c r="G222" s="149" t="s">
        <v>12</v>
      </c>
      <c r="H222" s="204"/>
      <c r="I222" s="205" t="s">
        <v>142</v>
      </c>
      <c r="J222" s="205" t="s">
        <v>143</v>
      </c>
      <c r="K222" s="150"/>
      <c r="L222" s="150"/>
      <c r="M222" s="150"/>
      <c r="N222" s="150"/>
      <c r="O222" s="150"/>
      <c r="P222" s="207"/>
      <c r="Q222" s="151"/>
      <c r="R222" s="149" t="str">
        <f ca="1">IF(ISERROR($V222),"",OFFSET('Smelter Look-up'!$C$4,$V222-4,0)&amp;"")</f>
        <v>Hunan Brunp Recycling Technology Co., Ltd.</v>
      </c>
      <c r="S222" s="155" t="str">
        <f t="shared" ca="1" si="10"/>
        <v>CN</v>
      </c>
      <c r="T222" s="155" t="str">
        <f ca="1">IF(B222="","",IF(ISERROR(MATCH($J222,SorP!$B$1:$B$6226,0)),"",INDIRECT("'SorP'!$A$"&amp;MATCH($S222&amp;$J222,SorP!C:C,0))))</f>
        <v>CN-HN</v>
      </c>
      <c r="U222" s="168"/>
      <c r="V222" s="169">
        <f>IF(C222="",NA(),MATCH($B222&amp;$C222,'Smelter Look-up'!$J:$J,0))</f>
        <v>48</v>
      </c>
      <c r="X222" s="170">
        <f t="shared" si="9"/>
        <v>0</v>
      </c>
      <c r="AB222" s="312" t="str">
        <f t="shared" si="11"/>
        <v>Cobalt</v>
      </c>
    </row>
    <row r="223" spans="1:28" s="170" customFormat="1" ht="126">
      <c r="A223" s="155" t="s">
        <v>145</v>
      </c>
      <c r="B223" s="302" t="s">
        <v>40</v>
      </c>
      <c r="C223" s="152" t="s">
        <v>144</v>
      </c>
      <c r="D223" s="149"/>
      <c r="E223" s="149" t="s">
        <v>65</v>
      </c>
      <c r="F223" s="149" t="s">
        <v>145</v>
      </c>
      <c r="G223" s="149" t="s">
        <v>12</v>
      </c>
      <c r="H223" s="204"/>
      <c r="I223" s="205" t="s">
        <v>142</v>
      </c>
      <c r="J223" s="205" t="s">
        <v>143</v>
      </c>
      <c r="K223" s="150"/>
      <c r="L223" s="150"/>
      <c r="M223" s="150"/>
      <c r="N223" s="150"/>
      <c r="O223" s="150"/>
      <c r="P223" s="207"/>
      <c r="Q223" s="151"/>
      <c r="R223" s="149" t="str">
        <f ca="1">IF(ISERROR($V223),"",OFFSET('Smelter Look-up'!$C$4,$V223-4,0)&amp;"")</f>
        <v>Hunan CNGR New Energy Science &amp; Technology Co., Ltd.</v>
      </c>
      <c r="S223" s="155" t="str">
        <f t="shared" ca="1" si="10"/>
        <v>CN</v>
      </c>
      <c r="T223" s="155" t="str">
        <f ca="1">IF(B223="","",IF(ISERROR(MATCH($J223,SorP!$B$1:$B$6226,0)),"",INDIRECT("'SorP'!$A$"&amp;MATCH($S223&amp;$J223,SorP!C:C,0))))</f>
        <v>CN-HN</v>
      </c>
      <c r="U223" s="168"/>
      <c r="V223" s="169">
        <f>IF(C223="",NA(),MATCH($B223&amp;$C223,'Smelter Look-up'!$J:$J,0))</f>
        <v>49</v>
      </c>
      <c r="X223" s="170">
        <f t="shared" si="9"/>
        <v>0</v>
      </c>
      <c r="AB223" s="312" t="str">
        <f t="shared" si="11"/>
        <v>Cobalt</v>
      </c>
    </row>
    <row r="224" spans="1:28" s="170" customFormat="1" ht="100.8">
      <c r="A224" s="155" t="s">
        <v>148</v>
      </c>
      <c r="B224" s="302" t="s">
        <v>40</v>
      </c>
      <c r="C224" s="152" t="s">
        <v>147</v>
      </c>
      <c r="D224" s="149"/>
      <c r="E224" s="149" t="s">
        <v>65</v>
      </c>
      <c r="F224" s="149" t="s">
        <v>148</v>
      </c>
      <c r="G224" s="149" t="s">
        <v>12</v>
      </c>
      <c r="H224" s="204"/>
      <c r="I224" s="205" t="s">
        <v>149</v>
      </c>
      <c r="J224" s="205" t="s">
        <v>143</v>
      </c>
      <c r="K224" s="150"/>
      <c r="L224" s="150"/>
      <c r="M224" s="150"/>
      <c r="N224" s="150"/>
      <c r="O224" s="150"/>
      <c r="P224" s="207"/>
      <c r="Q224" s="151"/>
      <c r="R224" s="149" t="str">
        <f ca="1">IF(ISERROR($V224),"",OFFSET('Smelter Look-up'!$C$4,$V224-4,0)&amp;"")</f>
        <v>Hunan Jinxin New Material Holding Co., Ltd.</v>
      </c>
      <c r="S224" s="155" t="str">
        <f t="shared" ca="1" si="10"/>
        <v>CN</v>
      </c>
      <c r="T224" s="155" t="str">
        <f ca="1">IF(B224="","",IF(ISERROR(MATCH($J224,SorP!$B$1:$B$6226,0)),"",INDIRECT("'SorP'!$A$"&amp;MATCH($S224&amp;$J224,SorP!C:C,0))))</f>
        <v>CN-HN</v>
      </c>
      <c r="U224" s="168"/>
      <c r="V224" s="169">
        <f>IF(C224="",NA(),MATCH($B224&amp;$C224,'Smelter Look-up'!$J:$J,0))</f>
        <v>51</v>
      </c>
      <c r="X224" s="170">
        <f t="shared" si="9"/>
        <v>0</v>
      </c>
      <c r="AB224" s="312" t="str">
        <f t="shared" si="11"/>
        <v>Cobalt</v>
      </c>
    </row>
    <row r="225" spans="1:28" s="170" customFormat="1" ht="88.2">
      <c r="A225" s="155" t="s">
        <v>151</v>
      </c>
      <c r="B225" s="302" t="s">
        <v>40</v>
      </c>
      <c r="C225" s="152" t="s">
        <v>150</v>
      </c>
      <c r="D225" s="149"/>
      <c r="E225" s="149" t="s">
        <v>65</v>
      </c>
      <c r="F225" s="149" t="s">
        <v>151</v>
      </c>
      <c r="G225" s="149" t="s">
        <v>12</v>
      </c>
      <c r="H225" s="204"/>
      <c r="I225" s="205" t="s">
        <v>149</v>
      </c>
      <c r="J225" s="205" t="s">
        <v>143</v>
      </c>
      <c r="K225" s="150"/>
      <c r="L225" s="150"/>
      <c r="M225" s="150"/>
      <c r="N225" s="150"/>
      <c r="O225" s="150"/>
      <c r="P225" s="207"/>
      <c r="Q225" s="151"/>
      <c r="R225" s="149" t="str">
        <f ca="1">IF(ISERROR($V225),"",OFFSET('Smelter Look-up'!$C$4,$V225-4,0)&amp;"")</f>
        <v>Hunan Shiji Yintian New Material Co., Ltd.</v>
      </c>
      <c r="S225" s="155" t="str">
        <f t="shared" ca="1" si="10"/>
        <v>CN</v>
      </c>
      <c r="T225" s="155" t="str">
        <f ca="1">IF(B225="","",IF(ISERROR(MATCH($J225,SorP!$B$1:$B$6226,0)),"",INDIRECT("'SorP'!$A$"&amp;MATCH($S225&amp;$J225,SorP!C:C,0))))</f>
        <v>CN-HN</v>
      </c>
      <c r="U225" s="168"/>
      <c r="V225" s="169">
        <f>IF(C225="",NA(),MATCH($B225&amp;$C225,'Smelter Look-up'!$J:$J,0))</f>
        <v>53</v>
      </c>
      <c r="X225" s="170">
        <f t="shared" si="9"/>
        <v>0</v>
      </c>
      <c r="AB225" s="312" t="str">
        <f t="shared" si="11"/>
        <v>Cobalt</v>
      </c>
    </row>
    <row r="226" spans="1:28" s="170" customFormat="1" ht="37.799999999999997">
      <c r="A226" s="155" t="s">
        <v>157</v>
      </c>
      <c r="B226" s="302" t="s">
        <v>40</v>
      </c>
      <c r="C226" s="152" t="s">
        <v>155</v>
      </c>
      <c r="D226" s="149"/>
      <c r="E226" s="149" t="s">
        <v>156</v>
      </c>
      <c r="F226" s="149" t="s">
        <v>157</v>
      </c>
      <c r="G226" s="149" t="s">
        <v>12</v>
      </c>
      <c r="H226" s="204"/>
      <c r="I226" s="205" t="s">
        <v>158</v>
      </c>
      <c r="J226" s="205" t="s">
        <v>159</v>
      </c>
      <c r="K226" s="150"/>
      <c r="L226" s="150"/>
      <c r="M226" s="150"/>
      <c r="N226" s="150"/>
      <c r="O226" s="150"/>
      <c r="P226" s="207"/>
      <c r="Q226" s="151"/>
      <c r="R226" s="149" t="str">
        <f ca="1">IF(ISERROR($V226),"",OFFSET('Smelter Look-up'!$C$4,$V226-4,0)&amp;"")</f>
        <v>ICoNiChem</v>
      </c>
      <c r="S226" s="155" t="str">
        <f t="shared" ca="1" si="10"/>
        <v>GB</v>
      </c>
      <c r="T226" s="155" t="str">
        <f ca="1">IF(B226="","",IF(ISERROR(MATCH($J226,SorP!$B$1:$B$6226,0)),"",INDIRECT("'SorP'!$A$"&amp;MATCH($S226&amp;$J226,SorP!C:C,0))))</f>
        <v>GB-CHW</v>
      </c>
      <c r="U226" s="168"/>
      <c r="V226" s="169">
        <f>IF(C226="",NA(),MATCH($B226&amp;$C226,'Smelter Look-up'!$J:$J,0))</f>
        <v>57</v>
      </c>
      <c r="X226" s="170">
        <f t="shared" si="9"/>
        <v>0</v>
      </c>
      <c r="AB226" s="312" t="str">
        <f t="shared" si="11"/>
        <v>Cobalt</v>
      </c>
    </row>
    <row r="227" spans="1:28" s="170" customFormat="1" ht="88.2">
      <c r="A227" s="155" t="s">
        <v>12254</v>
      </c>
      <c r="B227" s="302" t="s">
        <v>40</v>
      </c>
      <c r="C227" s="152" t="s">
        <v>18697</v>
      </c>
      <c r="D227" s="149"/>
      <c r="E227" s="149" t="s">
        <v>1706</v>
      </c>
      <c r="F227" s="149" t="s">
        <v>12254</v>
      </c>
      <c r="G227" s="149" t="s">
        <v>12</v>
      </c>
      <c r="H227" s="204"/>
      <c r="I227" s="205" t="s">
        <v>12255</v>
      </c>
      <c r="J227" s="205" t="s">
        <v>11966</v>
      </c>
      <c r="K227" s="150"/>
      <c r="L227" s="150"/>
      <c r="M227" s="150"/>
      <c r="N227" s="150"/>
      <c r="O227" s="150"/>
      <c r="P227" s="207"/>
      <c r="Q227" s="151"/>
      <c r="R227" s="149" t="str">
        <f ca="1">IF(ISERROR($V227),"",OFFSET('Smelter Look-up'!$C$4,$V227-4,0)&amp;"")</f>
        <v>Impala Platinum - Base Metal Refinery (BMR)</v>
      </c>
      <c r="S227" s="155" t="str">
        <f t="shared" ca="1" si="10"/>
        <v>ZA</v>
      </c>
      <c r="T227" s="155" t="str">
        <f ca="1">IF(B227="","",IF(ISERROR(MATCH($J227,SorP!$B$1:$B$6226,0)),"",INDIRECT("'SorP'!$A$"&amp;MATCH($S227&amp;$J227,SorP!C:C,0))))</f>
        <v>ZA-GP</v>
      </c>
      <c r="U227" s="168"/>
      <c r="V227" s="169">
        <f>IF(C227="",NA(),MATCH($B227&amp;$C227,'Smelter Look-up'!$J:$J,0))</f>
        <v>58</v>
      </c>
      <c r="X227" s="170">
        <f t="shared" si="9"/>
        <v>0</v>
      </c>
      <c r="AB227" s="312" t="str">
        <f t="shared" si="11"/>
        <v>Cobalt</v>
      </c>
    </row>
    <row r="228" spans="1:28" s="170" customFormat="1" ht="75.599999999999994">
      <c r="A228" s="155" t="s">
        <v>12257</v>
      </c>
      <c r="B228" s="302" t="s">
        <v>40</v>
      </c>
      <c r="C228" s="152" t="s">
        <v>18699</v>
      </c>
      <c r="D228" s="149"/>
      <c r="E228" s="149" t="s">
        <v>1706</v>
      </c>
      <c r="F228" s="149" t="s">
        <v>12257</v>
      </c>
      <c r="G228" s="149" t="s">
        <v>12</v>
      </c>
      <c r="H228" s="204"/>
      <c r="I228" s="205" t="s">
        <v>12258</v>
      </c>
      <c r="J228" s="205" t="s">
        <v>3157</v>
      </c>
      <c r="K228" s="150"/>
      <c r="L228" s="150"/>
      <c r="M228" s="150"/>
      <c r="N228" s="150"/>
      <c r="O228" s="150"/>
      <c r="P228" s="207"/>
      <c r="Q228" s="151"/>
      <c r="R228" s="149" t="str">
        <f ca="1">IF(ISERROR($V228),"",OFFSET('Smelter Look-up'!$C$4,$V228-4,0)&amp;"")</f>
        <v>Impala Platinum - Rustenburg Smelter</v>
      </c>
      <c r="S228" s="155" t="str">
        <f t="shared" ca="1" si="10"/>
        <v>ZA</v>
      </c>
      <c r="T228" s="155" t="str">
        <f ca="1">IF(B228="","",IF(ISERROR(MATCH($J228,SorP!$B$1:$B$6226,0)),"",INDIRECT("'SorP'!$A$"&amp;MATCH($S228&amp;$J228,SorP!C:C,0))))</f>
        <v>ZA-NW</v>
      </c>
      <c r="U228" s="168"/>
      <c r="V228" s="169">
        <f>IF(C228="",NA(),MATCH($B228&amp;$C228,'Smelter Look-up'!$J:$J,0))</f>
        <v>59</v>
      </c>
      <c r="X228" s="170">
        <f t="shared" si="9"/>
        <v>0</v>
      </c>
      <c r="AB228" s="312" t="str">
        <f t="shared" si="11"/>
        <v>Cobalt</v>
      </c>
    </row>
    <row r="229" spans="1:28" s="170" customFormat="1" ht="113.4">
      <c r="A229" s="155" t="s">
        <v>12261</v>
      </c>
      <c r="B229" s="302" t="s">
        <v>40</v>
      </c>
      <c r="C229" s="152" t="s">
        <v>12260</v>
      </c>
      <c r="D229" s="149"/>
      <c r="E229" s="149" t="s">
        <v>65</v>
      </c>
      <c r="F229" s="149" t="s">
        <v>12261</v>
      </c>
      <c r="G229" s="149" t="s">
        <v>12</v>
      </c>
      <c r="H229" s="204"/>
      <c r="I229" s="205" t="s">
        <v>12262</v>
      </c>
      <c r="J229" s="205" t="s">
        <v>122</v>
      </c>
      <c r="K229" s="150"/>
      <c r="L229" s="150"/>
      <c r="M229" s="150"/>
      <c r="N229" s="150"/>
      <c r="O229" s="150"/>
      <c r="P229" s="207"/>
      <c r="Q229" s="151"/>
      <c r="R229" s="149" t="str">
        <f ca="1">IF(ISERROR($V229),"",OFFSET('Smelter Look-up'!$C$4,$V229-4,0)&amp;"")</f>
        <v>Jiangmen Chancsun Umicore Industry Co.,Ltd</v>
      </c>
      <c r="S229" s="155" t="str">
        <f t="shared" ca="1" si="10"/>
        <v>CN</v>
      </c>
      <c r="T229" s="155" t="str">
        <f ca="1">IF(B229="","",IF(ISERROR(MATCH($J229,SorP!$B$1:$B$6226,0)),"",INDIRECT("'SorP'!$A$"&amp;MATCH($S229&amp;$J229,SorP!C:C,0))))</f>
        <v>CN-GD</v>
      </c>
      <c r="U229" s="168"/>
      <c r="V229" s="169">
        <f>IF(C229="",NA(),MATCH($B229&amp;$C229,'Smelter Look-up'!$J:$J,0))</f>
        <v>65</v>
      </c>
      <c r="X229" s="170">
        <f t="shared" si="9"/>
        <v>0</v>
      </c>
      <c r="AB229" s="312" t="str">
        <f t="shared" si="11"/>
        <v>Cobalt</v>
      </c>
    </row>
    <row r="230" spans="1:28" s="170" customFormat="1" ht="88.2">
      <c r="A230" s="155" t="s">
        <v>164</v>
      </c>
      <c r="B230" s="302" t="s">
        <v>40</v>
      </c>
      <c r="C230" s="152" t="s">
        <v>163</v>
      </c>
      <c r="D230" s="149"/>
      <c r="E230" s="149" t="s">
        <v>65</v>
      </c>
      <c r="F230" s="149" t="s">
        <v>164</v>
      </c>
      <c r="G230" s="149" t="s">
        <v>12</v>
      </c>
      <c r="H230" s="204"/>
      <c r="I230" s="205" t="s">
        <v>165</v>
      </c>
      <c r="J230" s="205" t="s">
        <v>114</v>
      </c>
      <c r="K230" s="150"/>
      <c r="L230" s="150"/>
      <c r="M230" s="150"/>
      <c r="N230" s="150"/>
      <c r="O230" s="150"/>
      <c r="P230" s="207"/>
      <c r="Q230" s="151"/>
      <c r="R230" s="149" t="str">
        <f ca="1">IF(ISERROR($V230),"",OFFSET('Smelter Look-up'!$C$4,$V230-4,0)&amp;"")</f>
        <v>Jiangsu Xiongfeng Technology Co., Ltd.</v>
      </c>
      <c r="S230" s="155" t="str">
        <f t="shared" ca="1" si="10"/>
        <v>CN</v>
      </c>
      <c r="T230" s="155" t="str">
        <f ca="1">IF(B230="","",IF(ISERROR(MATCH($J230,SorP!$B$1:$B$6226,0)),"",INDIRECT("'SorP'!$A$"&amp;MATCH($S230&amp;$J230,SorP!C:C,0))))</f>
        <v>CN-JS</v>
      </c>
      <c r="U230" s="168"/>
      <c r="V230" s="169">
        <f>IF(C230="",NA(),MATCH($B230&amp;$C230,'Smelter Look-up'!$J:$J,0))</f>
        <v>68</v>
      </c>
      <c r="X230" s="170">
        <f t="shared" si="9"/>
        <v>0</v>
      </c>
      <c r="AB230" s="312" t="str">
        <f t="shared" si="11"/>
        <v>Cobalt</v>
      </c>
    </row>
    <row r="231" spans="1:28" s="170" customFormat="1" ht="75.599999999999994">
      <c r="A231" s="155" t="s">
        <v>166</v>
      </c>
      <c r="B231" s="302" t="s">
        <v>40</v>
      </c>
      <c r="C231" s="152" t="s">
        <v>12263</v>
      </c>
      <c r="D231" s="149"/>
      <c r="E231" s="149" t="s">
        <v>65</v>
      </c>
      <c r="F231" s="149" t="s">
        <v>166</v>
      </c>
      <c r="G231" s="149" t="s">
        <v>12</v>
      </c>
      <c r="H231" s="204"/>
      <c r="I231" s="205" t="s">
        <v>105</v>
      </c>
      <c r="J231" s="205" t="s">
        <v>106</v>
      </c>
      <c r="K231" s="150"/>
      <c r="L231" s="150"/>
      <c r="M231" s="150"/>
      <c r="N231" s="150"/>
      <c r="O231" s="150"/>
      <c r="P231" s="207"/>
      <c r="Q231" s="151"/>
      <c r="R231" s="149" t="str">
        <f ca="1">IF(ISERROR($V231),"",OFFSET('Smelter Look-up'!$C$4,$V231-4,0)&amp;"")</f>
        <v>Jiangxi Jiangwu Cobalt Industrial Co., Ltd.</v>
      </c>
      <c r="S231" s="155" t="str">
        <f t="shared" ca="1" si="10"/>
        <v>CN</v>
      </c>
      <c r="T231" s="155" t="str">
        <f ca="1">IF(B231="","",IF(ISERROR(MATCH($J231,SorP!$B$1:$B$6226,0)),"",INDIRECT("'SorP'!$A$"&amp;MATCH($S231&amp;$J231,SorP!C:C,0))))</f>
        <v>CN-JX</v>
      </c>
      <c r="U231" s="168"/>
      <c r="V231" s="169">
        <f>IF(C231="",NA(),MATCH($B231&amp;$C231,'Smelter Look-up'!$J:$J,0))</f>
        <v>69</v>
      </c>
      <c r="X231" s="170">
        <f t="shared" si="9"/>
        <v>0</v>
      </c>
      <c r="AB231" s="312" t="str">
        <f t="shared" si="11"/>
        <v>Cobalt</v>
      </c>
    </row>
    <row r="232" spans="1:28" s="170" customFormat="1" ht="75.599999999999994">
      <c r="A232" s="155" t="s">
        <v>12051</v>
      </c>
      <c r="B232" s="302" t="s">
        <v>40</v>
      </c>
      <c r="C232" s="152" t="s">
        <v>12052</v>
      </c>
      <c r="D232" s="149"/>
      <c r="E232" s="149" t="s">
        <v>65</v>
      </c>
      <c r="F232" s="149" t="s">
        <v>12051</v>
      </c>
      <c r="G232" s="149" t="s">
        <v>12</v>
      </c>
      <c r="H232" s="204"/>
      <c r="I232" s="205" t="s">
        <v>12053</v>
      </c>
      <c r="J232" s="205" t="s">
        <v>106</v>
      </c>
      <c r="K232" s="150"/>
      <c r="L232" s="150"/>
      <c r="M232" s="150"/>
      <c r="N232" s="150"/>
      <c r="O232" s="150"/>
      <c r="P232" s="207"/>
      <c r="Q232" s="151"/>
      <c r="R232" s="149" t="str">
        <f ca="1">IF(ISERROR($V232),"",OFFSET('Smelter Look-up'!$C$4,$V232-4,0)&amp;"")</f>
        <v>Jiangxi Miracle Golden Tiger Cobalt Co. Ltd.</v>
      </c>
      <c r="S232" s="155" t="str">
        <f t="shared" ca="1" si="10"/>
        <v>CN</v>
      </c>
      <c r="T232" s="155" t="str">
        <f ca="1">IF(B232="","",IF(ISERROR(MATCH($J232,SorP!$B$1:$B$6226,0)),"",INDIRECT("'SorP'!$A$"&amp;MATCH($S232&amp;$J232,SorP!C:C,0))))</f>
        <v>CN-JX</v>
      </c>
      <c r="U232" s="168"/>
      <c r="V232" s="169">
        <f>IF(C232="",NA(),MATCH($B232&amp;$C232,'Smelter Look-up'!$J:$J,0))</f>
        <v>70</v>
      </c>
      <c r="X232" s="170">
        <f t="shared" si="9"/>
        <v>0</v>
      </c>
      <c r="AB232" s="312" t="str">
        <f t="shared" si="11"/>
        <v>Cobalt</v>
      </c>
    </row>
    <row r="233" spans="1:28" s="170" customFormat="1" ht="100.8">
      <c r="A233" s="155" t="s">
        <v>12265</v>
      </c>
      <c r="B233" s="302" t="s">
        <v>40</v>
      </c>
      <c r="C233" s="152" t="s">
        <v>12264</v>
      </c>
      <c r="D233" s="149"/>
      <c r="E233" s="149" t="s">
        <v>65</v>
      </c>
      <c r="F233" s="149" t="s">
        <v>12265</v>
      </c>
      <c r="G233" s="149" t="s">
        <v>12</v>
      </c>
      <c r="H233" s="204"/>
      <c r="I233" s="205" t="s">
        <v>12266</v>
      </c>
      <c r="J233" s="205" t="s">
        <v>106</v>
      </c>
      <c r="K233" s="150"/>
      <c r="L233" s="150"/>
      <c r="M233" s="150"/>
      <c r="N233" s="150"/>
      <c r="O233" s="150"/>
      <c r="P233" s="207"/>
      <c r="Q233" s="151"/>
      <c r="R233" s="149" t="str">
        <f ca="1">IF(ISERROR($V233),"",OFFSET('Smelter Look-up'!$C$4,$V233-4,0)&amp;"")</f>
        <v>Jiangxi Ruida New Energy Technology Co., Ltd.</v>
      </c>
      <c r="S233" s="155" t="str">
        <f t="shared" ca="1" si="10"/>
        <v>CN</v>
      </c>
      <c r="T233" s="155" t="str">
        <f ca="1">IF(B233="","",IF(ISERROR(MATCH($J233,SorP!$B$1:$B$6226,0)),"",INDIRECT("'SorP'!$A$"&amp;MATCH($S233&amp;$J233,SorP!C:C,0))))</f>
        <v>CN-JX</v>
      </c>
      <c r="U233" s="168"/>
      <c r="V233" s="169">
        <f>IF(C233="",NA(),MATCH($B233&amp;$C233,'Smelter Look-up'!$J:$J,0))</f>
        <v>72</v>
      </c>
      <c r="X233" s="170">
        <f t="shared" si="9"/>
        <v>0</v>
      </c>
      <c r="AB233" s="312" t="str">
        <f t="shared" si="11"/>
        <v>Cobalt</v>
      </c>
    </row>
    <row r="234" spans="1:28" s="170" customFormat="1" ht="50.4">
      <c r="A234" s="155" t="s">
        <v>169</v>
      </c>
      <c r="B234" s="302" t="s">
        <v>40</v>
      </c>
      <c r="C234" s="152" t="s">
        <v>168</v>
      </c>
      <c r="D234" s="149"/>
      <c r="E234" s="149" t="s">
        <v>65</v>
      </c>
      <c r="F234" s="149" t="s">
        <v>169</v>
      </c>
      <c r="G234" s="149" t="s">
        <v>12</v>
      </c>
      <c r="H234" s="204"/>
      <c r="I234" s="205" t="s">
        <v>170</v>
      </c>
      <c r="J234" s="205" t="s">
        <v>171</v>
      </c>
      <c r="K234" s="150"/>
      <c r="L234" s="150"/>
      <c r="M234" s="150"/>
      <c r="N234" s="150"/>
      <c r="O234" s="150"/>
      <c r="P234" s="207"/>
      <c r="Q234" s="151"/>
      <c r="R234" s="149" t="str">
        <f ca="1">IF(ISERROR($V234),"",OFFSET('Smelter Look-up'!$C$4,$V234-4,0)&amp;"")</f>
        <v>Jingmen GEM Co., Ltd.</v>
      </c>
      <c r="S234" s="155" t="str">
        <f t="shared" ca="1" si="10"/>
        <v>CN</v>
      </c>
      <c r="T234" s="155" t="str">
        <f ca="1">IF(B234="","",IF(ISERROR(MATCH($J234,SorP!$B$1:$B$6226,0)),"",INDIRECT("'SorP'!$A$"&amp;MATCH($S234&amp;$J234,SorP!C:C,0))))</f>
        <v>CN-HB</v>
      </c>
      <c r="U234" s="168"/>
      <c r="V234" s="169">
        <f>IF(C234="",NA(),MATCH($B234&amp;$C234,'Smelter Look-up'!$J:$J,0))</f>
        <v>74</v>
      </c>
      <c r="X234" s="170">
        <f t="shared" si="9"/>
        <v>0</v>
      </c>
      <c r="AB234" s="312" t="str">
        <f t="shared" si="11"/>
        <v>Cobalt</v>
      </c>
    </row>
    <row r="235" spans="1:28" s="170" customFormat="1" ht="151.19999999999999">
      <c r="A235" s="155" t="s">
        <v>185</v>
      </c>
      <c r="B235" s="302" t="s">
        <v>40</v>
      </c>
      <c r="C235" s="152" t="s">
        <v>184</v>
      </c>
      <c r="D235" s="149"/>
      <c r="E235" s="149" t="s">
        <v>65</v>
      </c>
      <c r="F235" s="149" t="s">
        <v>185</v>
      </c>
      <c r="G235" s="149" t="s">
        <v>12</v>
      </c>
      <c r="H235" s="204"/>
      <c r="I235" s="205" t="s">
        <v>186</v>
      </c>
      <c r="J235" s="205" t="s">
        <v>187</v>
      </c>
      <c r="K235" s="150"/>
      <c r="L235" s="150"/>
      <c r="M235" s="150"/>
      <c r="N235" s="150"/>
      <c r="O235" s="150"/>
      <c r="P235" s="207"/>
      <c r="Q235" s="151"/>
      <c r="R235" s="149" t="str">
        <f ca="1">IF(ISERROR($V235),"",OFFSET('Smelter Look-up'!$C$4,$V235-4,0)&amp;"")</f>
        <v>Lanzhou Jinchuan Advanced Materials Technology Co., Ltd.</v>
      </c>
      <c r="S235" s="155" t="str">
        <f t="shared" ca="1" si="10"/>
        <v>CN</v>
      </c>
      <c r="T235" s="155" t="str">
        <f ca="1">IF(B235="","",IF(ISERROR(MATCH($J235,SorP!$B$1:$B$6226,0)),"",INDIRECT("'SorP'!$A$"&amp;MATCH($S235&amp;$J235,SorP!C:C,0))))</f>
        <v>CN-GS</v>
      </c>
      <c r="U235" s="168"/>
      <c r="V235" s="169">
        <f>IF(C235="",NA(),MATCH($B235&amp;$C235,'Smelter Look-up'!$J:$J,0))</f>
        <v>88</v>
      </c>
      <c r="X235" s="170">
        <f t="shared" si="9"/>
        <v>0</v>
      </c>
      <c r="AB235" s="312" t="str">
        <f t="shared" si="11"/>
        <v>Cobalt</v>
      </c>
    </row>
    <row r="236" spans="1:28" s="170" customFormat="1" ht="63">
      <c r="A236" s="155" t="s">
        <v>12203</v>
      </c>
      <c r="B236" s="302" t="s">
        <v>40</v>
      </c>
      <c r="C236" s="152" t="s">
        <v>12267</v>
      </c>
      <c r="D236" s="149"/>
      <c r="E236" s="149" t="s">
        <v>76</v>
      </c>
      <c r="F236" s="149" t="s">
        <v>12203</v>
      </c>
      <c r="G236" s="149" t="s">
        <v>12</v>
      </c>
      <c r="H236" s="204"/>
      <c r="I236" s="205" t="s">
        <v>12268</v>
      </c>
      <c r="J236" s="205" t="s">
        <v>11123</v>
      </c>
      <c r="K236" s="150"/>
      <c r="L236" s="150"/>
      <c r="M236" s="150"/>
      <c r="N236" s="150"/>
      <c r="O236" s="150"/>
      <c r="P236" s="207"/>
      <c r="Q236" s="151"/>
      <c r="R236" s="149" t="str">
        <f ca="1">IF(ISERROR($V236),"",OFFSET('Smelter Look-up'!$C$4,$V236-4,0)&amp;"")</f>
        <v>Lianyou Resources Co., Ltd.</v>
      </c>
      <c r="S236" s="155" t="str">
        <f t="shared" ca="1" si="10"/>
        <v>TW</v>
      </c>
      <c r="T236" s="155" t="str">
        <f ca="1">IF(B236="","",IF(ISERROR(MATCH($J236,SorP!$B$1:$B$6226,0)),"",INDIRECT("'SorP'!$A$"&amp;MATCH($S236&amp;$J236,SorP!C:C,0))))</f>
        <v>TW-ILA</v>
      </c>
      <c r="U236" s="168"/>
      <c r="V236" s="169">
        <f>IF(C236="",NA(),MATCH($B236&amp;$C236,'Smelter Look-up'!$J:$J,0))</f>
        <v>89</v>
      </c>
      <c r="X236" s="170">
        <f t="shared" si="9"/>
        <v>0</v>
      </c>
      <c r="AB236" s="312" t="str">
        <f t="shared" si="11"/>
        <v>Cobalt</v>
      </c>
    </row>
    <row r="237" spans="1:28" s="170" customFormat="1" ht="100.8">
      <c r="A237" s="155" t="s">
        <v>195</v>
      </c>
      <c r="B237" s="302" t="s">
        <v>40</v>
      </c>
      <c r="C237" s="152" t="s">
        <v>194</v>
      </c>
      <c r="D237" s="149"/>
      <c r="E237" s="149" t="s">
        <v>65</v>
      </c>
      <c r="F237" s="149" t="s">
        <v>195</v>
      </c>
      <c r="G237" s="149" t="s">
        <v>12</v>
      </c>
      <c r="H237" s="204"/>
      <c r="I237" s="205" t="s">
        <v>196</v>
      </c>
      <c r="J237" s="205" t="s">
        <v>197</v>
      </c>
      <c r="K237" s="150"/>
      <c r="L237" s="150"/>
      <c r="M237" s="150"/>
      <c r="N237" s="150"/>
      <c r="O237" s="150"/>
      <c r="P237" s="207"/>
      <c r="Q237" s="151"/>
      <c r="R237" s="149" t="str">
        <f ca="1">IF(ISERROR($V237),"",OFFSET('Smelter Look-up'!$C$4,$V237-4,0)&amp;"")</f>
        <v>Tianjin Maolian Science &amp; Technology Co., Ltd.</v>
      </c>
      <c r="S237" s="155" t="str">
        <f t="shared" ca="1" si="10"/>
        <v>CN</v>
      </c>
      <c r="T237" s="155" t="str">
        <f ca="1">IF(B237="","",IF(ISERROR(MATCH($J237,SorP!$B$1:$B$6226,0)),"",INDIRECT("'SorP'!$A$"&amp;MATCH($S237&amp;$J237,SorP!C:C,0))))</f>
        <v>CN-TJ</v>
      </c>
      <c r="U237" s="168"/>
      <c r="V237" s="169">
        <f>IF(C237="",NA(),MATCH($B237&amp;$C237,'Smelter Look-up'!$J:$J,0))</f>
        <v>151</v>
      </c>
      <c r="X237" s="170">
        <f t="shared" si="9"/>
        <v>0</v>
      </c>
      <c r="AB237" s="312" t="str">
        <f t="shared" si="11"/>
        <v>Cobalt</v>
      </c>
    </row>
    <row r="238" spans="1:28" s="170" customFormat="1" ht="88.2">
      <c r="A238" s="155" t="s">
        <v>200</v>
      </c>
      <c r="B238" s="302" t="s">
        <v>40</v>
      </c>
      <c r="C238" s="152" t="s">
        <v>198</v>
      </c>
      <c r="D238" s="149"/>
      <c r="E238" s="149" t="s">
        <v>199</v>
      </c>
      <c r="F238" s="149" t="s">
        <v>200</v>
      </c>
      <c r="G238" s="149" t="s">
        <v>12</v>
      </c>
      <c r="H238" s="204"/>
      <c r="I238" s="205" t="s">
        <v>201</v>
      </c>
      <c r="J238" s="205" t="s">
        <v>201</v>
      </c>
      <c r="K238" s="150"/>
      <c r="L238" s="150"/>
      <c r="M238" s="150"/>
      <c r="N238" s="150"/>
      <c r="O238" s="150"/>
      <c r="P238" s="207"/>
      <c r="Q238" s="151"/>
      <c r="R238" s="149" t="str">
        <f ca="1">IF(ISERROR($V238),"",OFFSET('Smelter Look-up'!$C$4,$V238-4,0)&amp;"")</f>
        <v>Mechema Chemicals (Thailand) Co., Ltd.</v>
      </c>
      <c r="S238" s="155" t="str">
        <f t="shared" ca="1" si="10"/>
        <v>TH</v>
      </c>
      <c r="T238" s="155" t="str">
        <f ca="1">IF(B238="","",IF(ISERROR(MATCH($J238,SorP!$B$1:$B$6226,0)),"",INDIRECT("'SorP'!$A$"&amp;MATCH($S238&amp;$J238,SorP!C:C,0))))</f>
        <v>TH-21</v>
      </c>
      <c r="U238" s="168"/>
      <c r="V238" s="169">
        <f>IF(C238="",NA(),MATCH($B238&amp;$C238,'Smelter Look-up'!$J:$J,0))</f>
        <v>96</v>
      </c>
      <c r="X238" s="170">
        <f t="shared" si="9"/>
        <v>0</v>
      </c>
      <c r="AB238" s="312" t="str">
        <f t="shared" si="11"/>
        <v>Cobalt</v>
      </c>
    </row>
    <row r="239" spans="1:28" s="170" customFormat="1" ht="75.599999999999994">
      <c r="A239" s="155" t="s">
        <v>203</v>
      </c>
      <c r="B239" s="302" t="s">
        <v>40</v>
      </c>
      <c r="C239" s="152" t="s">
        <v>202</v>
      </c>
      <c r="D239" s="149"/>
      <c r="E239" s="149" t="s">
        <v>65</v>
      </c>
      <c r="F239" s="149" t="s">
        <v>203</v>
      </c>
      <c r="G239" s="149" t="s">
        <v>12</v>
      </c>
      <c r="H239" s="204"/>
      <c r="I239" s="205" t="s">
        <v>204</v>
      </c>
      <c r="J239" s="205" t="s">
        <v>205</v>
      </c>
      <c r="K239" s="150"/>
      <c r="L239" s="150"/>
      <c r="M239" s="150"/>
      <c r="N239" s="150"/>
      <c r="O239" s="150"/>
      <c r="P239" s="207"/>
      <c r="Q239" s="151"/>
      <c r="R239" s="149" t="str">
        <f ca="1">IF(ISERROR($V239),"",OFFSET('Smelter Look-up'!$C$4,$V239-4,0)&amp;"")</f>
        <v>Mechema Chemicals shang-yu</v>
      </c>
      <c r="S239" s="155" t="str">
        <f t="shared" ca="1" si="10"/>
        <v>CN</v>
      </c>
      <c r="T239" s="155" t="str">
        <f ca="1">IF(B239="","",IF(ISERROR(MATCH($J239,SorP!$B$1:$B$6226,0)),"",INDIRECT("'SorP'!$A$"&amp;MATCH($S239&amp;$J239,SorP!C:C,0))))</f>
        <v>CN-ZJ</v>
      </c>
      <c r="U239" s="168"/>
      <c r="V239" s="169">
        <f>IF(C239="",NA(),MATCH($B239&amp;$C239,'Smelter Look-up'!$J:$J,0))</f>
        <v>97</v>
      </c>
      <c r="X239" s="170">
        <f t="shared" si="9"/>
        <v>0</v>
      </c>
      <c r="AB239" s="312" t="str">
        <f t="shared" si="11"/>
        <v>Cobalt</v>
      </c>
    </row>
    <row r="240" spans="1:28" s="170" customFormat="1" ht="63">
      <c r="A240" s="155" t="s">
        <v>207</v>
      </c>
      <c r="B240" s="302" t="s">
        <v>40</v>
      </c>
      <c r="C240" s="152" t="s">
        <v>206</v>
      </c>
      <c r="D240" s="149"/>
      <c r="E240" s="149" t="s">
        <v>81</v>
      </c>
      <c r="F240" s="149" t="s">
        <v>207</v>
      </c>
      <c r="G240" s="149" t="s">
        <v>12</v>
      </c>
      <c r="H240" s="204"/>
      <c r="I240" s="205" t="s">
        <v>83</v>
      </c>
      <c r="J240" s="205" t="s">
        <v>84</v>
      </c>
      <c r="K240" s="150"/>
      <c r="L240" s="150"/>
      <c r="M240" s="150"/>
      <c r="N240" s="150"/>
      <c r="O240" s="150"/>
      <c r="P240" s="207"/>
      <c r="Q240" s="151"/>
      <c r="R240" s="149" t="str">
        <f ca="1">IF(ISERROR($V240),"",OFFSET('Smelter Look-up'!$C$4,$V240-4,0)&amp;"")</f>
        <v>Mechema Korea, Co., Ltd.</v>
      </c>
      <c r="S240" s="155" t="str">
        <f t="shared" ca="1" si="10"/>
        <v>KR</v>
      </c>
      <c r="T240" s="155" t="str">
        <f ca="1">IF(B240="","",IF(ISERROR(MATCH($J240,SorP!$B$1:$B$6226,0)),"",INDIRECT("'SorP'!$A$"&amp;MATCH($S240&amp;$J240,SorP!C:C,0))))</f>
        <v>KR-48</v>
      </c>
      <c r="U240" s="168"/>
      <c r="V240" s="169">
        <f>IF(C240="",NA(),MATCH($B240&amp;$C240,'Smelter Look-up'!$J:$J,0))</f>
        <v>98</v>
      </c>
      <c r="X240" s="170">
        <f t="shared" si="9"/>
        <v>0</v>
      </c>
      <c r="AB240" s="312" t="str">
        <f t="shared" si="11"/>
        <v>Cobalt</v>
      </c>
    </row>
    <row r="241" spans="1:28" s="170" customFormat="1" ht="50.4">
      <c r="A241" s="155" t="s">
        <v>209</v>
      </c>
      <c r="B241" s="302" t="s">
        <v>40</v>
      </c>
      <c r="C241" s="152" t="s">
        <v>208</v>
      </c>
      <c r="D241" s="149"/>
      <c r="E241" s="149" t="s">
        <v>76</v>
      </c>
      <c r="F241" s="149" t="s">
        <v>209</v>
      </c>
      <c r="G241" s="149" t="s">
        <v>12</v>
      </c>
      <c r="H241" s="204"/>
      <c r="I241" s="205" t="s">
        <v>210</v>
      </c>
      <c r="J241" s="205" t="s">
        <v>210</v>
      </c>
      <c r="K241" s="150"/>
      <c r="L241" s="150"/>
      <c r="M241" s="150"/>
      <c r="N241" s="150"/>
      <c r="O241" s="150"/>
      <c r="P241" s="207"/>
      <c r="Q241" s="151"/>
      <c r="R241" s="149" t="str">
        <f ca="1">IF(ISERROR($V241),"",OFFSET('Smelter Look-up'!$C$4,$V241-4,0)&amp;"")</f>
        <v>Mechema Taiwan Plant 1</v>
      </c>
      <c r="S241" s="155" t="str">
        <f t="shared" ca="1" si="10"/>
        <v>TW</v>
      </c>
      <c r="T241" s="155" t="str">
        <f ca="1">IF(B241="","",IF(ISERROR(MATCH($J241,SorP!$B$1:$B$6226,0)),"",INDIRECT("'SorP'!$A$"&amp;MATCH($S241&amp;$J241,SorP!C:C,0))))</f>
        <v>TW-TAO</v>
      </c>
      <c r="U241" s="168"/>
      <c r="V241" s="169">
        <f>IF(C241="",NA(),MATCH($B241&amp;$C241,'Smelter Look-up'!$J:$J,0))</f>
        <v>99</v>
      </c>
      <c r="X241" s="170">
        <f t="shared" si="9"/>
        <v>0</v>
      </c>
      <c r="AB241" s="312" t="str">
        <f t="shared" si="11"/>
        <v>Cobalt</v>
      </c>
    </row>
    <row r="242" spans="1:28" s="170" customFormat="1" ht="50.4">
      <c r="A242" s="155" t="s">
        <v>212</v>
      </c>
      <c r="B242" s="302" t="s">
        <v>40</v>
      </c>
      <c r="C242" s="152" t="s">
        <v>211</v>
      </c>
      <c r="D242" s="149"/>
      <c r="E242" s="149" t="s">
        <v>76</v>
      </c>
      <c r="F242" s="149" t="s">
        <v>212</v>
      </c>
      <c r="G242" s="149" t="s">
        <v>12</v>
      </c>
      <c r="H242" s="204"/>
      <c r="I242" s="205" t="s">
        <v>210</v>
      </c>
      <c r="J242" s="205" t="s">
        <v>210</v>
      </c>
      <c r="K242" s="150"/>
      <c r="L242" s="150"/>
      <c r="M242" s="150"/>
      <c r="N242" s="150"/>
      <c r="O242" s="150"/>
      <c r="P242" s="207"/>
      <c r="Q242" s="151"/>
      <c r="R242" s="149" t="str">
        <f ca="1">IF(ISERROR($V242),"",OFFSET('Smelter Look-up'!$C$4,$V242-4,0)&amp;"")</f>
        <v>Mechema Taiwan Plant 2</v>
      </c>
      <c r="S242" s="155" t="str">
        <f t="shared" ca="1" si="10"/>
        <v>TW</v>
      </c>
      <c r="T242" s="155" t="str">
        <f ca="1">IF(B242="","",IF(ISERROR(MATCH($J242,SorP!$B$1:$B$6226,0)),"",INDIRECT("'SorP'!$A$"&amp;MATCH($S242&amp;$J242,SorP!C:C,0))))</f>
        <v>TW-TAO</v>
      </c>
      <c r="U242" s="168"/>
      <c r="V242" s="169">
        <f>IF(C242="",NA(),MATCH($B242&amp;$C242,'Smelter Look-up'!$J:$J,0))</f>
        <v>100</v>
      </c>
      <c r="X242" s="170">
        <f t="shared" si="9"/>
        <v>0</v>
      </c>
      <c r="AB242" s="312" t="str">
        <f t="shared" si="11"/>
        <v>Cobalt</v>
      </c>
    </row>
    <row r="243" spans="1:28" s="170" customFormat="1" ht="63">
      <c r="A243" s="155" t="s">
        <v>220</v>
      </c>
      <c r="B243" s="302" t="s">
        <v>40</v>
      </c>
      <c r="C243" s="152" t="s">
        <v>218</v>
      </c>
      <c r="D243" s="149"/>
      <c r="E243" s="149" t="s">
        <v>219</v>
      </c>
      <c r="F243" s="149" t="s">
        <v>220</v>
      </c>
      <c r="G243" s="149" t="s">
        <v>12</v>
      </c>
      <c r="H243" s="204"/>
      <c r="I243" s="205" t="s">
        <v>221</v>
      </c>
      <c r="J243" s="205" t="s">
        <v>222</v>
      </c>
      <c r="K243" s="150"/>
      <c r="L243" s="150"/>
      <c r="M243" s="150"/>
      <c r="N243" s="150"/>
      <c r="O243" s="150"/>
      <c r="P243" s="207"/>
      <c r="Q243" s="151"/>
      <c r="R243" s="149" t="str">
        <f ca="1">IF(ISERROR($V243),"",OFFSET('Smelter Look-up'!$C$4,$V243-4,0)&amp;"")</f>
        <v>Murrin Murrin Nickel Cobalt Plant</v>
      </c>
      <c r="S243" s="155" t="str">
        <f t="shared" ca="1" si="10"/>
        <v>AU</v>
      </c>
      <c r="T243" s="155" t="str">
        <f ca="1">IF(B243="","",IF(ISERROR(MATCH($J243,SorP!$B$1:$B$6226,0)),"",INDIRECT("'SorP'!$A$"&amp;MATCH($S243&amp;$J243,SorP!C:C,0))))</f>
        <v>AU-WA</v>
      </c>
      <c r="U243" s="168"/>
      <c r="V243" s="169">
        <f>IF(C243="",NA(),MATCH($B243&amp;$C243,'Smelter Look-up'!$J:$J,0))</f>
        <v>109</v>
      </c>
      <c r="X243" s="170">
        <f t="shared" si="9"/>
        <v>0</v>
      </c>
      <c r="AB243" s="312" t="str">
        <f t="shared" si="11"/>
        <v>Cobalt</v>
      </c>
    </row>
    <row r="244" spans="1:28" s="170" customFormat="1" ht="88.2">
      <c r="A244" s="155" t="s">
        <v>12207</v>
      </c>
      <c r="B244" s="302" t="s">
        <v>40</v>
      </c>
      <c r="C244" s="152" t="s">
        <v>12206</v>
      </c>
      <c r="D244" s="149"/>
      <c r="E244" s="149" t="s">
        <v>1772</v>
      </c>
      <c r="F244" s="149" t="s">
        <v>12207</v>
      </c>
      <c r="G244" s="149" t="s">
        <v>12</v>
      </c>
      <c r="H244" s="204"/>
      <c r="I244" s="205" t="s">
        <v>12208</v>
      </c>
      <c r="J244" s="205" t="s">
        <v>11767</v>
      </c>
      <c r="K244" s="150"/>
      <c r="L244" s="150"/>
      <c r="M244" s="150"/>
      <c r="N244" s="150"/>
      <c r="O244" s="150"/>
      <c r="P244" s="207"/>
      <c r="Q244" s="151"/>
      <c r="R244" s="149" t="str">
        <f ca="1">IF(ISERROR($V244),"",OFFSET('Smelter Look-up'!$C$4,$V244-4,0)&amp;"")</f>
        <v>Nam Viet Cromit Joint Stock Company</v>
      </c>
      <c r="S244" s="155" t="str">
        <f t="shared" ca="1" si="10"/>
        <v>VN</v>
      </c>
      <c r="T244" s="155" t="str">
        <f ca="1">IF(B244="","",IF(ISERROR(MATCH($J244,SorP!$B$1:$B$6226,0)),"",INDIRECT("'SorP'!$A$"&amp;MATCH($S244&amp;$J244,SorP!C:C,0))))</f>
        <v>VN-21</v>
      </c>
      <c r="U244" s="168"/>
      <c r="V244" s="169">
        <f>IF(C244="",NA(),MATCH($B244&amp;$C244,'Smelter Look-up'!$J:$J,0))</f>
        <v>114</v>
      </c>
      <c r="X244" s="170">
        <f t="shared" si="9"/>
        <v>0</v>
      </c>
      <c r="AB244" s="312" t="str">
        <f t="shared" si="11"/>
        <v>Cobalt</v>
      </c>
    </row>
    <row r="245" spans="1:28" s="170" customFormat="1" ht="138.6">
      <c r="A245" s="155" t="s">
        <v>232</v>
      </c>
      <c r="B245" s="302" t="s">
        <v>40</v>
      </c>
      <c r="C245" s="152" t="s">
        <v>231</v>
      </c>
      <c r="D245" s="149"/>
      <c r="E245" s="149" t="s">
        <v>65</v>
      </c>
      <c r="F245" s="149" t="s">
        <v>232</v>
      </c>
      <c r="G245" s="149" t="s">
        <v>12</v>
      </c>
      <c r="H245" s="204"/>
      <c r="I245" s="205" t="s">
        <v>233</v>
      </c>
      <c r="J245" s="205" t="s">
        <v>114</v>
      </c>
      <c r="K245" s="150"/>
      <c r="L245" s="150"/>
      <c r="M245" s="150"/>
      <c r="N245" s="150"/>
      <c r="O245" s="150"/>
      <c r="P245" s="207"/>
      <c r="Q245" s="151"/>
      <c r="R245" s="149" t="str">
        <f ca="1">IF(ISERROR($V245),"",OFFSET('Smelter Look-up'!$C$4,$V245-4,0)&amp;"")</f>
        <v>Nantong Xinwei Nickel Cobalt Technology Development Co., Ltd.</v>
      </c>
      <c r="S245" s="155" t="str">
        <f t="shared" ca="1" si="10"/>
        <v>CN</v>
      </c>
      <c r="T245" s="155" t="str">
        <f ca="1">IF(B245="","",IF(ISERROR(MATCH($J245,SorP!$B$1:$B$6226,0)),"",INDIRECT("'SorP'!$A$"&amp;MATCH($S245&amp;$J245,SorP!C:C,0))))</f>
        <v>CN-JS</v>
      </c>
      <c r="U245" s="168"/>
      <c r="V245" s="169">
        <f>IF(C245="",NA(),MATCH($B245&amp;$C245,'Smelter Look-up'!$J:$J,0))</f>
        <v>117</v>
      </c>
      <c r="X245" s="170">
        <f t="shared" si="9"/>
        <v>0</v>
      </c>
      <c r="AB245" s="312" t="str">
        <f t="shared" si="11"/>
        <v>Cobalt</v>
      </c>
    </row>
    <row r="246" spans="1:28" s="170" customFormat="1" ht="113.4">
      <c r="A246" s="155" t="s">
        <v>235</v>
      </c>
      <c r="B246" s="302" t="s">
        <v>40</v>
      </c>
      <c r="C246" s="152" t="s">
        <v>12210</v>
      </c>
      <c r="D246" s="149"/>
      <c r="E246" s="149" t="s">
        <v>65</v>
      </c>
      <c r="F246" s="149" t="s">
        <v>235</v>
      </c>
      <c r="G246" s="149" t="s">
        <v>12</v>
      </c>
      <c r="H246" s="204"/>
      <c r="I246" s="205" t="s">
        <v>204</v>
      </c>
      <c r="J246" s="205" t="s">
        <v>205</v>
      </c>
      <c r="K246" s="150"/>
      <c r="L246" s="150"/>
      <c r="M246" s="150"/>
      <c r="N246" s="150"/>
      <c r="O246" s="150"/>
      <c r="P246" s="207"/>
      <c r="Q246" s="151"/>
      <c r="R246" s="149" t="str">
        <f ca="1">IF(ISERROR($V246),"",OFFSET('Smelter Look-up'!$C$4,$V246-4,0)&amp;"")</f>
        <v>Zhejiang New Era Zhongneng Technology Co., Ltd.</v>
      </c>
      <c r="S246" s="155" t="str">
        <f t="shared" ca="1" si="10"/>
        <v>CN</v>
      </c>
      <c r="T246" s="155" t="str">
        <f ca="1">IF(B246="","",IF(ISERROR(MATCH($J246,SorP!$B$1:$B$6226,0)),"",INDIRECT("'SorP'!$A$"&amp;MATCH($S246&amp;$J246,SorP!C:C,0))))</f>
        <v>CN-ZJ</v>
      </c>
      <c r="U246" s="168"/>
      <c r="V246" s="169">
        <f>IF(C246="",NA(),MATCH($B246&amp;$C246,'Smelter Look-up'!$J:$J,0))</f>
        <v>171</v>
      </c>
      <c r="X246" s="170">
        <f t="shared" si="9"/>
        <v>0</v>
      </c>
      <c r="AB246" s="312" t="str">
        <f t="shared" si="11"/>
        <v>Cobalt</v>
      </c>
    </row>
    <row r="247" spans="1:28" s="170" customFormat="1" ht="100.8">
      <c r="A247" s="155" t="s">
        <v>239</v>
      </c>
      <c r="B247" s="302" t="s">
        <v>40</v>
      </c>
      <c r="C247" s="152" t="s">
        <v>12059</v>
      </c>
      <c r="D247" s="149"/>
      <c r="E247" s="149" t="s">
        <v>133</v>
      </c>
      <c r="F247" s="149" t="s">
        <v>239</v>
      </c>
      <c r="G247" s="149" t="s">
        <v>12</v>
      </c>
      <c r="H247" s="204"/>
      <c r="I247" s="205" t="s">
        <v>240</v>
      </c>
      <c r="J247" s="205" t="s">
        <v>241</v>
      </c>
      <c r="K247" s="150"/>
      <c r="L247" s="150"/>
      <c r="M247" s="150"/>
      <c r="N247" s="150"/>
      <c r="O247" s="150"/>
      <c r="P247" s="207"/>
      <c r="Q247" s="151"/>
      <c r="R247" s="149" t="str">
        <f ca="1">IF(ISERROR($V247),"",OFFSET('Smelter Look-up'!$C$4,$V247-4,0)&amp;"")</f>
        <v>Niihama Nickel Refinery, Sumitomo Metal Mining</v>
      </c>
      <c r="S247" s="155" t="str">
        <f t="shared" ca="1" si="10"/>
        <v>JP</v>
      </c>
      <c r="T247" s="155" t="str">
        <f ca="1">IF(B247="","",IF(ISERROR(MATCH($J247,SorP!$B$1:$B$6226,0)),"",INDIRECT("'SorP'!$A$"&amp;MATCH($S247&amp;$J247,SorP!C:C,0))))</f>
        <v>JP-38</v>
      </c>
      <c r="U247" s="168"/>
      <c r="V247" s="169">
        <f>IF(C247="",NA(),MATCH($B247&amp;$C247,'Smelter Look-up'!$J:$J,0))</f>
        <v>122</v>
      </c>
      <c r="X247" s="170">
        <f t="shared" si="9"/>
        <v>0</v>
      </c>
      <c r="AB247" s="312" t="str">
        <f t="shared" si="11"/>
        <v>Cobalt</v>
      </c>
    </row>
    <row r="248" spans="1:28" s="170" customFormat="1" ht="75.599999999999994">
      <c r="A248" s="155" t="s">
        <v>244</v>
      </c>
      <c r="B248" s="302" t="s">
        <v>40</v>
      </c>
      <c r="C248" s="152" t="s">
        <v>243</v>
      </c>
      <c r="D248" s="149"/>
      <c r="E248" s="149" t="s">
        <v>65</v>
      </c>
      <c r="F248" s="149" t="s">
        <v>244</v>
      </c>
      <c r="G248" s="149" t="s">
        <v>12</v>
      </c>
      <c r="H248" s="204"/>
      <c r="I248" s="205" t="s">
        <v>242</v>
      </c>
      <c r="J248" s="205" t="s">
        <v>205</v>
      </c>
      <c r="K248" s="150"/>
      <c r="L248" s="150"/>
      <c r="M248" s="150"/>
      <c r="N248" s="150"/>
      <c r="O248" s="150"/>
      <c r="P248" s="207"/>
      <c r="Q248" s="151"/>
      <c r="R248" s="149" t="str">
        <f ca="1">IF(ISERROR($V248),"",OFFSET('Smelter Look-up'!$C$4,$V248-4,0)&amp;"")</f>
        <v>Ningbo Yanmen Chemical Co., Ltd.</v>
      </c>
      <c r="S248" s="155" t="str">
        <f t="shared" ca="1" si="10"/>
        <v>CN</v>
      </c>
      <c r="T248" s="155" t="str">
        <f ca="1">IF(B248="","",IF(ISERROR(MATCH($J248,SorP!$B$1:$B$6226,0)),"",INDIRECT("'SorP'!$A$"&amp;MATCH($S248&amp;$J248,SorP!C:C,0))))</f>
        <v>CN-ZJ</v>
      </c>
      <c r="U248" s="168"/>
      <c r="V248" s="169">
        <f>IF(C248="",NA(),MATCH($B248&amp;$C248,'Smelter Look-up'!$J:$J,0))</f>
        <v>123</v>
      </c>
      <c r="X248" s="170">
        <f t="shared" si="9"/>
        <v>0</v>
      </c>
      <c r="AB248" s="312" t="str">
        <f t="shared" si="11"/>
        <v>Cobalt</v>
      </c>
    </row>
    <row r="249" spans="1:28" s="170" customFormat="1" ht="75.599999999999994">
      <c r="A249" s="155" t="s">
        <v>246</v>
      </c>
      <c r="B249" s="302" t="s">
        <v>40</v>
      </c>
      <c r="C249" s="152" t="s">
        <v>245</v>
      </c>
      <c r="D249" s="149"/>
      <c r="E249" s="149" t="s">
        <v>101</v>
      </c>
      <c r="F249" s="149" t="s">
        <v>246</v>
      </c>
      <c r="G249" s="149" t="s">
        <v>12</v>
      </c>
      <c r="H249" s="204"/>
      <c r="I249" s="205" t="s">
        <v>247</v>
      </c>
      <c r="J249" s="205" t="s">
        <v>248</v>
      </c>
      <c r="K249" s="150"/>
      <c r="L249" s="150"/>
      <c r="M249" s="150"/>
      <c r="N249" s="150"/>
      <c r="O249" s="150"/>
      <c r="P249" s="207"/>
      <c r="Q249" s="151"/>
      <c r="R249" s="149" t="str">
        <f ca="1">IF(ISERROR($V249),"",OFFSET('Smelter Look-up'!$C$4,$V249-4,0)&amp;"")</f>
        <v>NORILSK NICKEL HARJAVALTA OY</v>
      </c>
      <c r="S249" s="155" t="str">
        <f t="shared" ca="1" si="10"/>
        <v>FI</v>
      </c>
      <c r="T249" s="155" t="str">
        <f ca="1">IF(B249="","",IF(ISERROR(MATCH($J249,SorP!$B$1:$B$6226,0)),"",INDIRECT("'SorP'!$A$"&amp;MATCH($S249&amp;$J249,SorP!C:C,0))))</f>
        <v>FI-17</v>
      </c>
      <c r="U249" s="168"/>
      <c r="V249" s="169">
        <f>IF(C249="",NA(),MATCH($B249&amp;$C249,'Smelter Look-up'!$J:$J,0))</f>
        <v>124</v>
      </c>
      <c r="X249" s="170">
        <f t="shared" si="9"/>
        <v>0</v>
      </c>
      <c r="AB249" s="312" t="str">
        <f t="shared" si="11"/>
        <v>Cobalt</v>
      </c>
    </row>
    <row r="250" spans="1:28" s="170" customFormat="1" ht="50.4">
      <c r="A250" s="155" t="s">
        <v>250</v>
      </c>
      <c r="B250" s="302" t="s">
        <v>40</v>
      </c>
      <c r="C250" s="152" t="s">
        <v>249</v>
      </c>
      <c r="D250" s="149"/>
      <c r="E250" s="149" t="s">
        <v>95</v>
      </c>
      <c r="F250" s="149" t="s">
        <v>250</v>
      </c>
      <c r="G250" s="149" t="s">
        <v>12</v>
      </c>
      <c r="H250" s="204"/>
      <c r="I250" s="205" t="s">
        <v>251</v>
      </c>
      <c r="J250" s="205" t="s">
        <v>98</v>
      </c>
      <c r="K250" s="150"/>
      <c r="L250" s="150"/>
      <c r="M250" s="150"/>
      <c r="N250" s="150"/>
      <c r="O250" s="150"/>
      <c r="P250" s="207"/>
      <c r="Q250" s="151"/>
      <c r="R250" s="149" t="str">
        <f ca="1">IF(ISERROR($V250),"",OFFSET('Smelter Look-up'!$C$4,$V250-4,0)&amp;"")</f>
        <v>Port Colborne Refinery</v>
      </c>
      <c r="S250" s="155" t="str">
        <f t="shared" ca="1" si="10"/>
        <v>CA</v>
      </c>
      <c r="T250" s="155" t="str">
        <f ca="1">IF(B250="","",IF(ISERROR(MATCH($J250,SorP!$B$1:$B$6226,0)),"",INDIRECT("'SorP'!$A$"&amp;MATCH($S250&amp;$J250,SorP!C:C,0))))</f>
        <v>CA-ON</v>
      </c>
      <c r="U250" s="168"/>
      <c r="V250" s="169">
        <f>IF(C250="",NA(),MATCH($B250&amp;$C250,'Smelter Look-up'!$J:$J,0))</f>
        <v>125</v>
      </c>
      <c r="X250" s="170">
        <f t="shared" si="9"/>
        <v>0</v>
      </c>
      <c r="AB250" s="312" t="str">
        <f t="shared" si="11"/>
        <v>Cobalt</v>
      </c>
    </row>
    <row r="251" spans="1:28" s="170" customFormat="1" ht="63">
      <c r="A251" s="155" t="s">
        <v>287</v>
      </c>
      <c r="B251" s="302" t="s">
        <v>40</v>
      </c>
      <c r="C251" s="152" t="s">
        <v>12273</v>
      </c>
      <c r="D251" s="149"/>
      <c r="E251" s="149" t="s">
        <v>286</v>
      </c>
      <c r="F251" s="149" t="s">
        <v>287</v>
      </c>
      <c r="G251" s="149" t="s">
        <v>12</v>
      </c>
      <c r="H251" s="204"/>
      <c r="I251" s="205" t="s">
        <v>12061</v>
      </c>
      <c r="J251" s="205" t="s">
        <v>12288</v>
      </c>
      <c r="K251" s="150"/>
      <c r="L251" s="150"/>
      <c r="M251" s="150"/>
      <c r="N251" s="150"/>
      <c r="O251" s="150"/>
      <c r="P251" s="207"/>
      <c r="Q251" s="151"/>
      <c r="R251" s="149" t="str">
        <f ca="1">IF(ISERROR($V251),"",OFFSET('Smelter Look-up'!$C$4,$V251-4,0)&amp;"")</f>
        <v>Prony Resources New Caledonia</v>
      </c>
      <c r="S251" s="155" t="str">
        <f t="shared" ca="1" si="10"/>
        <v>NC</v>
      </c>
      <c r="T251" s="155" t="str">
        <f ca="1">IF(B251="","",IF(ISERROR(MATCH($J251,SorP!$B$1:$B$6226,0)),"",INDIRECT("'SorP'!$A$"&amp;MATCH($S251&amp;$J251,SorP!C:C,0))))</f>
        <v/>
      </c>
      <c r="U251" s="168"/>
      <c r="V251" s="169">
        <f>IF(C251="",NA(),MATCH($B251&amp;$C251,'Smelter Look-up'!$J:$J,0))</f>
        <v>126</v>
      </c>
      <c r="X251" s="170">
        <f t="shared" si="9"/>
        <v>0</v>
      </c>
      <c r="AB251" s="312" t="str">
        <f t="shared" si="11"/>
        <v>Cobalt</v>
      </c>
    </row>
    <row r="252" spans="1:28" s="170" customFormat="1" ht="63">
      <c r="A252" s="155" t="s">
        <v>12275</v>
      </c>
      <c r="B252" s="302" t="s">
        <v>40</v>
      </c>
      <c r="C252" s="152" t="s">
        <v>12274</v>
      </c>
      <c r="D252" s="149"/>
      <c r="E252" s="149" t="s">
        <v>253</v>
      </c>
      <c r="F252" s="149" t="s">
        <v>12275</v>
      </c>
      <c r="G252" s="149" t="s">
        <v>12</v>
      </c>
      <c r="H252" s="204"/>
      <c r="I252" s="205" t="s">
        <v>12276</v>
      </c>
      <c r="J252" s="205" t="s">
        <v>5397</v>
      </c>
      <c r="K252" s="150"/>
      <c r="L252" s="150"/>
      <c r="M252" s="150"/>
      <c r="N252" s="150"/>
      <c r="O252" s="150"/>
      <c r="P252" s="207"/>
      <c r="Q252" s="151"/>
      <c r="R252" s="149" t="str">
        <f ca="1">IF(ISERROR($V252),"",OFFSET('Smelter Look-up'!$C$4,$V252-4,0)&amp;"")</f>
        <v>PT Halmahera Persada Lygend</v>
      </c>
      <c r="S252" s="155" t="str">
        <f t="shared" ca="1" si="10"/>
        <v>ID</v>
      </c>
      <c r="T252" s="155" t="str">
        <f ca="1">IF(B252="","",IF(ISERROR(MATCH($J252,SorP!$B$1:$B$6226,0)),"",INDIRECT("'SorP'!$A$"&amp;MATCH($S252&amp;$J252,SorP!C:C,0))))</f>
        <v>ID-MU</v>
      </c>
      <c r="U252" s="168"/>
      <c r="V252" s="169">
        <f>IF(C252="",NA(),MATCH($B252&amp;$C252,'Smelter Look-up'!$J:$J,0))</f>
        <v>127</v>
      </c>
      <c r="X252" s="170">
        <f t="shared" ref="X252:X315" si="12">IF(AND(C252="Smelter not listed",OR(LEN(D252)=0,LEN(E252)=0)),1,0)</f>
        <v>0</v>
      </c>
      <c r="AB252" s="312" t="str">
        <f t="shared" si="11"/>
        <v>Cobalt</v>
      </c>
    </row>
    <row r="253" spans="1:28" s="170" customFormat="1" ht="63">
      <c r="A253" s="155" t="s">
        <v>254</v>
      </c>
      <c r="B253" s="302" t="s">
        <v>40</v>
      </c>
      <c r="C253" s="152" t="s">
        <v>252</v>
      </c>
      <c r="D253" s="149"/>
      <c r="E253" s="149" t="s">
        <v>253</v>
      </c>
      <c r="F253" s="149" t="s">
        <v>254</v>
      </c>
      <c r="G253" s="149" t="s">
        <v>12</v>
      </c>
      <c r="H253" s="204"/>
      <c r="I253" s="205" t="s">
        <v>255</v>
      </c>
      <c r="J253" s="205" t="s">
        <v>256</v>
      </c>
      <c r="K253" s="150"/>
      <c r="L253" s="150"/>
      <c r="M253" s="150"/>
      <c r="N253" s="150"/>
      <c r="O253" s="150"/>
      <c r="P253" s="207"/>
      <c r="Q253" s="151"/>
      <c r="R253" s="149" t="str">
        <f ca="1">IF(ISERROR($V253),"",OFFSET('Smelter Look-up'!$C$4,$V253-4,0)&amp;"")</f>
        <v>PT Mechema Indonesia</v>
      </c>
      <c r="S253" s="155" t="str">
        <f t="shared" ref="S253:S316" ca="1" si="13">IF(B253="","",IF(ISERROR(MATCH($E253,CL,0)),"Unknown",INDIRECT("'C'!$A$"&amp;MATCH($E253,CL,0)+1)))</f>
        <v>ID</v>
      </c>
      <c r="T253" s="155" t="str">
        <f ca="1">IF(B253="","",IF(ISERROR(MATCH($J253,SorP!$B$1:$B$6226,0)),"",INDIRECT("'SorP'!$A$"&amp;MATCH($S253&amp;$J253,SorP!C:C,0))))</f>
        <v>ID-JB</v>
      </c>
      <c r="U253" s="168"/>
      <c r="V253" s="169">
        <f>IF(C253="",NA(),MATCH($B253&amp;$C253,'Smelter Look-up'!$J:$J,0))</f>
        <v>130</v>
      </c>
      <c r="X253" s="170">
        <f t="shared" si="12"/>
        <v>0</v>
      </c>
      <c r="AB253" s="312" t="str">
        <f t="shared" si="11"/>
        <v>Cobalt</v>
      </c>
    </row>
    <row r="254" spans="1:28" s="170" customFormat="1" ht="63">
      <c r="A254" s="155" t="s">
        <v>12278</v>
      </c>
      <c r="B254" s="302" t="s">
        <v>40</v>
      </c>
      <c r="C254" s="152" t="s">
        <v>12277</v>
      </c>
      <c r="D254" s="149"/>
      <c r="E254" s="149" t="s">
        <v>253</v>
      </c>
      <c r="F254" s="149" t="s">
        <v>12278</v>
      </c>
      <c r="G254" s="149" t="s">
        <v>12</v>
      </c>
      <c r="H254" s="204"/>
      <c r="I254" s="205" t="s">
        <v>12279</v>
      </c>
      <c r="J254" s="205" t="s">
        <v>5423</v>
      </c>
      <c r="K254" s="150"/>
      <c r="L254" s="150"/>
      <c r="M254" s="150"/>
      <c r="N254" s="150"/>
      <c r="O254" s="150"/>
      <c r="P254" s="207"/>
      <c r="Q254" s="151"/>
      <c r="R254" s="149" t="str">
        <f ca="1">IF(ISERROR($V254),"",OFFSET('Smelter Look-up'!$C$4,$V254-4,0)&amp;"")</f>
        <v>PT QMB New Energy Materials</v>
      </c>
      <c r="S254" s="155" t="str">
        <f t="shared" ca="1" si="13"/>
        <v>ID</v>
      </c>
      <c r="T254" s="155" t="str">
        <f ca="1">IF(B254="","",IF(ISERROR(MATCH($J254,SorP!$B$1:$B$6226,0)),"",INDIRECT("'SorP'!$A$"&amp;MATCH($S254&amp;$J254,SorP!C:C,0))))</f>
        <v>ID-ST</v>
      </c>
      <c r="U254" s="168"/>
      <c r="V254" s="169">
        <f>IF(C254="",NA(),MATCH($B254&amp;$C254,'Smelter Look-up'!$J:$J,0))</f>
        <v>132</v>
      </c>
      <c r="X254" s="170">
        <f t="shared" si="12"/>
        <v>0</v>
      </c>
      <c r="AB254" s="312" t="str">
        <f t="shared" si="11"/>
        <v>Cobalt</v>
      </c>
    </row>
    <row r="255" spans="1:28" s="170" customFormat="1" ht="88.2">
      <c r="A255" s="155" t="s">
        <v>258</v>
      </c>
      <c r="B255" s="302" t="s">
        <v>40</v>
      </c>
      <c r="C255" s="152" t="s">
        <v>257</v>
      </c>
      <c r="D255" s="149"/>
      <c r="E255" s="149" t="s">
        <v>65</v>
      </c>
      <c r="F255" s="149" t="s">
        <v>258</v>
      </c>
      <c r="G255" s="149" t="s">
        <v>12</v>
      </c>
      <c r="H255" s="204"/>
      <c r="I255" s="205" t="s">
        <v>259</v>
      </c>
      <c r="J255" s="205" t="s">
        <v>205</v>
      </c>
      <c r="K255" s="150"/>
      <c r="L255" s="150"/>
      <c r="M255" s="150"/>
      <c r="N255" s="150"/>
      <c r="O255" s="150"/>
      <c r="P255" s="207"/>
      <c r="Q255" s="151"/>
      <c r="R255" s="149" t="str">
        <f ca="1">IF(ISERROR($V255),"",OFFSET('Smelter Look-up'!$C$4,$V255-4,0)&amp;"")</f>
        <v>Quzhou Huayou Cobalt New Material Co., Ltd.</v>
      </c>
      <c r="S255" s="155" t="str">
        <f t="shared" ca="1" si="13"/>
        <v>CN</v>
      </c>
      <c r="T255" s="155" t="str">
        <f ca="1">IF(B255="","",IF(ISERROR(MATCH($J255,SorP!$B$1:$B$6226,0)),"",INDIRECT("'SorP'!$A$"&amp;MATCH($S255&amp;$J255,SorP!C:C,0))))</f>
        <v>CN-ZJ</v>
      </c>
      <c r="U255" s="168"/>
      <c r="V255" s="169">
        <f>IF(C255="",NA(),MATCH($B255&amp;$C255,'Smelter Look-up'!$J:$J,0))</f>
        <v>133</v>
      </c>
      <c r="X255" s="170">
        <f t="shared" si="12"/>
        <v>0</v>
      </c>
      <c r="AB255" s="312" t="str">
        <f t="shared" si="11"/>
        <v>Cobalt</v>
      </c>
    </row>
    <row r="256" spans="1:28" s="170" customFormat="1" ht="100.8">
      <c r="A256" s="155" t="s">
        <v>12282</v>
      </c>
      <c r="B256" s="302" t="s">
        <v>40</v>
      </c>
      <c r="C256" s="152" t="s">
        <v>12281</v>
      </c>
      <c r="D256" s="149"/>
      <c r="E256" s="149" t="s">
        <v>65</v>
      </c>
      <c r="F256" s="149" t="s">
        <v>12282</v>
      </c>
      <c r="G256" s="149" t="s">
        <v>12</v>
      </c>
      <c r="H256" s="204"/>
      <c r="I256" s="205" t="s">
        <v>12283</v>
      </c>
      <c r="J256" s="205" t="s">
        <v>3190</v>
      </c>
      <c r="K256" s="150"/>
      <c r="L256" s="150"/>
      <c r="M256" s="150"/>
      <c r="N256" s="150"/>
      <c r="O256" s="150"/>
      <c r="P256" s="207"/>
      <c r="Q256" s="151"/>
      <c r="R256" s="149" t="str">
        <f ca="1">IF(ISERROR($V256),"",OFFSET('Smelter Look-up'!$C$4,$V256-4,0)&amp;"")</f>
        <v>Sichuan Jayson New Energy Technology Co., Ltd.</v>
      </c>
      <c r="S256" s="155" t="str">
        <f t="shared" ca="1" si="13"/>
        <v>CN</v>
      </c>
      <c r="T256" s="155" t="str">
        <f ca="1">IF(B256="","",IF(ISERROR(MATCH($J256,SorP!$B$1:$B$6226,0)),"",INDIRECT("'SorP'!$A$"&amp;MATCH($S256&amp;$J256,SorP!C:C,0))))</f>
        <v>CN-SC</v>
      </c>
      <c r="U256" s="168"/>
      <c r="V256" s="169">
        <f>IF(C256="",NA(),MATCH($B256&amp;$C256,'Smelter Look-up'!$J:$J,0))</f>
        <v>138</v>
      </c>
      <c r="X256" s="170">
        <f t="shared" si="12"/>
        <v>0</v>
      </c>
      <c r="AB256" s="312" t="str">
        <f t="shared" si="11"/>
        <v>Cobalt</v>
      </c>
    </row>
    <row r="257" spans="1:28" s="170" customFormat="1" ht="50.4">
      <c r="A257" s="155" t="s">
        <v>269</v>
      </c>
      <c r="B257" s="302" t="s">
        <v>40</v>
      </c>
      <c r="C257" s="152" t="s">
        <v>268</v>
      </c>
      <c r="D257" s="149"/>
      <c r="E257" s="149" t="s">
        <v>81</v>
      </c>
      <c r="F257" s="149" t="s">
        <v>269</v>
      </c>
      <c r="G257" s="149" t="s">
        <v>12</v>
      </c>
      <c r="H257" s="204"/>
      <c r="I257" s="205" t="s">
        <v>270</v>
      </c>
      <c r="J257" s="205" t="s">
        <v>271</v>
      </c>
      <c r="K257" s="150"/>
      <c r="L257" s="150"/>
      <c r="M257" s="150"/>
      <c r="N257" s="150"/>
      <c r="O257" s="150"/>
      <c r="P257" s="207"/>
      <c r="Q257" s="151"/>
      <c r="R257" s="149" t="str">
        <f ca="1">IF(ISERROR($V257),"",OFFSET('Smelter Look-up'!$C$4,$V257-4,0)&amp;"")</f>
        <v>SungEel HiTech Co., Ltd.</v>
      </c>
      <c r="S257" s="155" t="str">
        <f t="shared" ca="1" si="13"/>
        <v>KR</v>
      </c>
      <c r="T257" s="155" t="str">
        <f ca="1">IF(B257="","",IF(ISERROR(MATCH($J257,SorP!$B$1:$B$6226,0)),"",INDIRECT("'SorP'!$A$"&amp;MATCH($S257&amp;$J257,SorP!C:C,0))))</f>
        <v>KR-45</v>
      </c>
      <c r="U257" s="168"/>
      <c r="V257" s="169">
        <f>IF(C257="",NA(),MATCH($B257&amp;$C257,'Smelter Look-up'!$J:$J,0))</f>
        <v>144</v>
      </c>
      <c r="X257" s="170">
        <f t="shared" si="12"/>
        <v>0</v>
      </c>
      <c r="AB257" s="312" t="str">
        <f t="shared" si="11"/>
        <v>Cobalt</v>
      </c>
    </row>
    <row r="258" spans="1:28" s="170" customFormat="1" ht="100.8">
      <c r="A258" s="155" t="s">
        <v>282</v>
      </c>
      <c r="B258" s="302" t="s">
        <v>40</v>
      </c>
      <c r="C258" s="152" t="s">
        <v>19178</v>
      </c>
      <c r="D258" s="149"/>
      <c r="E258" s="149" t="s">
        <v>95</v>
      </c>
      <c r="F258" s="149" t="s">
        <v>282</v>
      </c>
      <c r="G258" s="149" t="s">
        <v>12</v>
      </c>
      <c r="H258" s="204"/>
      <c r="I258" s="205" t="s">
        <v>283</v>
      </c>
      <c r="J258" s="205" t="s">
        <v>284</v>
      </c>
      <c r="K258" s="150"/>
      <c r="L258" s="150"/>
      <c r="M258" s="150"/>
      <c r="N258" s="150"/>
      <c r="O258" s="150"/>
      <c r="P258" s="207"/>
      <c r="Q258" s="151"/>
      <c r="R258" s="149" t="str">
        <f ca="1">IF(ISERROR($V258),"",OFFSET('Smelter Look-up'!$C$4,$V258-4,0)&amp;"")</f>
        <v>Vale - Long Harbour Processing Plant (LHPP)</v>
      </c>
      <c r="S258" s="155" t="str">
        <f t="shared" ca="1" si="13"/>
        <v>CA</v>
      </c>
      <c r="T258" s="155" t="str">
        <f ca="1">IF(B258="","",IF(ISERROR(MATCH($J258,SorP!$B$1:$B$6226,0)),"",INDIRECT("'SorP'!$A$"&amp;MATCH($S258&amp;$J258,SorP!C:C,0))))</f>
        <v>CA-NL</v>
      </c>
      <c r="U258" s="168"/>
      <c r="V258" s="169">
        <f>IF(C258="",NA(),MATCH($B258&amp;$C258,'Smelter Look-up'!$J:$J,0))</f>
        <v>155</v>
      </c>
      <c r="X258" s="170">
        <f t="shared" si="12"/>
        <v>0</v>
      </c>
      <c r="AB258" s="312" t="str">
        <f t="shared" si="11"/>
        <v>Cobalt</v>
      </c>
    </row>
    <row r="259" spans="1:28" s="170" customFormat="1" ht="37.799999999999997">
      <c r="A259" s="155" t="s">
        <v>12062</v>
      </c>
      <c r="B259" s="302" t="s">
        <v>40</v>
      </c>
      <c r="C259" s="152" t="s">
        <v>12063</v>
      </c>
      <c r="D259" s="149"/>
      <c r="E259" s="149" t="s">
        <v>65</v>
      </c>
      <c r="F259" s="149" t="s">
        <v>12062</v>
      </c>
      <c r="G259" s="149" t="s">
        <v>12</v>
      </c>
      <c r="H259" s="204"/>
      <c r="I259" s="205" t="s">
        <v>12065</v>
      </c>
      <c r="J259" s="205" t="s">
        <v>122</v>
      </c>
      <c r="K259" s="150"/>
      <c r="L259" s="150"/>
      <c r="M259" s="150"/>
      <c r="N259" s="150"/>
      <c r="O259" s="150"/>
      <c r="P259" s="207"/>
      <c r="Q259" s="151"/>
      <c r="R259" s="149" t="str">
        <f ca="1">IF(ISERROR($V259),"",OFFSET('Smelter Look-up'!$C$4,$V259-4,0)&amp;"")</f>
        <v>Vital Materials Plant</v>
      </c>
      <c r="S259" s="155" t="str">
        <f t="shared" ca="1" si="13"/>
        <v>CN</v>
      </c>
      <c r="T259" s="155" t="str">
        <f ca="1">IF(B259="","",IF(ISERROR(MATCH($J259,SorP!$B$1:$B$6226,0)),"",INDIRECT("'SorP'!$A$"&amp;MATCH($S259&amp;$J259,SorP!C:C,0))))</f>
        <v>CN-GD</v>
      </c>
      <c r="U259" s="168"/>
      <c r="V259" s="169">
        <f>IF(C259="",NA(),MATCH($B259&amp;$C259,'Smelter Look-up'!$J:$J,0))</f>
        <v>159</v>
      </c>
      <c r="X259" s="170">
        <f t="shared" si="12"/>
        <v>0</v>
      </c>
      <c r="AB259" s="312" t="str">
        <f t="shared" ref="AB259:AB322" si="14">IF(C259="","",B259)</f>
        <v>Cobalt</v>
      </c>
    </row>
    <row r="260" spans="1:28" s="170" customFormat="1" ht="63">
      <c r="A260" s="155" t="s">
        <v>288</v>
      </c>
      <c r="B260" s="302" t="s">
        <v>40</v>
      </c>
      <c r="C260" s="152" t="s">
        <v>12064</v>
      </c>
      <c r="D260" s="149"/>
      <c r="E260" s="149" t="s">
        <v>65</v>
      </c>
      <c r="F260" s="149" t="s">
        <v>288</v>
      </c>
      <c r="G260" s="149" t="s">
        <v>12</v>
      </c>
      <c r="H260" s="204"/>
      <c r="I260" s="205" t="s">
        <v>12065</v>
      </c>
      <c r="J260" s="205" t="s">
        <v>122</v>
      </c>
      <c r="K260" s="150"/>
      <c r="L260" s="150"/>
      <c r="M260" s="150"/>
      <c r="N260" s="150"/>
      <c r="O260" s="150"/>
      <c r="P260" s="207"/>
      <c r="Q260" s="151"/>
      <c r="R260" s="149" t="str">
        <f ca="1">IF(ISERROR($V260),"",OFFSET('Smelter Look-up'!$C$4,$V260-4,0)&amp;"")</f>
        <v>Vital Materials Workshop</v>
      </c>
      <c r="S260" s="155" t="str">
        <f t="shared" ca="1" si="13"/>
        <v>CN</v>
      </c>
      <c r="T260" s="155" t="str">
        <f ca="1">IF(B260="","",IF(ISERROR(MATCH($J260,SorP!$B$1:$B$6226,0)),"",INDIRECT("'SorP'!$A$"&amp;MATCH($S260&amp;$J260,SorP!C:C,0))))</f>
        <v>CN-GD</v>
      </c>
      <c r="U260" s="168"/>
      <c r="V260" s="169">
        <f>IF(C260="",NA(),MATCH($B260&amp;$C260,'Smelter Look-up'!$J:$J,0))</f>
        <v>160</v>
      </c>
      <c r="X260" s="170">
        <f t="shared" si="12"/>
        <v>0</v>
      </c>
      <c r="AB260" s="312" t="str">
        <f t="shared" si="14"/>
        <v>Cobalt</v>
      </c>
    </row>
    <row r="261" spans="1:28" s="170" customFormat="1" ht="63">
      <c r="A261" s="155" t="s">
        <v>290</v>
      </c>
      <c r="B261" s="302" t="s">
        <v>40</v>
      </c>
      <c r="C261" s="152" t="s">
        <v>289</v>
      </c>
      <c r="D261" s="149"/>
      <c r="E261" s="149" t="s">
        <v>65</v>
      </c>
      <c r="F261" s="149" t="s">
        <v>290</v>
      </c>
      <c r="G261" s="149" t="s">
        <v>12</v>
      </c>
      <c r="H261" s="204"/>
      <c r="I261" s="205" t="s">
        <v>92</v>
      </c>
      <c r="J261" s="205" t="s">
        <v>93</v>
      </c>
      <c r="K261" s="150"/>
      <c r="L261" s="150"/>
      <c r="M261" s="150"/>
      <c r="N261" s="150"/>
      <c r="O261" s="150"/>
      <c r="P261" s="207"/>
      <c r="Q261" s="151"/>
      <c r="R261" s="149" t="str">
        <f ca="1">IF(ISERROR($V261),"",OFFSET('Smelter Look-up'!$C$4,$V261-4,0)&amp;"")</f>
        <v>W&amp;Q Metal Products Co., Limited</v>
      </c>
      <c r="S261" s="155" t="str">
        <f t="shared" ca="1" si="13"/>
        <v>CN</v>
      </c>
      <c r="T261" s="155" t="str">
        <f ca="1">IF(B261="","",IF(ISERROR(MATCH($J261,SorP!$B$1:$B$6226,0)),"",INDIRECT("'SorP'!$A$"&amp;MATCH($S261&amp;$J261,SorP!C:C,0))))</f>
        <v>CN-HE</v>
      </c>
      <c r="U261" s="168"/>
      <c r="V261" s="169">
        <f>IF(C261="",NA(),MATCH($B261&amp;$C261,'Smelter Look-up'!$J:$J,0))</f>
        <v>161</v>
      </c>
      <c r="X261" s="170">
        <f t="shared" si="12"/>
        <v>0</v>
      </c>
      <c r="AB261" s="312" t="str">
        <f t="shared" si="14"/>
        <v>Cobalt</v>
      </c>
    </row>
    <row r="262" spans="1:28" s="170" customFormat="1" ht="126">
      <c r="A262" s="155" t="s">
        <v>292</v>
      </c>
      <c r="B262" s="302" t="s">
        <v>40</v>
      </c>
      <c r="C262" s="152" t="s">
        <v>291</v>
      </c>
      <c r="D262" s="149"/>
      <c r="E262" s="149" t="s">
        <v>65</v>
      </c>
      <c r="F262" s="149" t="s">
        <v>292</v>
      </c>
      <c r="G262" s="149" t="s">
        <v>12</v>
      </c>
      <c r="H262" s="204"/>
      <c r="I262" s="205" t="s">
        <v>293</v>
      </c>
      <c r="J262" s="205" t="s">
        <v>143</v>
      </c>
      <c r="K262" s="150"/>
      <c r="L262" s="150"/>
      <c r="M262" s="150"/>
      <c r="N262" s="150"/>
      <c r="O262" s="150"/>
      <c r="P262" s="207"/>
      <c r="Q262" s="151"/>
      <c r="R262" s="149" t="str">
        <f ca="1">IF(ISERROR($V262),"",OFFSET('Smelter Look-up'!$C$4,$V262-4,0)&amp;"")</f>
        <v>Xiangtan Huacheng Nickel Cobalt New Material Co., Ltd.</v>
      </c>
      <c r="S262" s="155" t="str">
        <f t="shared" ca="1" si="13"/>
        <v>CN</v>
      </c>
      <c r="T262" s="155" t="str">
        <f ca="1">IF(B262="","",IF(ISERROR(MATCH($J262,SorP!$B$1:$B$6226,0)),"",INDIRECT("'SorP'!$A$"&amp;MATCH($S262&amp;$J262,SorP!C:C,0))))</f>
        <v>CN-HN</v>
      </c>
      <c r="U262" s="168"/>
      <c r="V262" s="169">
        <f>IF(C262="",NA(),MATCH($B262&amp;$C262,'Smelter Look-up'!$J:$J,0))</f>
        <v>162</v>
      </c>
      <c r="X262" s="170">
        <f t="shared" si="12"/>
        <v>0</v>
      </c>
      <c r="AB262" s="312" t="str">
        <f t="shared" si="14"/>
        <v>Cobalt</v>
      </c>
    </row>
    <row r="263" spans="1:28" s="170" customFormat="1" ht="88.2">
      <c r="A263" s="155" t="s">
        <v>296</v>
      </c>
      <c r="B263" s="302" t="s">
        <v>40</v>
      </c>
      <c r="C263" s="152" t="s">
        <v>295</v>
      </c>
      <c r="D263" s="149"/>
      <c r="E263" s="149" t="s">
        <v>65</v>
      </c>
      <c r="F263" s="149" t="s">
        <v>296</v>
      </c>
      <c r="G263" s="149" t="s">
        <v>12</v>
      </c>
      <c r="H263" s="204"/>
      <c r="I263" s="205" t="s">
        <v>297</v>
      </c>
      <c r="J263" s="205" t="s">
        <v>298</v>
      </c>
      <c r="K263" s="150"/>
      <c r="L263" s="150"/>
      <c r="M263" s="150"/>
      <c r="N263" s="150"/>
      <c r="O263" s="150"/>
      <c r="P263" s="207"/>
      <c r="Q263" s="151"/>
      <c r="R263" s="149" t="str">
        <f ca="1">IF(ISERROR($V263),"",OFFSET('Smelter Look-up'!$C$4,$V263-4,0)&amp;"")</f>
        <v>XTC New Energy Materials (Xiamen) LTD.</v>
      </c>
      <c r="S263" s="155" t="str">
        <f t="shared" ca="1" si="13"/>
        <v>CN</v>
      </c>
      <c r="T263" s="155" t="str">
        <f ca="1">IF(B263="","",IF(ISERROR(MATCH($J263,SorP!$B$1:$B$6226,0)),"",INDIRECT("'SorP'!$A$"&amp;MATCH($S263&amp;$J263,SorP!C:C,0))))</f>
        <v>CN-FJ</v>
      </c>
      <c r="U263" s="168"/>
      <c r="V263" s="169">
        <f>IF(C263="",NA(),MATCH($B263&amp;$C263,'Smelter Look-up'!$J:$J,0))</f>
        <v>164</v>
      </c>
      <c r="X263" s="170">
        <f t="shared" si="12"/>
        <v>0</v>
      </c>
      <c r="AB263" s="312" t="str">
        <f t="shared" si="14"/>
        <v>Cobalt</v>
      </c>
    </row>
    <row r="264" spans="1:28" s="170" customFormat="1" ht="100.8">
      <c r="A264" s="155" t="s">
        <v>304</v>
      </c>
      <c r="B264" s="302" t="s">
        <v>40</v>
      </c>
      <c r="C264" s="152" t="s">
        <v>12066</v>
      </c>
      <c r="D264" s="149"/>
      <c r="E264" s="149" t="s">
        <v>65</v>
      </c>
      <c r="F264" s="149" t="s">
        <v>304</v>
      </c>
      <c r="G264" s="149" t="s">
        <v>12</v>
      </c>
      <c r="H264" s="204"/>
      <c r="I264" s="205" t="s">
        <v>204</v>
      </c>
      <c r="J264" s="205" t="s">
        <v>205</v>
      </c>
      <c r="K264" s="150"/>
      <c r="L264" s="150"/>
      <c r="M264" s="150"/>
      <c r="N264" s="150"/>
      <c r="O264" s="150"/>
      <c r="P264" s="207"/>
      <c r="Q264" s="151"/>
      <c r="R264" s="149" t="str">
        <f ca="1">IF(ISERROR($V264),"",OFFSET('Smelter Look-up'!$C$4,$V264-4,0)&amp;"")</f>
        <v>Zhejiang Greatpower Cobalt Materials Co., Ltd.</v>
      </c>
      <c r="S264" s="155" t="str">
        <f t="shared" ca="1" si="13"/>
        <v>CN</v>
      </c>
      <c r="T264" s="155" t="str">
        <f ca="1">IF(B264="","",IF(ISERROR(MATCH($J264,SorP!$B$1:$B$6226,0)),"",INDIRECT("'SorP'!$A$"&amp;MATCH($S264&amp;$J264,SorP!C:C,0))))</f>
        <v>CN-ZJ</v>
      </c>
      <c r="U264" s="168"/>
      <c r="V264" s="169">
        <f>IF(C264="",NA(),MATCH($B264&amp;$C264,'Smelter Look-up'!$J:$J,0))</f>
        <v>167</v>
      </c>
      <c r="X264" s="170">
        <f t="shared" si="12"/>
        <v>0</v>
      </c>
      <c r="AB264" s="312" t="str">
        <f t="shared" si="14"/>
        <v>Cobalt</v>
      </c>
    </row>
    <row r="265" spans="1:28" s="170" customFormat="1" ht="88.2">
      <c r="A265" s="155" t="s">
        <v>301</v>
      </c>
      <c r="B265" s="302" t="s">
        <v>40</v>
      </c>
      <c r="C265" s="152" t="s">
        <v>300</v>
      </c>
      <c r="D265" s="149"/>
      <c r="E265" s="149" t="s">
        <v>65</v>
      </c>
      <c r="F265" s="149" t="s">
        <v>301</v>
      </c>
      <c r="G265" s="149" t="s">
        <v>12</v>
      </c>
      <c r="H265" s="204"/>
      <c r="I265" s="205" t="s">
        <v>302</v>
      </c>
      <c r="J265" s="205" t="s">
        <v>205</v>
      </c>
      <c r="K265" s="150"/>
      <c r="L265" s="150"/>
      <c r="M265" s="150"/>
      <c r="N265" s="150"/>
      <c r="O265" s="150"/>
      <c r="P265" s="207"/>
      <c r="Q265" s="151"/>
      <c r="R265" s="149" t="str">
        <f ca="1">IF(ISERROR($V265),"",OFFSET('Smelter Look-up'!$C$4,$V265-4,0)&amp;"")</f>
        <v>Zhejiang Huayou Cobalt Company Limited</v>
      </c>
      <c r="S265" s="155" t="str">
        <f t="shared" ca="1" si="13"/>
        <v>CN</v>
      </c>
      <c r="T265" s="155" t="str">
        <f ca="1">IF(B265="","",IF(ISERROR(MATCH($J265,SorP!$B$1:$B$6226,0)),"",INDIRECT("'SorP'!$A$"&amp;MATCH($S265&amp;$J265,SorP!C:C,0))))</f>
        <v>CN-ZJ</v>
      </c>
      <c r="U265" s="168"/>
      <c r="V265" s="169">
        <f>IF(C265="",NA(),MATCH($B265&amp;$C265,'Smelter Look-up'!$J:$J,0))</f>
        <v>170</v>
      </c>
      <c r="X265" s="170">
        <f t="shared" si="12"/>
        <v>0</v>
      </c>
      <c r="AB265" s="312" t="str">
        <f t="shared" si="14"/>
        <v>Cobalt</v>
      </c>
    </row>
    <row r="266" spans="1:28" s="170" customFormat="1" ht="75.599999999999994">
      <c r="A266" s="155" t="s">
        <v>306</v>
      </c>
      <c r="B266" s="302" t="s">
        <v>40</v>
      </c>
      <c r="C266" s="152" t="s">
        <v>305</v>
      </c>
      <c r="D266" s="149"/>
      <c r="E266" s="149" t="s">
        <v>65</v>
      </c>
      <c r="F266" s="149" t="s">
        <v>306</v>
      </c>
      <c r="G266" s="149" t="s">
        <v>12</v>
      </c>
      <c r="H266" s="204"/>
      <c r="I266" s="205" t="s">
        <v>307</v>
      </c>
      <c r="J266" s="205" t="s">
        <v>122</v>
      </c>
      <c r="K266" s="150"/>
      <c r="L266" s="150"/>
      <c r="M266" s="150"/>
      <c r="N266" s="150"/>
      <c r="O266" s="150"/>
      <c r="P266" s="207"/>
      <c r="Q266" s="151"/>
      <c r="R266" s="149" t="str">
        <f ca="1">IF(ISERROR($V266),"",OFFSET('Smelter Look-up'!$C$4,$V266-4,0)&amp;"")</f>
        <v>Zhuhai Kelixin Metal Materials Co., Ltd.</v>
      </c>
      <c r="S266" s="155" t="str">
        <f t="shared" ca="1" si="13"/>
        <v>CN</v>
      </c>
      <c r="T266" s="155" t="str">
        <f ca="1">IF(B266="","",IF(ISERROR(MATCH($J266,SorP!$B$1:$B$6226,0)),"",INDIRECT("'SorP'!$A$"&amp;MATCH($S266&amp;$J266,SorP!C:C,0))))</f>
        <v>CN-GD</v>
      </c>
      <c r="U266" s="168"/>
      <c r="V266" s="169">
        <f>IF(C266="",NA(),MATCH($B266&amp;$C266,'Smelter Look-up'!$J:$J,0))</f>
        <v>173</v>
      </c>
      <c r="X266" s="170">
        <f t="shared" si="12"/>
        <v>0</v>
      </c>
      <c r="AB266" s="312" t="str">
        <f t="shared" si="14"/>
        <v>Cobalt</v>
      </c>
    </row>
    <row r="267" spans="1:28" s="170" customFormat="1" ht="50.4">
      <c r="A267" s="155" t="s">
        <v>18872</v>
      </c>
      <c r="B267" s="302" t="s">
        <v>18642</v>
      </c>
      <c r="C267" s="152" t="s">
        <v>12237</v>
      </c>
      <c r="D267" s="149"/>
      <c r="E267" s="149" t="s">
        <v>315</v>
      </c>
      <c r="F267" s="149" t="s">
        <v>18872</v>
      </c>
      <c r="G267" s="149" t="s">
        <v>12</v>
      </c>
      <c r="H267" s="204"/>
      <c r="I267" s="205" t="s">
        <v>12239</v>
      </c>
      <c r="J267" s="205" t="s">
        <v>12234</v>
      </c>
      <c r="K267" s="150"/>
      <c r="L267" s="150"/>
      <c r="M267" s="150"/>
      <c r="N267" s="150"/>
      <c r="O267" s="150"/>
      <c r="P267" s="207"/>
      <c r="Q267" s="151"/>
      <c r="R267" s="149" t="str">
        <f ca="1">IF(ISERROR($V267),"",OFFSET('Smelter Look-up'!$C$4,$V267-4,0)&amp;"")</f>
        <v>Attero Recycling Pvt Ltd</v>
      </c>
      <c r="S267" s="155" t="str">
        <f t="shared" ca="1" si="13"/>
        <v>IN</v>
      </c>
      <c r="T267" s="155" t="str">
        <f ca="1">IF(B267="","",IF(ISERROR(MATCH($J267,SorP!$B$1:$B$6226,0)),"",INDIRECT("'SorP'!$A$"&amp;MATCH($S267&amp;$J267,SorP!C:C,0))))</f>
        <v>IN-UK</v>
      </c>
      <c r="U267" s="168"/>
      <c r="V267" s="169">
        <f>IF(C267="",NA(),MATCH($B267&amp;$C267,'Smelter Look-up'!$J:$J,0))</f>
        <v>379</v>
      </c>
      <c r="X267" s="170">
        <f t="shared" si="12"/>
        <v>0</v>
      </c>
      <c r="AB267" s="312" t="str">
        <f t="shared" si="14"/>
        <v>Nickel</v>
      </c>
    </row>
    <row r="268" spans="1:28" s="170" customFormat="1" ht="75.599999999999994">
      <c r="A268" s="155" t="s">
        <v>18874</v>
      </c>
      <c r="B268" s="302" t="s">
        <v>18642</v>
      </c>
      <c r="C268" s="152" t="s">
        <v>18873</v>
      </c>
      <c r="D268" s="149"/>
      <c r="E268" s="149" t="s">
        <v>1645</v>
      </c>
      <c r="F268" s="149" t="s">
        <v>18874</v>
      </c>
      <c r="G268" s="149" t="s">
        <v>12</v>
      </c>
      <c r="H268" s="204"/>
      <c r="I268" s="205" t="s">
        <v>19258</v>
      </c>
      <c r="J268" s="205" t="s">
        <v>9103</v>
      </c>
      <c r="K268" s="150"/>
      <c r="L268" s="150"/>
      <c r="M268" s="150"/>
      <c r="N268" s="150"/>
      <c r="O268" s="150"/>
      <c r="P268" s="207"/>
      <c r="Q268" s="151"/>
      <c r="R268" s="149" t="str">
        <f ca="1">IF(ISERROR($V268),"",OFFSET('Smelter Look-up'!$C$4,$V268-4,0)&amp;"")</f>
        <v>Coral Bay Nickel Corporation (CBNC)</v>
      </c>
      <c r="S268" s="155" t="str">
        <f t="shared" ca="1" si="13"/>
        <v>PH</v>
      </c>
      <c r="T268" s="155" t="str">
        <f ca="1">IF(B268="","",IF(ISERROR(MATCH($J268,SorP!$B$1:$B$6226,0)),"",INDIRECT("'SorP'!$A$"&amp;MATCH($S268&amp;$J268,SorP!C:C,0))))</f>
        <v>PH-PLW</v>
      </c>
      <c r="U268" s="168"/>
      <c r="V268" s="169">
        <f>IF(C268="",NA(),MATCH($B268&amp;$C268,'Smelter Look-up'!$J:$J,0))</f>
        <v>380</v>
      </c>
      <c r="X268" s="170">
        <f t="shared" si="12"/>
        <v>0</v>
      </c>
      <c r="AB268" s="312" t="str">
        <f t="shared" si="14"/>
        <v>Nickel</v>
      </c>
    </row>
    <row r="269" spans="1:28" s="170" customFormat="1" ht="75.599999999999994">
      <c r="A269" s="155" t="s">
        <v>18876</v>
      </c>
      <c r="B269" s="302" t="s">
        <v>18642</v>
      </c>
      <c r="C269" s="152" t="s">
        <v>86</v>
      </c>
      <c r="D269" s="149"/>
      <c r="E269" s="149" t="s">
        <v>87</v>
      </c>
      <c r="F269" s="149" t="s">
        <v>18876</v>
      </c>
      <c r="G269" s="149" t="s">
        <v>12</v>
      </c>
      <c r="H269" s="204"/>
      <c r="I269" s="205" t="s">
        <v>89</v>
      </c>
      <c r="J269" s="205" t="s">
        <v>89</v>
      </c>
      <c r="K269" s="150"/>
      <c r="L269" s="150"/>
      <c r="M269" s="150"/>
      <c r="N269" s="150"/>
      <c r="O269" s="150"/>
      <c r="P269" s="207"/>
      <c r="Q269" s="151"/>
      <c r="R269" s="149" t="str">
        <f ca="1">IF(ISERROR($V269),"",OFFSET('Smelter Look-up'!$C$4,$V269-4,0)&amp;"")</f>
        <v>Dynatec Madagascar Company</v>
      </c>
      <c r="S269" s="155" t="str">
        <f t="shared" ca="1" si="13"/>
        <v>MG</v>
      </c>
      <c r="T269" s="155" t="str">
        <f ca="1">IF(B269="","",IF(ISERROR(MATCH($J269,SorP!$B$1:$B$6226,0)),"",INDIRECT("'SorP'!$A$"&amp;MATCH($S269&amp;$J269,SorP!C:C,0))))</f>
        <v>MG-A</v>
      </c>
      <c r="U269" s="168"/>
      <c r="V269" s="169">
        <f>IF(C269="",NA(),MATCH($B269&amp;$C269,'Smelter Look-up'!$J:$J,0))</f>
        <v>382</v>
      </c>
      <c r="X269" s="170">
        <f t="shared" si="12"/>
        <v>0</v>
      </c>
      <c r="AB269" s="312" t="str">
        <f t="shared" si="14"/>
        <v>Nickel</v>
      </c>
    </row>
    <row r="270" spans="1:28" s="170" customFormat="1" ht="50.4">
      <c r="A270" s="155" t="s">
        <v>18877</v>
      </c>
      <c r="B270" s="302" t="s">
        <v>18642</v>
      </c>
      <c r="C270" s="152" t="s">
        <v>12240</v>
      </c>
      <c r="D270" s="149"/>
      <c r="E270" s="149" t="s">
        <v>81</v>
      </c>
      <c r="F270" s="149" t="s">
        <v>18877</v>
      </c>
      <c r="G270" s="149" t="s">
        <v>12</v>
      </c>
      <c r="H270" s="204"/>
      <c r="I270" s="205" t="s">
        <v>12242</v>
      </c>
      <c r="J270" s="205" t="s">
        <v>6424</v>
      </c>
      <c r="K270" s="150"/>
      <c r="L270" s="150"/>
      <c r="M270" s="150"/>
      <c r="N270" s="150"/>
      <c r="O270" s="150"/>
      <c r="P270" s="207"/>
      <c r="Q270" s="151"/>
      <c r="R270" s="149" t="str">
        <f ca="1">IF(ISERROR($V270),"",OFFSET('Smelter Look-up'!$C$4,$V270-4,0)&amp;"")</f>
        <v>Ecopro Materials Co., Ltd.</v>
      </c>
      <c r="S270" s="155" t="str">
        <f t="shared" ca="1" si="13"/>
        <v>KR</v>
      </c>
      <c r="T270" s="155" t="str">
        <f ca="1">IF(B270="","",IF(ISERROR(MATCH($J270,SorP!$B$1:$B$6226,0)),"",INDIRECT("'SorP'!$A$"&amp;MATCH($S270&amp;$J270,SorP!C:C,0))))</f>
        <v>KR-43</v>
      </c>
      <c r="U270" s="168"/>
      <c r="V270" s="169">
        <f>IF(C270="",NA(),MATCH($B270&amp;$C270,'Smelter Look-up'!$J:$J,0))</f>
        <v>383</v>
      </c>
      <c r="X270" s="170">
        <f t="shared" si="12"/>
        <v>0</v>
      </c>
      <c r="AB270" s="312" t="str">
        <f t="shared" si="14"/>
        <v>Nickel</v>
      </c>
    </row>
    <row r="271" spans="1:28" s="170" customFormat="1" ht="75.599999999999994">
      <c r="A271" s="155" t="s">
        <v>19218</v>
      </c>
      <c r="B271" s="302" t="s">
        <v>18642</v>
      </c>
      <c r="C271" s="152" t="s">
        <v>12047</v>
      </c>
      <c r="D271" s="149"/>
      <c r="E271" s="149" t="s">
        <v>65</v>
      </c>
      <c r="F271" s="149" t="s">
        <v>19218</v>
      </c>
      <c r="G271" s="149" t="s">
        <v>12</v>
      </c>
      <c r="H271" s="204"/>
      <c r="I271" s="205" t="s">
        <v>12048</v>
      </c>
      <c r="J271" s="205" t="s">
        <v>298</v>
      </c>
      <c r="K271" s="150"/>
      <c r="L271" s="150"/>
      <c r="M271" s="150"/>
      <c r="N271" s="150"/>
      <c r="O271" s="150"/>
      <c r="P271" s="207"/>
      <c r="Q271" s="151"/>
      <c r="R271" s="149" t="str">
        <f ca="1">IF(ISERROR($V271),"",OFFSET('Smelter Look-up'!$C$4,$V271-4,0)&amp;"")</f>
        <v>Fujian Evergreen New Energy Technology Co.</v>
      </c>
      <c r="S271" s="155" t="str">
        <f t="shared" ca="1" si="13"/>
        <v>CN</v>
      </c>
      <c r="T271" s="155" t="str">
        <f ca="1">IF(B271="","",IF(ISERROR(MATCH($J271,SorP!$B$1:$B$6226,0)),"",INDIRECT("'SorP'!$A$"&amp;MATCH($S271&amp;$J271,SorP!C:C,0))))</f>
        <v>CN-FJ</v>
      </c>
      <c r="U271" s="168"/>
      <c r="V271" s="169">
        <f>IF(C271="",NA(),MATCH($B271&amp;$C271,'Smelter Look-up'!$J:$J,0))</f>
        <v>384</v>
      </c>
      <c r="X271" s="170">
        <f t="shared" si="12"/>
        <v>0</v>
      </c>
      <c r="AB271" s="312" t="str">
        <f t="shared" si="14"/>
        <v>Nickel</v>
      </c>
    </row>
    <row r="272" spans="1:28" s="170" customFormat="1" ht="113.4">
      <c r="A272" s="155" t="s">
        <v>18878</v>
      </c>
      <c r="B272" s="302" t="s">
        <v>18642</v>
      </c>
      <c r="C272" s="152" t="s">
        <v>12249</v>
      </c>
      <c r="D272" s="149"/>
      <c r="E272" s="149" t="s">
        <v>65</v>
      </c>
      <c r="F272" s="149" t="s">
        <v>18878</v>
      </c>
      <c r="G272" s="149" t="s">
        <v>12</v>
      </c>
      <c r="H272" s="204"/>
      <c r="I272" s="205" t="s">
        <v>12050</v>
      </c>
      <c r="J272" s="205" t="s">
        <v>122</v>
      </c>
      <c r="K272" s="150"/>
      <c r="L272" s="150"/>
      <c r="M272" s="150"/>
      <c r="N272" s="150"/>
      <c r="O272" s="150"/>
      <c r="P272" s="207"/>
      <c r="Q272" s="151"/>
      <c r="R272" s="149" t="str">
        <f ca="1">IF(ISERROR($V272),"",OFFSET('Smelter Look-up'!$C$4,$V272-4,0)&amp;"")</f>
        <v>Guangdong Fangyuan New Materials Group Co., Ltd.</v>
      </c>
      <c r="S272" s="155" t="str">
        <f t="shared" ca="1" si="13"/>
        <v>CN</v>
      </c>
      <c r="T272" s="155" t="str">
        <f ca="1">IF(B272="","",IF(ISERROR(MATCH($J272,SorP!$B$1:$B$6226,0)),"",INDIRECT("'SorP'!$A$"&amp;MATCH($S272&amp;$J272,SorP!C:C,0))))</f>
        <v>CN-GD</v>
      </c>
      <c r="U272" s="168"/>
      <c r="V272" s="169">
        <f>IF(C272="",NA(),MATCH($B272&amp;$C272,'Smelter Look-up'!$J:$J,0))</f>
        <v>385</v>
      </c>
      <c r="X272" s="170">
        <f t="shared" si="12"/>
        <v>0</v>
      </c>
      <c r="AB272" s="312" t="str">
        <f t="shared" si="14"/>
        <v>Nickel</v>
      </c>
    </row>
    <row r="273" spans="1:28" s="170" customFormat="1" ht="100.8">
      <c r="A273" s="155" t="s">
        <v>18879</v>
      </c>
      <c r="B273" s="302" t="s">
        <v>18642</v>
      </c>
      <c r="C273" s="152" t="s">
        <v>119</v>
      </c>
      <c r="D273" s="149"/>
      <c r="E273" s="149" t="s">
        <v>65</v>
      </c>
      <c r="F273" s="149" t="s">
        <v>18879</v>
      </c>
      <c r="G273" s="149" t="s">
        <v>12</v>
      </c>
      <c r="H273" s="204"/>
      <c r="I273" s="205" t="s">
        <v>121</v>
      </c>
      <c r="J273" s="205" t="s">
        <v>122</v>
      </c>
      <c r="K273" s="150"/>
      <c r="L273" s="150"/>
      <c r="M273" s="150"/>
      <c r="N273" s="150"/>
      <c r="O273" s="150"/>
      <c r="P273" s="207"/>
      <c r="Q273" s="151"/>
      <c r="R273" s="149" t="str">
        <f ca="1">IF(ISERROR($V273),"",OFFSET('Smelter Look-up'!$C$4,$V273-4,0)&amp;"")</f>
        <v>Guangdong Jiana Energy Technology Co., Ltd.</v>
      </c>
      <c r="S273" s="155" t="str">
        <f t="shared" ca="1" si="13"/>
        <v>CN</v>
      </c>
      <c r="T273" s="155" t="str">
        <f ca="1">IF(B273="","",IF(ISERROR(MATCH($J273,SorP!$B$1:$B$6226,0)),"",INDIRECT("'SorP'!$A$"&amp;MATCH($S273&amp;$J273,SorP!C:C,0))))</f>
        <v>CN-GD</v>
      </c>
      <c r="U273" s="168"/>
      <c r="V273" s="169">
        <f>IF(C273="",NA(),MATCH($B273&amp;$C273,'Smelter Look-up'!$J:$J,0))</f>
        <v>386</v>
      </c>
      <c r="X273" s="170">
        <f t="shared" si="12"/>
        <v>0</v>
      </c>
      <c r="AB273" s="312" t="str">
        <f t="shared" si="14"/>
        <v>Nickel</v>
      </c>
    </row>
    <row r="274" spans="1:28" s="170" customFormat="1" ht="126">
      <c r="A274" s="155" t="s">
        <v>18880</v>
      </c>
      <c r="B274" s="302" t="s">
        <v>18642</v>
      </c>
      <c r="C274" s="152" t="s">
        <v>12250</v>
      </c>
      <c r="D274" s="149"/>
      <c r="E274" s="149" t="s">
        <v>65</v>
      </c>
      <c r="F274" s="149" t="s">
        <v>18880</v>
      </c>
      <c r="G274" s="149" t="s">
        <v>12</v>
      </c>
      <c r="H274" s="204"/>
      <c r="I274" s="205" t="s">
        <v>12252</v>
      </c>
      <c r="J274" s="205" t="s">
        <v>126</v>
      </c>
      <c r="K274" s="150"/>
      <c r="L274" s="150"/>
      <c r="M274" s="150"/>
      <c r="N274" s="150"/>
      <c r="O274" s="150"/>
      <c r="P274" s="207"/>
      <c r="Q274" s="151"/>
      <c r="R274" s="149" t="str">
        <f ca="1">IF(ISERROR($V274),"",OFFSET('Smelter Look-up'!$C$4,$V274-4,0)&amp;"")</f>
        <v>Guangxi CNGR New Energy Science &amp; Technology Co., Ltd.</v>
      </c>
      <c r="S274" s="155" t="str">
        <f t="shared" ca="1" si="13"/>
        <v>CN</v>
      </c>
      <c r="T274" s="155" t="str">
        <f ca="1">IF(B274="","",IF(ISERROR(MATCH($J274,SorP!$B$1:$B$6226,0)),"",INDIRECT("'SorP'!$A$"&amp;MATCH($S274&amp;$J274,SorP!C:C,0))))</f>
        <v>CN-GX</v>
      </c>
      <c r="U274" s="168"/>
      <c r="V274" s="169">
        <f>IF(C274="",NA(),MATCH($B274&amp;$C274,'Smelter Look-up'!$J:$J,0))</f>
        <v>387</v>
      </c>
      <c r="X274" s="170">
        <f t="shared" si="12"/>
        <v>0</v>
      </c>
      <c r="AB274" s="312" t="str">
        <f t="shared" si="14"/>
        <v>Nickel</v>
      </c>
    </row>
    <row r="275" spans="1:28" s="170" customFormat="1" ht="88.2">
      <c r="A275" s="155" t="s">
        <v>18881</v>
      </c>
      <c r="B275" s="302" t="s">
        <v>18642</v>
      </c>
      <c r="C275" s="152" t="s">
        <v>123</v>
      </c>
      <c r="D275" s="149"/>
      <c r="E275" s="149" t="s">
        <v>65</v>
      </c>
      <c r="F275" s="149" t="s">
        <v>18881</v>
      </c>
      <c r="G275" s="149" t="s">
        <v>12</v>
      </c>
      <c r="H275" s="204"/>
      <c r="I275" s="205" t="s">
        <v>125</v>
      </c>
      <c r="J275" s="205" t="s">
        <v>126</v>
      </c>
      <c r="K275" s="150"/>
      <c r="L275" s="150"/>
      <c r="M275" s="150"/>
      <c r="N275" s="150"/>
      <c r="O275" s="150"/>
      <c r="P275" s="207"/>
      <c r="Q275" s="151"/>
      <c r="R275" s="149" t="str">
        <f ca="1">IF(ISERROR($V275),"",OFFSET('Smelter Look-up'!$C$4,$V275-4,0)&amp;"")</f>
        <v>Guangxi Yinyi Advanced Material Co., Ltd.</v>
      </c>
      <c r="S275" s="155" t="str">
        <f t="shared" ca="1" si="13"/>
        <v>CN</v>
      </c>
      <c r="T275" s="155" t="str">
        <f ca="1">IF(B275="","",IF(ISERROR(MATCH($J275,SorP!$B$1:$B$6226,0)),"",INDIRECT("'SorP'!$A$"&amp;MATCH($S275&amp;$J275,SorP!C:C,0))))</f>
        <v>CN-GX</v>
      </c>
      <c r="U275" s="168"/>
      <c r="V275" s="169">
        <f>IF(C275="",NA(),MATCH($B275&amp;$C275,'Smelter Look-up'!$J:$J,0))</f>
        <v>388</v>
      </c>
      <c r="X275" s="170">
        <f t="shared" si="12"/>
        <v>0</v>
      </c>
      <c r="AB275" s="312" t="str">
        <f t="shared" si="14"/>
        <v>Nickel</v>
      </c>
    </row>
    <row r="276" spans="1:28" s="170" customFormat="1" ht="151.19999999999999">
      <c r="A276" s="155" t="s">
        <v>18882</v>
      </c>
      <c r="B276" s="302" t="s">
        <v>18642</v>
      </c>
      <c r="C276" s="152" t="s">
        <v>127</v>
      </c>
      <c r="D276" s="149"/>
      <c r="E276" s="149" t="s">
        <v>65</v>
      </c>
      <c r="F276" s="149" t="s">
        <v>18882</v>
      </c>
      <c r="G276" s="149" t="s">
        <v>12</v>
      </c>
      <c r="H276" s="204"/>
      <c r="I276" s="205" t="s">
        <v>129</v>
      </c>
      <c r="J276" s="205" t="s">
        <v>130</v>
      </c>
      <c r="K276" s="150"/>
      <c r="L276" s="150"/>
      <c r="M276" s="150"/>
      <c r="N276" s="150"/>
      <c r="O276" s="150"/>
      <c r="P276" s="207"/>
      <c r="Q276" s="151"/>
      <c r="R276" s="149" t="str">
        <f ca="1">IF(ISERROR($V276),"",OFFSET('Smelter Look-up'!$C$4,$V276-4,0)&amp;"")</f>
        <v>Guizhou CNGR Resource Recycling Industry Development Co., Ltd.</v>
      </c>
      <c r="S276" s="155" t="str">
        <f t="shared" ca="1" si="13"/>
        <v>CN</v>
      </c>
      <c r="T276" s="155" t="str">
        <f ca="1">IF(B276="","",IF(ISERROR(MATCH($J276,SorP!$B$1:$B$6226,0)),"",INDIRECT("'SorP'!$A$"&amp;MATCH($S276&amp;$J276,SorP!C:C,0))))</f>
        <v>CN-GZ</v>
      </c>
      <c r="U276" s="168"/>
      <c r="V276" s="169">
        <f>IF(C276="",NA(),MATCH($B276&amp;$C276,'Smelter Look-up'!$J:$J,0))</f>
        <v>389</v>
      </c>
      <c r="X276" s="170">
        <f t="shared" si="12"/>
        <v>0</v>
      </c>
      <c r="AB276" s="312" t="str">
        <f t="shared" si="14"/>
        <v>Nickel</v>
      </c>
    </row>
    <row r="277" spans="1:28" s="170" customFormat="1" ht="100.8">
      <c r="A277" s="155" t="s">
        <v>18883</v>
      </c>
      <c r="B277" s="302" t="s">
        <v>18642</v>
      </c>
      <c r="C277" s="152" t="s">
        <v>12197</v>
      </c>
      <c r="D277" s="149"/>
      <c r="E277" s="149" t="s">
        <v>65</v>
      </c>
      <c r="F277" s="149" t="s">
        <v>18883</v>
      </c>
      <c r="G277" s="149" t="s">
        <v>12</v>
      </c>
      <c r="H277" s="204"/>
      <c r="I277" s="205" t="s">
        <v>129</v>
      </c>
      <c r="J277" s="205" t="s">
        <v>130</v>
      </c>
      <c r="K277" s="150"/>
      <c r="L277" s="150"/>
      <c r="M277" s="150"/>
      <c r="N277" s="150"/>
      <c r="O277" s="150"/>
      <c r="P277" s="207"/>
      <c r="Q277" s="151"/>
      <c r="R277" s="149" t="str">
        <f ca="1">IF(ISERROR($V277),"",OFFSET('Smelter Look-up'!$C$4,$V277-4,0)&amp;"")</f>
        <v>Guizhou Red Star Electronic Material Co., Ltd.</v>
      </c>
      <c r="S277" s="155" t="str">
        <f t="shared" ca="1" si="13"/>
        <v>CN</v>
      </c>
      <c r="T277" s="155" t="str">
        <f ca="1">IF(B277="","",IF(ISERROR(MATCH($J277,SorP!$B$1:$B$6226,0)),"",INDIRECT("'SorP'!$A$"&amp;MATCH($S277&amp;$J277,SorP!C:C,0))))</f>
        <v>CN-GZ</v>
      </c>
      <c r="U277" s="168"/>
      <c r="V277" s="169">
        <f>IF(C277="",NA(),MATCH($B277&amp;$C277,'Smelter Look-up'!$J:$J,0))</f>
        <v>390</v>
      </c>
      <c r="X277" s="170">
        <f t="shared" si="12"/>
        <v>0</v>
      </c>
      <c r="AB277" s="312" t="str">
        <f t="shared" si="14"/>
        <v>Nickel</v>
      </c>
    </row>
    <row r="278" spans="1:28" s="170" customFormat="1" ht="88.2">
      <c r="A278" s="155" t="s">
        <v>18884</v>
      </c>
      <c r="B278" s="302" t="s">
        <v>18642</v>
      </c>
      <c r="C278" s="152" t="s">
        <v>132</v>
      </c>
      <c r="D278" s="149"/>
      <c r="E278" s="149" t="s">
        <v>133</v>
      </c>
      <c r="F278" s="149" t="s">
        <v>18884</v>
      </c>
      <c r="G278" s="149" t="s">
        <v>12</v>
      </c>
      <c r="H278" s="204"/>
      <c r="I278" s="205" t="s">
        <v>135</v>
      </c>
      <c r="J278" s="205" t="s">
        <v>6070</v>
      </c>
      <c r="K278" s="150"/>
      <c r="L278" s="150"/>
      <c r="M278" s="150"/>
      <c r="N278" s="150"/>
      <c r="O278" s="150"/>
      <c r="P278" s="207"/>
      <c r="Q278" s="151"/>
      <c r="R278" s="149" t="str">
        <f ca="1">IF(ISERROR($V278),"",OFFSET('Smelter Look-up'!$C$4,$V278-4,0)&amp;"")</f>
        <v>Harima Refinery, Sumitomo Metal Mining</v>
      </c>
      <c r="S278" s="155" t="str">
        <f t="shared" ca="1" si="13"/>
        <v>JP</v>
      </c>
      <c r="T278" s="155" t="str">
        <f ca="1">IF(B278="","",IF(ISERROR(MATCH($J278,SorP!$B$1:$B$6226,0)),"",INDIRECT("'SorP'!$A$"&amp;MATCH($S278&amp;$J278,SorP!C:C,0))))</f>
        <v>JP-28</v>
      </c>
      <c r="U278" s="168"/>
      <c r="V278" s="169">
        <f>IF(C278="",NA(),MATCH($B278&amp;$C278,'Smelter Look-up'!$J:$J,0))</f>
        <v>392</v>
      </c>
      <c r="X278" s="170">
        <f t="shared" si="12"/>
        <v>0</v>
      </c>
      <c r="AB278" s="312" t="str">
        <f t="shared" si="14"/>
        <v>Nickel</v>
      </c>
    </row>
    <row r="279" spans="1:28" s="170" customFormat="1" ht="100.8">
      <c r="A279" s="155" t="s">
        <v>18885</v>
      </c>
      <c r="B279" s="302" t="s">
        <v>18642</v>
      </c>
      <c r="C279" s="152" t="s">
        <v>140</v>
      </c>
      <c r="D279" s="149"/>
      <c r="E279" s="149" t="s">
        <v>65</v>
      </c>
      <c r="F279" s="149" t="s">
        <v>18885</v>
      </c>
      <c r="G279" s="149" t="s">
        <v>12</v>
      </c>
      <c r="H279" s="204"/>
      <c r="I279" s="205" t="s">
        <v>142</v>
      </c>
      <c r="J279" s="205" t="s">
        <v>143</v>
      </c>
      <c r="K279" s="150"/>
      <c r="L279" s="150"/>
      <c r="M279" s="150"/>
      <c r="N279" s="150"/>
      <c r="O279" s="150"/>
      <c r="P279" s="207"/>
      <c r="Q279" s="151"/>
      <c r="R279" s="149" t="str">
        <f ca="1">IF(ISERROR($V279),"",OFFSET('Smelter Look-up'!$C$4,$V279-4,0)&amp;"")</f>
        <v>Hunan Brunp Recycling Technology Co., Ltd.</v>
      </c>
      <c r="S279" s="155" t="str">
        <f t="shared" ca="1" si="13"/>
        <v>CN</v>
      </c>
      <c r="T279" s="155" t="str">
        <f ca="1">IF(B279="","",IF(ISERROR(MATCH($J279,SorP!$B$1:$B$6226,0)),"",INDIRECT("'SorP'!$A$"&amp;MATCH($S279&amp;$J279,SorP!C:C,0))))</f>
        <v>CN-HN</v>
      </c>
      <c r="U279" s="168"/>
      <c r="V279" s="169">
        <f>IF(C279="",NA(),MATCH($B279&amp;$C279,'Smelter Look-up'!$J:$J,0))</f>
        <v>393</v>
      </c>
      <c r="X279" s="170">
        <f t="shared" si="12"/>
        <v>0</v>
      </c>
      <c r="AB279" s="312" t="str">
        <f t="shared" si="14"/>
        <v>Nickel</v>
      </c>
    </row>
    <row r="280" spans="1:28" s="170" customFormat="1" ht="126">
      <c r="A280" s="155" t="s">
        <v>18886</v>
      </c>
      <c r="B280" s="302" t="s">
        <v>18642</v>
      </c>
      <c r="C280" s="152" t="s">
        <v>144</v>
      </c>
      <c r="D280" s="149"/>
      <c r="E280" s="149" t="s">
        <v>65</v>
      </c>
      <c r="F280" s="149" t="s">
        <v>18886</v>
      </c>
      <c r="G280" s="149" t="s">
        <v>12</v>
      </c>
      <c r="H280" s="204"/>
      <c r="I280" s="205" t="s">
        <v>142</v>
      </c>
      <c r="J280" s="205" t="s">
        <v>143</v>
      </c>
      <c r="K280" s="150"/>
      <c r="L280" s="150"/>
      <c r="M280" s="150"/>
      <c r="N280" s="150"/>
      <c r="O280" s="150"/>
      <c r="P280" s="207"/>
      <c r="Q280" s="151"/>
      <c r="R280" s="149" t="str">
        <f ca="1">IF(ISERROR($V280),"",OFFSET('Smelter Look-up'!$C$4,$V280-4,0)&amp;"")</f>
        <v>Hunan CNGR New Energy Science &amp; Technology Co., Ltd.</v>
      </c>
      <c r="S280" s="155" t="str">
        <f t="shared" ca="1" si="13"/>
        <v>CN</v>
      </c>
      <c r="T280" s="155" t="str">
        <f ca="1">IF(B280="","",IF(ISERROR(MATCH($J280,SorP!$B$1:$B$6226,0)),"",INDIRECT("'SorP'!$A$"&amp;MATCH($S280&amp;$J280,SorP!C:C,0))))</f>
        <v>CN-HN</v>
      </c>
      <c r="U280" s="168"/>
      <c r="V280" s="169">
        <f>IF(C280="",NA(),MATCH($B280&amp;$C280,'Smelter Look-up'!$J:$J,0))</f>
        <v>394</v>
      </c>
      <c r="X280" s="170">
        <f t="shared" si="12"/>
        <v>0</v>
      </c>
      <c r="AB280" s="312" t="str">
        <f t="shared" si="14"/>
        <v>Nickel</v>
      </c>
    </row>
    <row r="281" spans="1:28" s="170" customFormat="1" ht="50.4">
      <c r="A281" s="155" t="s">
        <v>18888</v>
      </c>
      <c r="B281" s="302" t="s">
        <v>18642</v>
      </c>
      <c r="C281" s="152" t="s">
        <v>18887</v>
      </c>
      <c r="D281" s="149"/>
      <c r="E281" s="149" t="s">
        <v>133</v>
      </c>
      <c r="F281" s="149" t="s">
        <v>18888</v>
      </c>
      <c r="G281" s="149" t="s">
        <v>12</v>
      </c>
      <c r="H281" s="204"/>
      <c r="I281" s="205" t="s">
        <v>19225</v>
      </c>
      <c r="J281" s="205" t="s">
        <v>6110</v>
      </c>
      <c r="K281" s="150"/>
      <c r="L281" s="150"/>
      <c r="M281" s="150"/>
      <c r="N281" s="150"/>
      <c r="O281" s="150"/>
      <c r="P281" s="207"/>
      <c r="Q281" s="151"/>
      <c r="R281" s="149" t="str">
        <f ca="1">IF(ISERROR($V281),"",OFFSET('Smelter Look-up'!$C$4,$V281-4,0)&amp;"")</f>
        <v>Hyuga Smelting Co., Ltd.</v>
      </c>
      <c r="S281" s="155" t="str">
        <f t="shared" ca="1" si="13"/>
        <v>JP</v>
      </c>
      <c r="T281" s="155" t="str">
        <f ca="1">IF(B281="","",IF(ISERROR(MATCH($J281,SorP!$B$1:$B$6226,0)),"",INDIRECT("'SorP'!$A$"&amp;MATCH($S281&amp;$J281,SorP!C:C,0))))</f>
        <v>JP-45</v>
      </c>
      <c r="U281" s="168"/>
      <c r="V281" s="169">
        <f>IF(C281="",NA(),MATCH($B281&amp;$C281,'Smelter Look-up'!$J:$J,0))</f>
        <v>395</v>
      </c>
      <c r="X281" s="170">
        <f t="shared" si="12"/>
        <v>0</v>
      </c>
      <c r="AB281" s="312" t="str">
        <f t="shared" si="14"/>
        <v>Nickel</v>
      </c>
    </row>
    <row r="282" spans="1:28" s="170" customFormat="1" ht="37.799999999999997">
      <c r="A282" s="155" t="s">
        <v>18890</v>
      </c>
      <c r="B282" s="302" t="s">
        <v>18642</v>
      </c>
      <c r="C282" s="152" t="s">
        <v>18889</v>
      </c>
      <c r="D282" s="149"/>
      <c r="E282" s="149" t="s">
        <v>156</v>
      </c>
      <c r="F282" s="149" t="s">
        <v>18890</v>
      </c>
      <c r="G282" s="149" t="s">
        <v>12</v>
      </c>
      <c r="H282" s="204"/>
      <c r="I282" s="205" t="s">
        <v>158</v>
      </c>
      <c r="J282" s="205" t="s">
        <v>159</v>
      </c>
      <c r="K282" s="150"/>
      <c r="L282" s="150"/>
      <c r="M282" s="150"/>
      <c r="N282" s="150"/>
      <c r="O282" s="150"/>
      <c r="P282" s="207"/>
      <c r="Q282" s="151"/>
      <c r="R282" s="149" t="str">
        <f ca="1">IF(ISERROR($V282),"",OFFSET('Smelter Look-up'!$C$4,$V282-4,0)&amp;"")</f>
        <v>IconiChem</v>
      </c>
      <c r="S282" s="155" t="str">
        <f t="shared" ca="1" si="13"/>
        <v>GB</v>
      </c>
      <c r="T282" s="155" t="str">
        <f ca="1">IF(B282="","",IF(ISERROR(MATCH($J282,SorP!$B$1:$B$6226,0)),"",INDIRECT("'SorP'!$A$"&amp;MATCH($S282&amp;$J282,SorP!C:C,0))))</f>
        <v>GB-CHW</v>
      </c>
      <c r="U282" s="168"/>
      <c r="V282" s="169">
        <f>IF(C282="",NA(),MATCH($B282&amp;$C282,'Smelter Look-up'!$J:$J,0))</f>
        <v>396</v>
      </c>
      <c r="X282" s="170">
        <f t="shared" si="12"/>
        <v>0</v>
      </c>
      <c r="AB282" s="312" t="str">
        <f t="shared" si="14"/>
        <v>Nickel</v>
      </c>
    </row>
    <row r="283" spans="1:28" s="170" customFormat="1" ht="88.2">
      <c r="A283" s="155" t="s">
        <v>18891</v>
      </c>
      <c r="B283" s="302" t="s">
        <v>18642</v>
      </c>
      <c r="C283" s="152" t="s">
        <v>18697</v>
      </c>
      <c r="D283" s="149"/>
      <c r="E283" s="149" t="s">
        <v>1706</v>
      </c>
      <c r="F283" s="149" t="s">
        <v>18891</v>
      </c>
      <c r="G283" s="149" t="s">
        <v>12</v>
      </c>
      <c r="H283" s="204"/>
      <c r="I283" s="205" t="s">
        <v>12255</v>
      </c>
      <c r="J283" s="205" t="s">
        <v>11966</v>
      </c>
      <c r="K283" s="150"/>
      <c r="L283" s="150"/>
      <c r="M283" s="150"/>
      <c r="N283" s="150"/>
      <c r="O283" s="150"/>
      <c r="P283" s="207"/>
      <c r="Q283" s="151"/>
      <c r="R283" s="149" t="str">
        <f ca="1">IF(ISERROR($V283),"",OFFSET('Smelter Look-up'!$C$4,$V283-4,0)&amp;"")</f>
        <v>Impala Platinum - Base Metal Refinery (BMR)</v>
      </c>
      <c r="S283" s="155" t="str">
        <f t="shared" ca="1" si="13"/>
        <v>ZA</v>
      </c>
      <c r="T283" s="155" t="str">
        <f ca="1">IF(B283="","",IF(ISERROR(MATCH($J283,SorP!$B$1:$B$6226,0)),"",INDIRECT("'SorP'!$A$"&amp;MATCH($S283&amp;$J283,SorP!C:C,0))))</f>
        <v>ZA-GP</v>
      </c>
      <c r="U283" s="168"/>
      <c r="V283" s="169">
        <f>IF(C283="",NA(),MATCH($B283&amp;$C283,'Smelter Look-up'!$J:$J,0))</f>
        <v>397</v>
      </c>
      <c r="X283" s="170">
        <f t="shared" si="12"/>
        <v>0</v>
      </c>
      <c r="AB283" s="312" t="str">
        <f t="shared" si="14"/>
        <v>Nickel</v>
      </c>
    </row>
    <row r="284" spans="1:28" s="170" customFormat="1" ht="75.599999999999994">
      <c r="A284" s="155" t="s">
        <v>18892</v>
      </c>
      <c r="B284" s="302" t="s">
        <v>18642</v>
      </c>
      <c r="C284" s="152" t="s">
        <v>18699</v>
      </c>
      <c r="D284" s="149"/>
      <c r="E284" s="149" t="s">
        <v>1706</v>
      </c>
      <c r="F284" s="149" t="s">
        <v>18892</v>
      </c>
      <c r="G284" s="149" t="s">
        <v>12</v>
      </c>
      <c r="H284" s="204"/>
      <c r="I284" s="205" t="s">
        <v>12258</v>
      </c>
      <c r="J284" s="205" t="s">
        <v>3157</v>
      </c>
      <c r="K284" s="150"/>
      <c r="L284" s="150"/>
      <c r="M284" s="150"/>
      <c r="N284" s="150"/>
      <c r="O284" s="150"/>
      <c r="P284" s="207"/>
      <c r="Q284" s="151"/>
      <c r="R284" s="149" t="str">
        <f ca="1">IF(ISERROR($V284),"",OFFSET('Smelter Look-up'!$C$4,$V284-4,0)&amp;"")</f>
        <v>Impala Platinum - Rustenburg Smelter</v>
      </c>
      <c r="S284" s="155" t="str">
        <f t="shared" ca="1" si="13"/>
        <v>ZA</v>
      </c>
      <c r="T284" s="155" t="str">
        <f ca="1">IF(B284="","",IF(ISERROR(MATCH($J284,SorP!$B$1:$B$6226,0)),"",INDIRECT("'SorP'!$A$"&amp;MATCH($S284&amp;$J284,SorP!C:C,0))))</f>
        <v>ZA-NW</v>
      </c>
      <c r="U284" s="168"/>
      <c r="V284" s="169">
        <f>IF(C284="",NA(),MATCH($B284&amp;$C284,'Smelter Look-up'!$J:$J,0))</f>
        <v>398</v>
      </c>
      <c r="X284" s="170">
        <f t="shared" si="12"/>
        <v>0</v>
      </c>
      <c r="AB284" s="312" t="str">
        <f t="shared" si="14"/>
        <v>Nickel</v>
      </c>
    </row>
    <row r="285" spans="1:28" s="170" customFormat="1" ht="113.4">
      <c r="A285" s="155" t="s">
        <v>18893</v>
      </c>
      <c r="B285" s="302" t="s">
        <v>18642</v>
      </c>
      <c r="C285" s="152" t="s">
        <v>12260</v>
      </c>
      <c r="D285" s="149"/>
      <c r="E285" s="149" t="s">
        <v>65</v>
      </c>
      <c r="F285" s="149" t="s">
        <v>18893</v>
      </c>
      <c r="G285" s="149" t="s">
        <v>12</v>
      </c>
      <c r="H285" s="204"/>
      <c r="I285" s="205" t="s">
        <v>12262</v>
      </c>
      <c r="J285" s="205" t="s">
        <v>122</v>
      </c>
      <c r="K285" s="150"/>
      <c r="L285" s="150"/>
      <c r="M285" s="150"/>
      <c r="N285" s="150"/>
      <c r="O285" s="150"/>
      <c r="P285" s="207"/>
      <c r="Q285" s="151"/>
      <c r="R285" s="149" t="str">
        <f ca="1">IF(ISERROR($V285),"",OFFSET('Smelter Look-up'!$C$4,$V285-4,0)&amp;"")</f>
        <v>Jiangmen Chancsun Umicore Industry Co.,Ltd</v>
      </c>
      <c r="S285" s="155" t="str">
        <f t="shared" ca="1" si="13"/>
        <v>CN</v>
      </c>
      <c r="T285" s="155" t="str">
        <f ca="1">IF(B285="","",IF(ISERROR(MATCH($J285,SorP!$B$1:$B$6226,0)),"",INDIRECT("'SorP'!$A$"&amp;MATCH($S285&amp;$J285,SorP!C:C,0))))</f>
        <v>CN-GD</v>
      </c>
      <c r="U285" s="168"/>
      <c r="V285" s="169">
        <f>IF(C285="",NA(),MATCH($B285&amp;$C285,'Smelter Look-up'!$J:$J,0))</f>
        <v>402</v>
      </c>
      <c r="X285" s="170">
        <f t="shared" si="12"/>
        <v>0</v>
      </c>
      <c r="AB285" s="312" t="str">
        <f t="shared" si="14"/>
        <v>Nickel</v>
      </c>
    </row>
    <row r="286" spans="1:28" s="170" customFormat="1" ht="75.599999999999994">
      <c r="A286" s="155" t="s">
        <v>18894</v>
      </c>
      <c r="B286" s="302" t="s">
        <v>18642</v>
      </c>
      <c r="C286" s="152" t="s">
        <v>12052</v>
      </c>
      <c r="D286" s="149"/>
      <c r="E286" s="149" t="s">
        <v>65</v>
      </c>
      <c r="F286" s="149" t="s">
        <v>18894</v>
      </c>
      <c r="G286" s="149" t="s">
        <v>12</v>
      </c>
      <c r="H286" s="204"/>
      <c r="I286" s="205" t="s">
        <v>12053</v>
      </c>
      <c r="J286" s="205" t="s">
        <v>106</v>
      </c>
      <c r="K286" s="150"/>
      <c r="L286" s="150"/>
      <c r="M286" s="150"/>
      <c r="N286" s="150"/>
      <c r="O286" s="150"/>
      <c r="P286" s="207"/>
      <c r="Q286" s="151"/>
      <c r="R286" s="149" t="str">
        <f ca="1">IF(ISERROR($V286),"",OFFSET('Smelter Look-up'!$C$4,$V286-4,0)&amp;"")</f>
        <v>Jiangxi Miracle Golden Tiger Cobalt Co. Ltd.</v>
      </c>
      <c r="S286" s="155" t="str">
        <f t="shared" ca="1" si="13"/>
        <v>CN</v>
      </c>
      <c r="T286" s="155" t="str">
        <f ca="1">IF(B286="","",IF(ISERROR(MATCH($J286,SorP!$B$1:$B$6226,0)),"",INDIRECT("'SorP'!$A$"&amp;MATCH($S286&amp;$J286,SorP!C:C,0))))</f>
        <v>CN-JX</v>
      </c>
      <c r="U286" s="168"/>
      <c r="V286" s="169">
        <f>IF(C286="",NA(),MATCH($B286&amp;$C286,'Smelter Look-up'!$J:$J,0))</f>
        <v>403</v>
      </c>
      <c r="X286" s="170">
        <f t="shared" si="12"/>
        <v>0</v>
      </c>
      <c r="AB286" s="312" t="str">
        <f t="shared" si="14"/>
        <v>Nickel</v>
      </c>
    </row>
    <row r="287" spans="1:28" s="170" customFormat="1" ht="100.8">
      <c r="A287" s="155" t="s">
        <v>18895</v>
      </c>
      <c r="B287" s="302" t="s">
        <v>18642</v>
      </c>
      <c r="C287" s="152" t="s">
        <v>12264</v>
      </c>
      <c r="D287" s="149"/>
      <c r="E287" s="149" t="s">
        <v>65</v>
      </c>
      <c r="F287" s="149" t="s">
        <v>18895</v>
      </c>
      <c r="G287" s="149" t="s">
        <v>12</v>
      </c>
      <c r="H287" s="204"/>
      <c r="I287" s="205" t="s">
        <v>12266</v>
      </c>
      <c r="J287" s="205" t="s">
        <v>106</v>
      </c>
      <c r="K287" s="150"/>
      <c r="L287" s="150"/>
      <c r="M287" s="150"/>
      <c r="N287" s="150"/>
      <c r="O287" s="150"/>
      <c r="P287" s="207"/>
      <c r="Q287" s="151"/>
      <c r="R287" s="149" t="str">
        <f ca="1">IF(ISERROR($V287),"",OFFSET('Smelter Look-up'!$C$4,$V287-4,0)&amp;"")</f>
        <v>Jiangxi Ruida New Energy Technology Co., Ltd.</v>
      </c>
      <c r="S287" s="155" t="str">
        <f t="shared" ca="1" si="13"/>
        <v>CN</v>
      </c>
      <c r="T287" s="155" t="str">
        <f ca="1">IF(B287="","",IF(ISERROR(MATCH($J287,SorP!$B$1:$B$6226,0)),"",INDIRECT("'SorP'!$A$"&amp;MATCH($S287&amp;$J287,SorP!C:C,0))))</f>
        <v>CN-JX</v>
      </c>
      <c r="U287" s="168"/>
      <c r="V287" s="169">
        <f>IF(C287="",NA(),MATCH($B287&amp;$C287,'Smelter Look-up'!$J:$J,0))</f>
        <v>406</v>
      </c>
      <c r="X287" s="170">
        <f t="shared" si="12"/>
        <v>0</v>
      </c>
      <c r="AB287" s="312" t="str">
        <f t="shared" si="14"/>
        <v>Nickel</v>
      </c>
    </row>
    <row r="288" spans="1:28" s="170" customFormat="1" ht="50.4">
      <c r="A288" s="155" t="s">
        <v>19219</v>
      </c>
      <c r="B288" s="302" t="s">
        <v>18642</v>
      </c>
      <c r="C288" s="152" t="s">
        <v>19172</v>
      </c>
      <c r="D288" s="149"/>
      <c r="E288" s="149" t="s">
        <v>315</v>
      </c>
      <c r="F288" s="149" t="s">
        <v>19219</v>
      </c>
      <c r="G288" s="149" t="s">
        <v>12</v>
      </c>
      <c r="H288" s="204"/>
      <c r="I288" s="205" t="s">
        <v>19183</v>
      </c>
      <c r="J288" s="205" t="s">
        <v>5597</v>
      </c>
      <c r="K288" s="150"/>
      <c r="L288" s="150"/>
      <c r="M288" s="150"/>
      <c r="N288" s="150"/>
      <c r="O288" s="150"/>
      <c r="P288" s="207"/>
      <c r="Q288" s="151"/>
      <c r="R288" s="149" t="str">
        <f ca="1">IF(ISERROR($V288),"",OFFSET('Smelter Look-up'!$C$4,$V288-4,0)&amp;"")</f>
        <v>LOHUM CLEANTECH PVT LTD</v>
      </c>
      <c r="S288" s="155" t="str">
        <f t="shared" ca="1" si="13"/>
        <v>IN</v>
      </c>
      <c r="T288" s="155" t="str">
        <f ca="1">IF(B288="","",IF(ISERROR(MATCH($J288,SorP!$B$1:$B$6226,0)),"",INDIRECT("'SorP'!$A$"&amp;MATCH($S288&amp;$J288,SorP!C:C,0))))</f>
        <v>IN-UP</v>
      </c>
      <c r="U288" s="168"/>
      <c r="V288" s="169">
        <f>IF(C288="",NA(),MATCH($B288&amp;$C288,'Smelter Look-up'!$J:$J,0))</f>
        <v>408</v>
      </c>
      <c r="X288" s="170">
        <f t="shared" si="12"/>
        <v>0</v>
      </c>
      <c r="AB288" s="312" t="str">
        <f t="shared" si="14"/>
        <v>Nickel</v>
      </c>
    </row>
    <row r="289" spans="1:28" s="170" customFormat="1" ht="63">
      <c r="A289" s="155" t="s">
        <v>18899</v>
      </c>
      <c r="B289" s="302" t="s">
        <v>18642</v>
      </c>
      <c r="C289" s="152" t="s">
        <v>218</v>
      </c>
      <c r="D289" s="149"/>
      <c r="E289" s="149" t="s">
        <v>219</v>
      </c>
      <c r="F289" s="149" t="s">
        <v>18899</v>
      </c>
      <c r="G289" s="149" t="s">
        <v>12</v>
      </c>
      <c r="H289" s="204"/>
      <c r="I289" s="205" t="s">
        <v>19227</v>
      </c>
      <c r="J289" s="205" t="s">
        <v>222</v>
      </c>
      <c r="K289" s="150"/>
      <c r="L289" s="150"/>
      <c r="M289" s="150"/>
      <c r="N289" s="150"/>
      <c r="O289" s="150"/>
      <c r="P289" s="207"/>
      <c r="Q289" s="151"/>
      <c r="R289" s="149" t="str">
        <f ca="1">IF(ISERROR($V289),"",OFFSET('Smelter Look-up'!$C$4,$V289-4,0)&amp;"")</f>
        <v>Murrin Murrin Nickel Cobalt Plant</v>
      </c>
      <c r="S289" s="155" t="str">
        <f t="shared" ca="1" si="13"/>
        <v>AU</v>
      </c>
      <c r="T289" s="155" t="str">
        <f ca="1">IF(B289="","",IF(ISERROR(MATCH($J289,SorP!$B$1:$B$6226,0)),"",INDIRECT("'SorP'!$A$"&amp;MATCH($S289&amp;$J289,SorP!C:C,0))))</f>
        <v>AU-WA</v>
      </c>
      <c r="U289" s="168"/>
      <c r="V289" s="169">
        <f>IF(C289="",NA(),MATCH($B289&amp;$C289,'Smelter Look-up'!$J:$J,0))</f>
        <v>411</v>
      </c>
      <c r="X289" s="170">
        <f t="shared" si="12"/>
        <v>0</v>
      </c>
      <c r="AB289" s="312" t="str">
        <f t="shared" si="14"/>
        <v>Nickel</v>
      </c>
    </row>
    <row r="290" spans="1:28" s="170" customFormat="1" ht="100.8">
      <c r="A290" s="155" t="s">
        <v>18901</v>
      </c>
      <c r="B290" s="302" t="s">
        <v>18642</v>
      </c>
      <c r="C290" s="152" t="s">
        <v>12059</v>
      </c>
      <c r="D290" s="149"/>
      <c r="E290" s="149" t="s">
        <v>133</v>
      </c>
      <c r="F290" s="149" t="s">
        <v>18901</v>
      </c>
      <c r="G290" s="149" t="s">
        <v>12</v>
      </c>
      <c r="H290" s="204"/>
      <c r="I290" s="205" t="s">
        <v>240</v>
      </c>
      <c r="J290" s="205" t="s">
        <v>241</v>
      </c>
      <c r="K290" s="150"/>
      <c r="L290" s="150"/>
      <c r="M290" s="150"/>
      <c r="N290" s="150"/>
      <c r="O290" s="150"/>
      <c r="P290" s="207"/>
      <c r="Q290" s="151"/>
      <c r="R290" s="149" t="str">
        <f ca="1">IF(ISERROR($V290),"",OFFSET('Smelter Look-up'!$C$4,$V290-4,0)&amp;"")</f>
        <v>Niihama Nickel Refinery, Sumitomo Metal Mining</v>
      </c>
      <c r="S290" s="155" t="str">
        <f t="shared" ca="1" si="13"/>
        <v>JP</v>
      </c>
      <c r="T290" s="155" t="str">
        <f ca="1">IF(B290="","",IF(ISERROR(MATCH($J290,SorP!$B$1:$B$6226,0)),"",INDIRECT("'SorP'!$A$"&amp;MATCH($S290&amp;$J290,SorP!C:C,0))))</f>
        <v>JP-38</v>
      </c>
      <c r="U290" s="168"/>
      <c r="V290" s="169">
        <f>IF(C290="",NA(),MATCH($B290&amp;$C290,'Smelter Look-up'!$J:$J,0))</f>
        <v>415</v>
      </c>
      <c r="X290" s="170">
        <f t="shared" si="12"/>
        <v>0</v>
      </c>
      <c r="AB290" s="312" t="str">
        <f t="shared" si="14"/>
        <v>Nickel</v>
      </c>
    </row>
    <row r="291" spans="1:28" s="170" customFormat="1" ht="75.599999999999994">
      <c r="A291" s="155" t="s">
        <v>18903</v>
      </c>
      <c r="B291" s="302" t="s">
        <v>18642</v>
      </c>
      <c r="C291" s="152" t="s">
        <v>245</v>
      </c>
      <c r="D291" s="149"/>
      <c r="E291" s="149" t="s">
        <v>101</v>
      </c>
      <c r="F291" s="149" t="s">
        <v>18903</v>
      </c>
      <c r="G291" s="149" t="s">
        <v>12</v>
      </c>
      <c r="H291" s="204"/>
      <c r="I291" s="205" t="s">
        <v>19228</v>
      </c>
      <c r="J291" s="205" t="s">
        <v>248</v>
      </c>
      <c r="K291" s="150"/>
      <c r="L291" s="150"/>
      <c r="M291" s="150"/>
      <c r="N291" s="150"/>
      <c r="O291" s="150"/>
      <c r="P291" s="207"/>
      <c r="Q291" s="151"/>
      <c r="R291" s="149" t="str">
        <f ca="1">IF(ISERROR($V291),"",OFFSET('Smelter Look-up'!$C$4,$V291-4,0)&amp;"")</f>
        <v>NORILSK NICKEL HARJAVALTA OY</v>
      </c>
      <c r="S291" s="155" t="str">
        <f t="shared" ca="1" si="13"/>
        <v>FI</v>
      </c>
      <c r="T291" s="155" t="str">
        <f ca="1">IF(B291="","",IF(ISERROR(MATCH($J291,SorP!$B$1:$B$6226,0)),"",INDIRECT("'SorP'!$A$"&amp;MATCH($S291&amp;$J291,SorP!C:C,0))))</f>
        <v>FI-17</v>
      </c>
      <c r="U291" s="168"/>
      <c r="V291" s="169">
        <f>IF(C291="",NA(),MATCH($B291&amp;$C291,'Smelter Look-up'!$J:$J,0))</f>
        <v>417</v>
      </c>
      <c r="X291" s="170">
        <f t="shared" si="12"/>
        <v>0</v>
      </c>
      <c r="AB291" s="312" t="str">
        <f t="shared" si="14"/>
        <v>Nickel</v>
      </c>
    </row>
    <row r="292" spans="1:28" s="170" customFormat="1" ht="75.599999999999994">
      <c r="A292" s="155" t="s">
        <v>18905</v>
      </c>
      <c r="B292" s="302" t="s">
        <v>18642</v>
      </c>
      <c r="C292" s="152" t="s">
        <v>18904</v>
      </c>
      <c r="D292" s="149"/>
      <c r="E292" s="149" t="s">
        <v>253</v>
      </c>
      <c r="F292" s="149" t="s">
        <v>18905</v>
      </c>
      <c r="G292" s="149" t="s">
        <v>12</v>
      </c>
      <c r="H292" s="204"/>
      <c r="I292" s="205" t="s">
        <v>19229</v>
      </c>
      <c r="J292" s="205" t="s">
        <v>5397</v>
      </c>
      <c r="K292" s="150"/>
      <c r="L292" s="150"/>
      <c r="M292" s="150"/>
      <c r="N292" s="150"/>
      <c r="O292" s="150"/>
      <c r="P292" s="207"/>
      <c r="Q292" s="151"/>
      <c r="R292" s="149" t="str">
        <f ca="1">IF(ISERROR($V292),"",OFFSET('Smelter Look-up'!$C$4,$V292-4,0)&amp;"")</f>
        <v>PT DEBONAIR NICKEL INDONESIA</v>
      </c>
      <c r="S292" s="155" t="str">
        <f t="shared" ca="1" si="13"/>
        <v>ID</v>
      </c>
      <c r="T292" s="155" t="str">
        <f ca="1">IF(B292="","",IF(ISERROR(MATCH($J292,SorP!$B$1:$B$6226,0)),"",INDIRECT("'SorP'!$A$"&amp;MATCH($S292&amp;$J292,SorP!C:C,0))))</f>
        <v>ID-MU</v>
      </c>
      <c r="U292" s="168"/>
      <c r="V292" s="169">
        <f>IF(C292="",NA(),MATCH($B292&amp;$C292,'Smelter Look-up'!$J:$J,0))</f>
        <v>418</v>
      </c>
      <c r="X292" s="170">
        <f t="shared" si="12"/>
        <v>0</v>
      </c>
      <c r="AB292" s="312" t="str">
        <f t="shared" si="14"/>
        <v>Nickel</v>
      </c>
    </row>
    <row r="293" spans="1:28" s="170" customFormat="1" ht="75.599999999999994">
      <c r="A293" s="155" t="s">
        <v>18906</v>
      </c>
      <c r="B293" s="302" t="s">
        <v>18642</v>
      </c>
      <c r="C293" s="152" t="s">
        <v>18904</v>
      </c>
      <c r="D293" s="149"/>
      <c r="E293" s="149" t="s">
        <v>253</v>
      </c>
      <c r="F293" s="149" t="s">
        <v>18905</v>
      </c>
      <c r="G293" s="149" t="s">
        <v>12</v>
      </c>
      <c r="H293" s="204"/>
      <c r="I293" s="205" t="s">
        <v>19229</v>
      </c>
      <c r="J293" s="205" t="s">
        <v>5397</v>
      </c>
      <c r="K293" s="150"/>
      <c r="L293" s="150"/>
      <c r="M293" s="150"/>
      <c r="N293" s="150"/>
      <c r="O293" s="150"/>
      <c r="P293" s="207"/>
      <c r="Q293" s="151"/>
      <c r="R293" s="149" t="str">
        <f ca="1">IF(ISERROR($V293),"",OFFSET('Smelter Look-up'!$C$4,$V293-4,0)&amp;"")</f>
        <v>PT DEBONAIR NICKEL INDONESIA</v>
      </c>
      <c r="S293" s="155" t="str">
        <f t="shared" ca="1" si="13"/>
        <v>ID</v>
      </c>
      <c r="T293" s="155" t="str">
        <f ca="1">IF(B293="","",IF(ISERROR(MATCH($J293,SorP!$B$1:$B$6226,0)),"",INDIRECT("'SorP'!$A$"&amp;MATCH($S293&amp;$J293,SorP!C:C,0))))</f>
        <v>ID-MU</v>
      </c>
      <c r="U293" s="168"/>
      <c r="V293" s="169">
        <f>IF(C293="",NA(),MATCH($B293&amp;$C293,'Smelter Look-up'!$J:$J,0))</f>
        <v>418</v>
      </c>
      <c r="X293" s="170">
        <f t="shared" si="12"/>
        <v>0</v>
      </c>
      <c r="AB293" s="312" t="str">
        <f t="shared" si="14"/>
        <v>Nickel</v>
      </c>
    </row>
    <row r="294" spans="1:28" s="170" customFormat="1" ht="63">
      <c r="A294" s="155" t="s">
        <v>18907</v>
      </c>
      <c r="B294" s="302" t="s">
        <v>18642</v>
      </c>
      <c r="C294" s="152" t="s">
        <v>12274</v>
      </c>
      <c r="D294" s="149"/>
      <c r="E294" s="149" t="s">
        <v>253</v>
      </c>
      <c r="F294" s="149" t="s">
        <v>18907</v>
      </c>
      <c r="G294" s="149" t="s">
        <v>12</v>
      </c>
      <c r="H294" s="204"/>
      <c r="I294" s="205" t="s">
        <v>12276</v>
      </c>
      <c r="J294" s="205" t="s">
        <v>5397</v>
      </c>
      <c r="K294" s="150"/>
      <c r="L294" s="150"/>
      <c r="M294" s="150"/>
      <c r="N294" s="150"/>
      <c r="O294" s="150"/>
      <c r="P294" s="207"/>
      <c r="Q294" s="151"/>
      <c r="R294" s="149" t="str">
        <f ca="1">IF(ISERROR($V294),"",OFFSET('Smelter Look-up'!$C$4,$V294-4,0)&amp;"")</f>
        <v>PT Halmahera Persada Lygend</v>
      </c>
      <c r="S294" s="155" t="str">
        <f t="shared" ca="1" si="13"/>
        <v>ID</v>
      </c>
      <c r="T294" s="155" t="str">
        <f ca="1">IF(B294="","",IF(ISERROR(MATCH($J294,SorP!$B$1:$B$6226,0)),"",INDIRECT("'SorP'!$A$"&amp;MATCH($S294&amp;$J294,SorP!C:C,0))))</f>
        <v>ID-MU</v>
      </c>
      <c r="U294" s="168"/>
      <c r="V294" s="169">
        <f>IF(C294="",NA(),MATCH($B294&amp;$C294,'Smelter Look-up'!$J:$J,0))</f>
        <v>420</v>
      </c>
      <c r="X294" s="170">
        <f t="shared" si="12"/>
        <v>0</v>
      </c>
      <c r="AB294" s="312" t="str">
        <f t="shared" si="14"/>
        <v>Nickel</v>
      </c>
    </row>
    <row r="295" spans="1:28" s="170" customFormat="1" ht="63">
      <c r="A295" s="155" t="s">
        <v>19220</v>
      </c>
      <c r="B295" s="302" t="s">
        <v>18642</v>
      </c>
      <c r="C295" s="152" t="s">
        <v>19174</v>
      </c>
      <c r="D295" s="149"/>
      <c r="E295" s="149" t="s">
        <v>253</v>
      </c>
      <c r="F295" s="149" t="s">
        <v>19220</v>
      </c>
      <c r="G295" s="149" t="s">
        <v>12</v>
      </c>
      <c r="H295" s="204"/>
      <c r="I295" s="205" t="s">
        <v>19184</v>
      </c>
      <c r="J295" s="205" t="s">
        <v>5397</v>
      </c>
      <c r="K295" s="150"/>
      <c r="L295" s="150"/>
      <c r="M295" s="150"/>
      <c r="N295" s="150"/>
      <c r="O295" s="150"/>
      <c r="P295" s="207"/>
      <c r="Q295" s="151"/>
      <c r="R295" s="149" t="str">
        <f ca="1">IF(ISERROR($V295),"",OFFSET('Smelter Look-up'!$C$4,$V295-4,0)&amp;"")</f>
        <v>PT HUAFEI NICKEL COBALT</v>
      </c>
      <c r="S295" s="155" t="str">
        <f t="shared" ca="1" si="13"/>
        <v>ID</v>
      </c>
      <c r="T295" s="155" t="str">
        <f ca="1">IF(B295="","",IF(ISERROR(MATCH($J295,SorP!$B$1:$B$6226,0)),"",INDIRECT("'SorP'!$A$"&amp;MATCH($S295&amp;$J295,SorP!C:C,0))))</f>
        <v>ID-MU</v>
      </c>
      <c r="U295" s="168"/>
      <c r="V295" s="169">
        <f>IF(C295="",NA(),MATCH($B295&amp;$C295,'Smelter Look-up'!$J:$J,0))</f>
        <v>421</v>
      </c>
      <c r="X295" s="170">
        <f t="shared" si="12"/>
        <v>0</v>
      </c>
      <c r="AB295" s="312" t="str">
        <f t="shared" si="14"/>
        <v>Nickel</v>
      </c>
    </row>
    <row r="296" spans="1:28" s="170" customFormat="1" ht="63">
      <c r="A296" s="155" t="s">
        <v>18909</v>
      </c>
      <c r="B296" s="302" t="s">
        <v>18642</v>
      </c>
      <c r="C296" s="152" t="s">
        <v>18908</v>
      </c>
      <c r="D296" s="149"/>
      <c r="E296" s="149" t="s">
        <v>253</v>
      </c>
      <c r="F296" s="149" t="s">
        <v>18909</v>
      </c>
      <c r="G296" s="149" t="s">
        <v>12</v>
      </c>
      <c r="H296" s="204"/>
      <c r="I296" s="205" t="s">
        <v>12279</v>
      </c>
      <c r="J296" s="205" t="s">
        <v>5423</v>
      </c>
      <c r="K296" s="150"/>
      <c r="L296" s="150"/>
      <c r="M296" s="150"/>
      <c r="N296" s="150"/>
      <c r="O296" s="150"/>
      <c r="P296" s="207"/>
      <c r="Q296" s="151"/>
      <c r="R296" s="149" t="str">
        <f ca="1">IF(ISERROR($V296),"",OFFSET('Smelter Look-up'!$C$4,$V296-4,0)&amp;"")</f>
        <v>PT HUAYUE NICKEL COBALT</v>
      </c>
      <c r="S296" s="155" t="str">
        <f t="shared" ca="1" si="13"/>
        <v>ID</v>
      </c>
      <c r="T296" s="155" t="str">
        <f ca="1">IF(B296="","",IF(ISERROR(MATCH($J296,SorP!$B$1:$B$6226,0)),"",INDIRECT("'SorP'!$A$"&amp;MATCH($S296&amp;$J296,SorP!C:C,0))))</f>
        <v>ID-ST</v>
      </c>
      <c r="U296" s="168"/>
      <c r="V296" s="169">
        <f>IF(C296="",NA(),MATCH($B296&amp;$C296,'Smelter Look-up'!$J:$J,0))</f>
        <v>422</v>
      </c>
      <c r="X296" s="170">
        <f t="shared" si="12"/>
        <v>0</v>
      </c>
      <c r="AB296" s="312" t="str">
        <f t="shared" si="14"/>
        <v>Nickel</v>
      </c>
    </row>
    <row r="297" spans="1:28" s="170" customFormat="1" ht="37.799999999999997">
      <c r="A297" s="155" t="s">
        <v>19252</v>
      </c>
      <c r="B297" s="302" t="s">
        <v>18642</v>
      </c>
      <c r="C297" s="152" t="s">
        <v>19232</v>
      </c>
      <c r="D297" s="149"/>
      <c r="E297" s="149" t="s">
        <v>253</v>
      </c>
      <c r="F297" s="149" t="s">
        <v>19252</v>
      </c>
      <c r="G297" s="149" t="s">
        <v>12</v>
      </c>
      <c r="H297" s="204"/>
      <c r="I297" s="205" t="s">
        <v>19234</v>
      </c>
      <c r="J297" s="205" t="s">
        <v>5381</v>
      </c>
      <c r="K297" s="150"/>
      <c r="L297" s="150"/>
      <c r="M297" s="150"/>
      <c r="N297" s="150"/>
      <c r="O297" s="150"/>
      <c r="P297" s="207"/>
      <c r="Q297" s="151"/>
      <c r="R297" s="149" t="str">
        <f ca="1">IF(ISERROR($V297),"",OFFSET('Smelter Look-up'!$C$4,$V297-4,0)&amp;"")</f>
        <v>PT Obi Nickel Cobalt</v>
      </c>
      <c r="S297" s="155" t="str">
        <f t="shared" ca="1" si="13"/>
        <v>ID</v>
      </c>
      <c r="T297" s="155" t="str">
        <f ca="1">IF(B297="","",IF(ISERROR(MATCH($J297,SorP!$B$1:$B$6226,0)),"",INDIRECT("'SorP'!$A$"&amp;MATCH($S297&amp;$J297,SorP!C:C,0))))</f>
        <v>ID-JK</v>
      </c>
      <c r="U297" s="168"/>
      <c r="V297" s="169">
        <f>IF(C297="",NA(),MATCH($B297&amp;$C297,'Smelter Look-up'!$J:$J,0))</f>
        <v>423</v>
      </c>
      <c r="X297" s="170">
        <f t="shared" si="12"/>
        <v>0</v>
      </c>
      <c r="AB297" s="312" t="str">
        <f t="shared" si="14"/>
        <v>Nickel</v>
      </c>
    </row>
    <row r="298" spans="1:28" s="170" customFormat="1" ht="63">
      <c r="A298" s="155" t="s">
        <v>18910</v>
      </c>
      <c r="B298" s="302" t="s">
        <v>18642</v>
      </c>
      <c r="C298" s="152" t="s">
        <v>12277</v>
      </c>
      <c r="D298" s="149"/>
      <c r="E298" s="149" t="s">
        <v>253</v>
      </c>
      <c r="F298" s="149" t="s">
        <v>18910</v>
      </c>
      <c r="G298" s="149" t="s">
        <v>12</v>
      </c>
      <c r="H298" s="204"/>
      <c r="I298" s="205" t="s">
        <v>12279</v>
      </c>
      <c r="J298" s="205" t="s">
        <v>5423</v>
      </c>
      <c r="K298" s="150"/>
      <c r="L298" s="150"/>
      <c r="M298" s="150"/>
      <c r="N298" s="150"/>
      <c r="O298" s="150"/>
      <c r="P298" s="207"/>
      <c r="Q298" s="151"/>
      <c r="R298" s="149" t="str">
        <f ca="1">IF(ISERROR($V298),"",OFFSET('Smelter Look-up'!$C$4,$V298-4,0)&amp;"")</f>
        <v>PT QMB New Energy Materials</v>
      </c>
      <c r="S298" s="155" t="str">
        <f t="shared" ca="1" si="13"/>
        <v>ID</v>
      </c>
      <c r="T298" s="155" t="str">
        <f ca="1">IF(B298="","",IF(ISERROR(MATCH($J298,SorP!$B$1:$B$6226,0)),"",INDIRECT("'SorP'!$A$"&amp;MATCH($S298&amp;$J298,SorP!C:C,0))))</f>
        <v>ID-ST</v>
      </c>
      <c r="U298" s="168"/>
      <c r="V298" s="169">
        <f>IF(C298="",NA(),MATCH($B298&amp;$C298,'Smelter Look-up'!$J:$J,0))</f>
        <v>424</v>
      </c>
      <c r="X298" s="170">
        <f t="shared" si="12"/>
        <v>0</v>
      </c>
      <c r="AB298" s="312" t="str">
        <f t="shared" si="14"/>
        <v>Nickel</v>
      </c>
    </row>
    <row r="299" spans="1:28" s="170" customFormat="1" ht="63">
      <c r="A299" s="155" t="s">
        <v>18912</v>
      </c>
      <c r="B299" s="302" t="s">
        <v>18642</v>
      </c>
      <c r="C299" s="152" t="s">
        <v>18911</v>
      </c>
      <c r="D299" s="149"/>
      <c r="E299" s="149" t="s">
        <v>253</v>
      </c>
      <c r="F299" s="149" t="s">
        <v>18912</v>
      </c>
      <c r="G299" s="149" t="s">
        <v>12</v>
      </c>
      <c r="H299" s="204"/>
      <c r="I299" s="205" t="s">
        <v>12279</v>
      </c>
      <c r="J299" s="205" t="s">
        <v>5423</v>
      </c>
      <c r="K299" s="150"/>
      <c r="L299" s="150"/>
      <c r="M299" s="150"/>
      <c r="N299" s="150"/>
      <c r="O299" s="150"/>
      <c r="P299" s="207"/>
      <c r="Q299" s="151"/>
      <c r="R299" s="149" t="str">
        <f ca="1">IF(ISERROR($V299),"",OFFSET('Smelter Look-up'!$C$4,$V299-4,0)&amp;"")</f>
        <v>PT Zhongtsing New Energy</v>
      </c>
      <c r="S299" s="155" t="str">
        <f t="shared" ca="1" si="13"/>
        <v>ID</v>
      </c>
      <c r="T299" s="155" t="str">
        <f ca="1">IF(B299="","",IF(ISERROR(MATCH($J299,SorP!$B$1:$B$6226,0)),"",INDIRECT("'SorP'!$A$"&amp;MATCH($S299&amp;$J299,SorP!C:C,0))))</f>
        <v>ID-ST</v>
      </c>
      <c r="U299" s="168"/>
      <c r="V299" s="169">
        <f>IF(C299="",NA(),MATCH($B299&amp;$C299,'Smelter Look-up'!$J:$J,0))</f>
        <v>425</v>
      </c>
      <c r="X299" s="170">
        <f t="shared" si="12"/>
        <v>0</v>
      </c>
      <c r="AB299" s="312" t="str">
        <f t="shared" si="14"/>
        <v>Nickel</v>
      </c>
    </row>
    <row r="300" spans="1:28" s="170" customFormat="1" ht="63">
      <c r="A300" s="155" t="s">
        <v>19222</v>
      </c>
      <c r="B300" s="302" t="s">
        <v>18642</v>
      </c>
      <c r="C300" s="152" t="s">
        <v>19221</v>
      </c>
      <c r="D300" s="149"/>
      <c r="E300" s="149" t="s">
        <v>253</v>
      </c>
      <c r="F300" s="149" t="s">
        <v>19222</v>
      </c>
      <c r="G300" s="149" t="s">
        <v>12</v>
      </c>
      <c r="H300" s="204"/>
      <c r="I300" s="205" t="s">
        <v>19184</v>
      </c>
      <c r="J300" s="205" t="s">
        <v>5397</v>
      </c>
      <c r="K300" s="150"/>
      <c r="L300" s="150"/>
      <c r="M300" s="150"/>
      <c r="N300" s="150"/>
      <c r="O300" s="150"/>
      <c r="P300" s="207"/>
      <c r="Q300" s="151"/>
      <c r="R300" s="149" t="str">
        <f ca="1">IF(ISERROR($V300),"",OFFSET('Smelter Look-up'!$C$4,$V300-4,0)&amp;"")</f>
        <v>PT. Infei Metal Industry</v>
      </c>
      <c r="S300" s="155" t="str">
        <f t="shared" ca="1" si="13"/>
        <v>ID</v>
      </c>
      <c r="T300" s="155" t="str">
        <f ca="1">IF(B300="","",IF(ISERROR(MATCH($J300,SorP!$B$1:$B$6226,0)),"",INDIRECT("'SorP'!$A$"&amp;MATCH($S300&amp;$J300,SorP!C:C,0))))</f>
        <v>ID-MU</v>
      </c>
      <c r="U300" s="168"/>
      <c r="V300" s="169">
        <f>IF(C300="",NA(),MATCH($B300&amp;$C300,'Smelter Look-up'!$J:$J,0))</f>
        <v>426</v>
      </c>
      <c r="X300" s="170">
        <f t="shared" si="12"/>
        <v>0</v>
      </c>
      <c r="AB300" s="312" t="str">
        <f t="shared" si="14"/>
        <v>Nickel</v>
      </c>
    </row>
    <row r="301" spans="1:28" s="170" customFormat="1" ht="63">
      <c r="A301" s="155" t="s">
        <v>19224</v>
      </c>
      <c r="B301" s="302" t="s">
        <v>18642</v>
      </c>
      <c r="C301" s="152" t="s">
        <v>19223</v>
      </c>
      <c r="D301" s="149"/>
      <c r="E301" s="149" t="s">
        <v>253</v>
      </c>
      <c r="F301" s="149" t="s">
        <v>19224</v>
      </c>
      <c r="G301" s="149" t="s">
        <v>12</v>
      </c>
      <c r="H301" s="204"/>
      <c r="I301" s="205" t="s">
        <v>19184</v>
      </c>
      <c r="J301" s="205" t="s">
        <v>5397</v>
      </c>
      <c r="K301" s="150"/>
      <c r="L301" s="150"/>
      <c r="M301" s="150"/>
      <c r="N301" s="150"/>
      <c r="O301" s="150"/>
      <c r="P301" s="207"/>
      <c r="Q301" s="151"/>
      <c r="R301" s="149" t="str">
        <f ca="1">IF(ISERROR($V301),"",OFFSET('Smelter Look-up'!$C$4,$V301-4,0)&amp;"")</f>
        <v>PT. Westrong Metal Industry</v>
      </c>
      <c r="S301" s="155" t="str">
        <f t="shared" ca="1" si="13"/>
        <v>ID</v>
      </c>
      <c r="T301" s="155" t="str">
        <f ca="1">IF(B301="","",IF(ISERROR(MATCH($J301,SorP!$B$1:$B$6226,0)),"",INDIRECT("'SorP'!$A$"&amp;MATCH($S301&amp;$J301,SorP!C:C,0))))</f>
        <v>ID-MU</v>
      </c>
      <c r="U301" s="168"/>
      <c r="V301" s="169">
        <f>IF(C301="",NA(),MATCH($B301&amp;$C301,'Smelter Look-up'!$J:$J,0))</f>
        <v>427</v>
      </c>
      <c r="X301" s="170">
        <f t="shared" si="12"/>
        <v>0</v>
      </c>
      <c r="AB301" s="312" t="str">
        <f t="shared" si="14"/>
        <v>Nickel</v>
      </c>
    </row>
    <row r="302" spans="1:28" s="170" customFormat="1" ht="63">
      <c r="A302" s="155" t="s">
        <v>19254</v>
      </c>
      <c r="B302" s="302" t="s">
        <v>18642</v>
      </c>
      <c r="C302" s="152" t="s">
        <v>19253</v>
      </c>
      <c r="D302" s="149"/>
      <c r="E302" s="149" t="s">
        <v>253</v>
      </c>
      <c r="F302" s="149" t="s">
        <v>19254</v>
      </c>
      <c r="G302" s="149" t="s">
        <v>12</v>
      </c>
      <c r="H302" s="204"/>
      <c r="I302" s="205" t="s">
        <v>12279</v>
      </c>
      <c r="J302" s="205" t="s">
        <v>5423</v>
      </c>
      <c r="K302" s="150"/>
      <c r="L302" s="150"/>
      <c r="M302" s="150"/>
      <c r="N302" s="150"/>
      <c r="O302" s="150"/>
      <c r="P302" s="207"/>
      <c r="Q302" s="151"/>
      <c r="R302" s="149" t="str">
        <f ca="1">IF(ISERROR($V302),"",OFFSET('Smelter Look-up'!$C$4,$V302-4,0)&amp;"")</f>
        <v>PT.NADESICO NICKEL INDUSTRY</v>
      </c>
      <c r="S302" s="155" t="str">
        <f t="shared" ca="1" si="13"/>
        <v>ID</v>
      </c>
      <c r="T302" s="155" t="str">
        <f ca="1">IF(B302="","",IF(ISERROR(MATCH($J302,SorP!$B$1:$B$6226,0)),"",INDIRECT("'SorP'!$A$"&amp;MATCH($S302&amp;$J302,SorP!C:C,0))))</f>
        <v>ID-ST</v>
      </c>
      <c r="U302" s="168"/>
      <c r="V302" s="169">
        <f>IF(C302="",NA(),MATCH($B302&amp;$C302,'Smelter Look-up'!$J:$J,0))</f>
        <v>428</v>
      </c>
      <c r="X302" s="170">
        <f t="shared" si="12"/>
        <v>0</v>
      </c>
      <c r="AB302" s="312" t="str">
        <f t="shared" si="14"/>
        <v>Nickel</v>
      </c>
    </row>
    <row r="303" spans="1:28" s="170" customFormat="1" ht="75.599999999999994">
      <c r="A303" s="155" t="s">
        <v>18915</v>
      </c>
      <c r="B303" s="302" t="s">
        <v>18642</v>
      </c>
      <c r="C303" s="152" t="s">
        <v>18914</v>
      </c>
      <c r="D303" s="149"/>
      <c r="E303" s="149" t="s">
        <v>1645</v>
      </c>
      <c r="F303" s="149" t="s">
        <v>18915</v>
      </c>
      <c r="G303" s="149" t="s">
        <v>12</v>
      </c>
      <c r="H303" s="204"/>
      <c r="I303" s="205" t="s">
        <v>19185</v>
      </c>
      <c r="J303" s="205" t="s">
        <v>9037</v>
      </c>
      <c r="K303" s="150"/>
      <c r="L303" s="150"/>
      <c r="M303" s="150"/>
      <c r="N303" s="150"/>
      <c r="O303" s="150"/>
      <c r="P303" s="207"/>
      <c r="Q303" s="151"/>
      <c r="R303" s="149" t="str">
        <f ca="1">IF(ISERROR($V303),"",OFFSET('Smelter Look-up'!$C$4,$V303-4,0)&amp;"")</f>
        <v>Taganito HPAL Nickel Corporation (THPAL)</v>
      </c>
      <c r="S303" s="155" t="str">
        <f t="shared" ca="1" si="13"/>
        <v>PH</v>
      </c>
      <c r="T303" s="155" t="str">
        <f ca="1">IF(B303="","",IF(ISERROR(MATCH($J303,SorP!$B$1:$B$6226,0)),"",INDIRECT("'SorP'!$A$"&amp;MATCH($S303&amp;$J303,SorP!C:C,0))))</f>
        <v>PH-SUN</v>
      </c>
      <c r="U303" s="168"/>
      <c r="V303" s="169">
        <f>IF(C303="",NA(),MATCH($B303&amp;$C303,'Smelter Look-up'!$J:$J,0))</f>
        <v>431</v>
      </c>
      <c r="X303" s="170">
        <f t="shared" si="12"/>
        <v>0</v>
      </c>
      <c r="AB303" s="312" t="str">
        <f t="shared" si="14"/>
        <v>Nickel</v>
      </c>
    </row>
    <row r="304" spans="1:28" s="170" customFormat="1" ht="75.599999999999994">
      <c r="A304" s="155" t="s">
        <v>19255</v>
      </c>
      <c r="B304" s="302" t="s">
        <v>18642</v>
      </c>
      <c r="C304" s="152" t="s">
        <v>18914</v>
      </c>
      <c r="D304" s="149"/>
      <c r="E304" s="149" t="s">
        <v>1645</v>
      </c>
      <c r="F304" s="149" t="s">
        <v>19255</v>
      </c>
      <c r="G304" s="149" t="s">
        <v>12</v>
      </c>
      <c r="H304" s="204"/>
      <c r="I304" s="205" t="s">
        <v>19185</v>
      </c>
      <c r="J304" s="205" t="s">
        <v>9037</v>
      </c>
      <c r="K304" s="150"/>
      <c r="L304" s="150"/>
      <c r="M304" s="150"/>
      <c r="N304" s="150"/>
      <c r="O304" s="150"/>
      <c r="P304" s="207"/>
      <c r="Q304" s="151"/>
      <c r="R304" s="149" t="str">
        <f ca="1">IF(ISERROR($V304),"",OFFSET('Smelter Look-up'!$C$4,$V304-4,0)&amp;"")</f>
        <v>Taganito HPAL Nickel Corporation (THPAL)</v>
      </c>
      <c r="S304" s="155" t="str">
        <f t="shared" ca="1" si="13"/>
        <v>PH</v>
      </c>
      <c r="T304" s="155" t="str">
        <f ca="1">IF(B304="","",IF(ISERROR(MATCH($J304,SorP!$B$1:$B$6226,0)),"",INDIRECT("'SorP'!$A$"&amp;MATCH($S304&amp;$J304,SorP!C:C,0))))</f>
        <v>PH-SUN</v>
      </c>
      <c r="U304" s="168"/>
      <c r="V304" s="169">
        <f>IF(C304="",NA(),MATCH($B304&amp;$C304,'Smelter Look-up'!$J:$J,0))</f>
        <v>431</v>
      </c>
      <c r="X304" s="170">
        <f t="shared" si="12"/>
        <v>0</v>
      </c>
      <c r="AB304" s="312" t="str">
        <f t="shared" si="14"/>
        <v>Nickel</v>
      </c>
    </row>
    <row r="305" spans="1:28" s="170" customFormat="1" ht="50.4">
      <c r="A305" s="155" t="s">
        <v>19256</v>
      </c>
      <c r="B305" s="302" t="s">
        <v>18642</v>
      </c>
      <c r="C305" s="152" t="s">
        <v>100</v>
      </c>
      <c r="D305" s="149"/>
      <c r="E305" s="149" t="s">
        <v>101</v>
      </c>
      <c r="F305" s="149" t="s">
        <v>19256</v>
      </c>
      <c r="G305" s="149" t="s">
        <v>12</v>
      </c>
      <c r="H305" s="204"/>
      <c r="I305" s="205" t="s">
        <v>103</v>
      </c>
      <c r="J305" s="205" t="s">
        <v>104</v>
      </c>
      <c r="K305" s="150"/>
      <c r="L305" s="150"/>
      <c r="M305" s="150"/>
      <c r="N305" s="150"/>
      <c r="O305" s="150"/>
      <c r="P305" s="207"/>
      <c r="Q305" s="151"/>
      <c r="R305" s="149" t="str">
        <f ca="1">IF(ISERROR($V305),"",OFFSET('Smelter Look-up'!$C$4,$V305-4,0)&amp;"")</f>
        <v>Umicore Finland Oy</v>
      </c>
      <c r="S305" s="155" t="str">
        <f t="shared" ca="1" si="13"/>
        <v>FI</v>
      </c>
      <c r="T305" s="155" t="str">
        <f ca="1">IF(B305="","",IF(ISERROR(MATCH($J305,SorP!$B$1:$B$6226,0)),"",INDIRECT("'SorP'!$A$"&amp;MATCH($S305&amp;$J305,SorP!C:C,0))))</f>
        <v>FI-07</v>
      </c>
      <c r="U305" s="168"/>
      <c r="V305" s="169">
        <f>IF(C305="",NA(),MATCH($B305&amp;$C305,'Smelter Look-up'!$J:$J,0))</f>
        <v>433</v>
      </c>
      <c r="X305" s="170">
        <f t="shared" si="12"/>
        <v>0</v>
      </c>
      <c r="AB305" s="312" t="str">
        <f t="shared" si="14"/>
        <v>Nickel</v>
      </c>
    </row>
    <row r="306" spans="1:28" s="170" customFormat="1" ht="25.2">
      <c r="A306" s="155" t="s">
        <v>19257</v>
      </c>
      <c r="B306" s="302" t="s">
        <v>18642</v>
      </c>
      <c r="C306" s="152" t="s">
        <v>276</v>
      </c>
      <c r="D306" s="149"/>
      <c r="E306" s="149" t="s">
        <v>277</v>
      </c>
      <c r="F306" s="149" t="s">
        <v>19257</v>
      </c>
      <c r="G306" s="149" t="s">
        <v>12</v>
      </c>
      <c r="H306" s="204"/>
      <c r="I306" s="205" t="s">
        <v>279</v>
      </c>
      <c r="J306" s="205" t="s">
        <v>280</v>
      </c>
      <c r="K306" s="150"/>
      <c r="L306" s="150"/>
      <c r="M306" s="150"/>
      <c r="N306" s="150"/>
      <c r="O306" s="150"/>
      <c r="P306" s="207"/>
      <c r="Q306" s="151"/>
      <c r="R306" s="149" t="str">
        <f ca="1">IF(ISERROR($V306),"",OFFSET('Smelter Look-up'!$C$4,$V306-4,0)&amp;"")</f>
        <v>Umicore Olen</v>
      </c>
      <c r="S306" s="155" t="str">
        <f t="shared" ca="1" si="13"/>
        <v>BE</v>
      </c>
      <c r="T306" s="155" t="str">
        <f ca="1">IF(B306="","",IF(ISERROR(MATCH($J306,SorP!$B$1:$B$6226,0)),"",INDIRECT("'SorP'!$A$"&amp;MATCH($S306&amp;$J306,SorP!C:C,0))))</f>
        <v>BE-VAN</v>
      </c>
      <c r="U306" s="168"/>
      <c r="V306" s="169">
        <f>IF(C306="",NA(),MATCH($B306&amp;$C306,'Smelter Look-up'!$J:$J,0))</f>
        <v>434</v>
      </c>
      <c r="X306" s="170">
        <f t="shared" si="12"/>
        <v>0</v>
      </c>
      <c r="AB306" s="312" t="str">
        <f t="shared" si="14"/>
        <v>Nickel</v>
      </c>
    </row>
    <row r="307" spans="1:28" s="170" customFormat="1" ht="25.2">
      <c r="A307" s="155" t="s">
        <v>18649</v>
      </c>
      <c r="B307" s="302" t="s">
        <v>18641</v>
      </c>
      <c r="C307" s="152" t="s">
        <v>18648</v>
      </c>
      <c r="D307" s="149"/>
      <c r="E307" s="149" t="s">
        <v>1394</v>
      </c>
      <c r="F307" s="149" t="s">
        <v>18649</v>
      </c>
      <c r="G307" s="149" t="s">
        <v>12</v>
      </c>
      <c r="H307" s="204"/>
      <c r="I307" s="205" t="s">
        <v>19269</v>
      </c>
      <c r="J307" s="205" t="s">
        <v>3118</v>
      </c>
      <c r="K307" s="150"/>
      <c r="L307" s="150"/>
      <c r="M307" s="150"/>
      <c r="N307" s="150"/>
      <c r="O307" s="150"/>
      <c r="P307" s="207"/>
      <c r="Q307" s="151"/>
      <c r="R307" s="149" t="str">
        <f ca="1">IF(ISERROR($V307),"",OFFSET('Smelter Look-up'!$C$4,$V307-4,0)&amp;"")</f>
        <v>Antucoya</v>
      </c>
      <c r="S307" s="155" t="str">
        <f t="shared" ca="1" si="13"/>
        <v>CL</v>
      </c>
      <c r="T307" s="155" t="str">
        <f ca="1">IF(B307="","",IF(ISERROR(MATCH($J307,SorP!$B$1:$B$6226,0)),"",INDIRECT("'SorP'!$A$"&amp;MATCH($S307&amp;$J307,SorP!C:C,0))))</f>
        <v>CL-AN</v>
      </c>
      <c r="U307" s="168"/>
      <c r="V307" s="169">
        <f>IF(C307="",NA(),MATCH($B307&amp;$C307,'Smelter Look-up'!$J:$J,0))</f>
        <v>176</v>
      </c>
      <c r="X307" s="170">
        <f t="shared" si="12"/>
        <v>0</v>
      </c>
      <c r="AB307" s="312" t="str">
        <f t="shared" si="14"/>
        <v>Copper</v>
      </c>
    </row>
    <row r="308" spans="1:28" s="170" customFormat="1" ht="50.4">
      <c r="A308" s="155" t="s">
        <v>18651</v>
      </c>
      <c r="B308" s="302" t="s">
        <v>18641</v>
      </c>
      <c r="C308" s="152" t="s">
        <v>18650</v>
      </c>
      <c r="D308" s="149"/>
      <c r="E308" s="149" t="s">
        <v>1712</v>
      </c>
      <c r="F308" s="149" t="s">
        <v>18651</v>
      </c>
      <c r="G308" s="149" t="s">
        <v>12</v>
      </c>
      <c r="H308" s="204"/>
      <c r="I308" s="205" t="s">
        <v>3963</v>
      </c>
      <c r="J308" s="205" t="s">
        <v>3963</v>
      </c>
      <c r="K308" s="150"/>
      <c r="L308" s="150"/>
      <c r="M308" s="150"/>
      <c r="N308" s="150"/>
      <c r="O308" s="150"/>
      <c r="P308" s="207"/>
      <c r="Q308" s="151"/>
      <c r="R308" s="149" t="str">
        <f ca="1">IF(ISERROR($V308),"",OFFSET('Smelter Look-up'!$C$4,$V308-4,0)&amp;"")</f>
        <v>Atlantic Copper S.A.</v>
      </c>
      <c r="S308" s="155" t="str">
        <f t="shared" ca="1" si="13"/>
        <v>ES</v>
      </c>
      <c r="T308" s="155" t="str">
        <f ca="1">IF(B308="","",IF(ISERROR(MATCH($J308,SorP!$B$1:$B$6226,0)),"",INDIRECT("'SorP'!$A$"&amp;MATCH($S308&amp;$J308,SorP!C:C,0))))</f>
        <v>ES-H</v>
      </c>
      <c r="U308" s="168"/>
      <c r="V308" s="169">
        <f>IF(C308="",NA(),MATCH($B308&amp;$C308,'Smelter Look-up'!$J:$J,0))</f>
        <v>177</v>
      </c>
      <c r="X308" s="170">
        <f t="shared" si="12"/>
        <v>0</v>
      </c>
      <c r="AB308" s="312" t="str">
        <f t="shared" si="14"/>
        <v>Copper</v>
      </c>
    </row>
    <row r="309" spans="1:28" s="170" customFormat="1" ht="37.799999999999997">
      <c r="A309" s="155" t="s">
        <v>18653</v>
      </c>
      <c r="B309" s="302" t="s">
        <v>18641</v>
      </c>
      <c r="C309" s="152" t="s">
        <v>18652</v>
      </c>
      <c r="D309" s="149"/>
      <c r="E309" s="149" t="s">
        <v>1375</v>
      </c>
      <c r="F309" s="149" t="s">
        <v>18653</v>
      </c>
      <c r="G309" s="149" t="s">
        <v>12</v>
      </c>
      <c r="H309" s="204"/>
      <c r="I309" s="205" t="s">
        <v>19189</v>
      </c>
      <c r="J309" s="205" t="s">
        <v>2537</v>
      </c>
      <c r="K309" s="150"/>
      <c r="L309" s="150"/>
      <c r="M309" s="150"/>
      <c r="N309" s="150"/>
      <c r="O309" s="150"/>
      <c r="P309" s="207"/>
      <c r="Q309" s="151"/>
      <c r="R309" s="149" t="str">
        <f ca="1">IF(ISERROR($V309),"",OFFSET('Smelter Look-up'!$C$4,$V309-4,0)&amp;"")</f>
        <v>Aurubis Bulgaria</v>
      </c>
      <c r="S309" s="155" t="str">
        <f t="shared" ca="1" si="13"/>
        <v>BG</v>
      </c>
      <c r="T309" s="155" t="str">
        <f ca="1">IF(B309="","",IF(ISERROR(MATCH($J309,SorP!$B$1:$B$6226,0)),"",INDIRECT("'SorP'!$A$"&amp;MATCH($S309&amp;$J309,SorP!C:C,0))))</f>
        <v>BG-23</v>
      </c>
      <c r="U309" s="168"/>
      <c r="V309" s="169">
        <f>IF(C309="",NA(),MATCH($B309&amp;$C309,'Smelter Look-up'!$J:$J,0))</f>
        <v>178</v>
      </c>
      <c r="X309" s="170">
        <f t="shared" si="12"/>
        <v>0</v>
      </c>
      <c r="AB309" s="312" t="str">
        <f t="shared" si="14"/>
        <v>Copper</v>
      </c>
    </row>
    <row r="310" spans="1:28" s="170" customFormat="1" ht="50.4">
      <c r="A310" s="155" t="s">
        <v>18656</v>
      </c>
      <c r="B310" s="302" t="s">
        <v>18641</v>
      </c>
      <c r="C310" s="152" t="s">
        <v>18655</v>
      </c>
      <c r="D310" s="149"/>
      <c r="E310" s="149" t="s">
        <v>1469</v>
      </c>
      <c r="F310" s="149" t="s">
        <v>18656</v>
      </c>
      <c r="G310" s="149" t="s">
        <v>12</v>
      </c>
      <c r="H310" s="204"/>
      <c r="I310" s="205" t="s">
        <v>3586</v>
      </c>
      <c r="J310" s="205" t="s">
        <v>3586</v>
      </c>
      <c r="K310" s="150"/>
      <c r="L310" s="150"/>
      <c r="M310" s="150"/>
      <c r="N310" s="150"/>
      <c r="O310" s="150"/>
      <c r="P310" s="207"/>
      <c r="Q310" s="151"/>
      <c r="R310" s="149" t="str">
        <f ca="1">IF(ISERROR($V310),"",OFFSET('Smelter Look-up'!$C$4,$V310-4,0)&amp;"")</f>
        <v>Aurubis Hamburg AG</v>
      </c>
      <c r="S310" s="155" t="str">
        <f t="shared" ca="1" si="13"/>
        <v>DE</v>
      </c>
      <c r="T310" s="155" t="str">
        <f ca="1">IF(B310="","",IF(ISERROR(MATCH($J310,SorP!$B$1:$B$6226,0)),"",INDIRECT("'SorP'!$A$"&amp;MATCH($S310&amp;$J310,SorP!C:C,0))))</f>
        <v>DE-HH</v>
      </c>
      <c r="U310" s="168"/>
      <c r="V310" s="169">
        <f>IF(C310="",NA(),MATCH($B310&amp;$C310,'Smelter Look-up'!$J:$J,0))</f>
        <v>180</v>
      </c>
      <c r="X310" s="170">
        <f t="shared" si="12"/>
        <v>0</v>
      </c>
      <c r="AB310" s="312" t="str">
        <f t="shared" si="14"/>
        <v>Copper</v>
      </c>
    </row>
    <row r="311" spans="1:28" s="170" customFormat="1" ht="37.799999999999997">
      <c r="A311" s="155" t="s">
        <v>18658</v>
      </c>
      <c r="B311" s="302" t="s">
        <v>18641</v>
      </c>
      <c r="C311" s="152" t="s">
        <v>18657</v>
      </c>
      <c r="D311" s="149"/>
      <c r="E311" s="149" t="s">
        <v>277</v>
      </c>
      <c r="F311" s="149" t="s">
        <v>18658</v>
      </c>
      <c r="G311" s="149" t="s">
        <v>12</v>
      </c>
      <c r="H311" s="204"/>
      <c r="I311" s="205" t="s">
        <v>279</v>
      </c>
      <c r="J311" s="205" t="s">
        <v>280</v>
      </c>
      <c r="K311" s="150"/>
      <c r="L311" s="150"/>
      <c r="M311" s="150"/>
      <c r="N311" s="150"/>
      <c r="O311" s="150"/>
      <c r="P311" s="207"/>
      <c r="Q311" s="151"/>
      <c r="R311" s="149" t="str">
        <f ca="1">IF(ISERROR($V311),"",OFFSET('Smelter Look-up'!$C$4,$V311-4,0)&amp;"")</f>
        <v>Aurubis Olen nv</v>
      </c>
      <c r="S311" s="155" t="str">
        <f t="shared" ca="1" si="13"/>
        <v>BE</v>
      </c>
      <c r="T311" s="155" t="str">
        <f ca="1">IF(B311="","",IF(ISERROR(MATCH($J311,SorP!$B$1:$B$6226,0)),"",INDIRECT("'SorP'!$A$"&amp;MATCH($S311&amp;$J311,SorP!C:C,0))))</f>
        <v>BE-VAN</v>
      </c>
      <c r="U311" s="168"/>
      <c r="V311" s="169">
        <f>IF(C311="",NA(),MATCH($B311&amp;$C311,'Smelter Look-up'!$J:$J,0))</f>
        <v>181</v>
      </c>
      <c r="X311" s="170">
        <f t="shared" si="12"/>
        <v>0</v>
      </c>
      <c r="AB311" s="312" t="str">
        <f t="shared" si="14"/>
        <v>Copper</v>
      </c>
    </row>
    <row r="312" spans="1:28" s="170" customFormat="1" ht="25.2">
      <c r="A312" s="155" t="s">
        <v>18661</v>
      </c>
      <c r="B312" s="302" t="s">
        <v>18641</v>
      </c>
      <c r="C312" s="152" t="s">
        <v>18660</v>
      </c>
      <c r="D312" s="149"/>
      <c r="E312" s="149" t="s">
        <v>310</v>
      </c>
      <c r="F312" s="149" t="s">
        <v>18661</v>
      </c>
      <c r="G312" s="149" t="s">
        <v>12</v>
      </c>
      <c r="H312" s="204"/>
      <c r="I312" s="205" t="s">
        <v>18660</v>
      </c>
      <c r="J312" s="205" t="s">
        <v>11551</v>
      </c>
      <c r="K312" s="150"/>
      <c r="L312" s="150"/>
      <c r="M312" s="150"/>
      <c r="N312" s="150"/>
      <c r="O312" s="150"/>
      <c r="P312" s="207"/>
      <c r="Q312" s="151"/>
      <c r="R312" s="149" t="str">
        <f ca="1">IF(ISERROR($V312),"",OFFSET('Smelter Look-up'!$C$4,$V312-4,0)&amp;"")</f>
        <v>Bagdad</v>
      </c>
      <c r="S312" s="155" t="str">
        <f t="shared" ca="1" si="13"/>
        <v>US</v>
      </c>
      <c r="T312" s="155" t="str">
        <f ca="1">IF(B312="","",IF(ISERROR(MATCH($J312,SorP!$B$1:$B$6226,0)),"",INDIRECT("'SorP'!$A$"&amp;MATCH($S312&amp;$J312,SorP!C:C,0))))</f>
        <v>US-AZ</v>
      </c>
      <c r="U312" s="168"/>
      <c r="V312" s="169">
        <f>IF(C312="",NA(),MATCH($B312&amp;$C312,'Smelter Look-up'!$J:$J,0))</f>
        <v>183</v>
      </c>
      <c r="X312" s="170">
        <f t="shared" si="12"/>
        <v>0</v>
      </c>
      <c r="AB312" s="312" t="str">
        <f t="shared" si="14"/>
        <v>Copper</v>
      </c>
    </row>
    <row r="313" spans="1:28" s="170" customFormat="1" ht="37.799999999999997">
      <c r="A313" s="155" t="s">
        <v>18666</v>
      </c>
      <c r="B313" s="302" t="s">
        <v>18641</v>
      </c>
      <c r="C313" s="152" t="s">
        <v>18665</v>
      </c>
      <c r="D313" s="149"/>
      <c r="E313" s="149" t="s">
        <v>101</v>
      </c>
      <c r="F313" s="149" t="s">
        <v>18666</v>
      </c>
      <c r="G313" s="149" t="s">
        <v>12</v>
      </c>
      <c r="H313" s="204"/>
      <c r="I313" s="205" t="s">
        <v>19228</v>
      </c>
      <c r="J313" s="205" t="s">
        <v>248</v>
      </c>
      <c r="K313" s="150"/>
      <c r="L313" s="150"/>
      <c r="M313" s="150"/>
      <c r="N313" s="150"/>
      <c r="O313" s="150"/>
      <c r="P313" s="207"/>
      <c r="Q313" s="151"/>
      <c r="R313" s="149" t="str">
        <f ca="1">IF(ISERROR($V313),"",OFFSET('Smelter Look-up'!$C$4,$V313-4,0)&amp;"")</f>
        <v>Boliden Harjavalta Oy</v>
      </c>
      <c r="S313" s="155" t="str">
        <f t="shared" ca="1" si="13"/>
        <v>FI</v>
      </c>
      <c r="T313" s="155" t="str">
        <f ca="1">IF(B313="","",IF(ISERROR(MATCH($J313,SorP!$B$1:$B$6226,0)),"",INDIRECT("'SorP'!$A$"&amp;MATCH($S313&amp;$J313,SorP!C:C,0))))</f>
        <v>FI-17</v>
      </c>
      <c r="U313" s="168"/>
      <c r="V313" s="169">
        <f>IF(C313="",NA(),MATCH($B313&amp;$C313,'Smelter Look-up'!$J:$J,0))</f>
        <v>185</v>
      </c>
      <c r="X313" s="170">
        <f t="shared" si="12"/>
        <v>0</v>
      </c>
      <c r="AB313" s="312" t="str">
        <f t="shared" si="14"/>
        <v>Copper</v>
      </c>
    </row>
    <row r="314" spans="1:28" s="170" customFormat="1" ht="37.799999999999997">
      <c r="A314" s="155" t="s">
        <v>18668</v>
      </c>
      <c r="B314" s="302" t="s">
        <v>18641</v>
      </c>
      <c r="C314" s="152" t="s">
        <v>18667</v>
      </c>
      <c r="D314" s="149"/>
      <c r="E314" s="149" t="s">
        <v>1722</v>
      </c>
      <c r="F314" s="149" t="s">
        <v>18668</v>
      </c>
      <c r="G314" s="149" t="s">
        <v>12</v>
      </c>
      <c r="H314" s="204"/>
      <c r="I314" s="205" t="s">
        <v>19271</v>
      </c>
      <c r="J314" s="205" t="s">
        <v>9892</v>
      </c>
      <c r="K314" s="150"/>
      <c r="L314" s="150"/>
      <c r="M314" s="150"/>
      <c r="N314" s="150"/>
      <c r="O314" s="150"/>
      <c r="P314" s="207"/>
      <c r="Q314" s="151"/>
      <c r="R314" s="149" t="str">
        <f ca="1">IF(ISERROR($V314),"",OFFSET('Smelter Look-up'!$C$4,$V314-4,0)&amp;"")</f>
        <v>Boliden Ronnskar</v>
      </c>
      <c r="S314" s="155" t="str">
        <f t="shared" ca="1" si="13"/>
        <v>SE</v>
      </c>
      <c r="T314" s="155" t="str">
        <f ca="1">IF(B314="","",IF(ISERROR(MATCH($J314,SorP!$B$1:$B$6226,0)),"",INDIRECT("'SorP'!$A$"&amp;MATCH($S314&amp;$J314,SorP!C:C,0))))</f>
        <v>SE-AC</v>
      </c>
      <c r="U314" s="168"/>
      <c r="V314" s="169">
        <f>IF(C314="",NA(),MATCH($B314&amp;$C314,'Smelter Look-up'!$J:$J,0))</f>
        <v>186</v>
      </c>
      <c r="X314" s="170">
        <f t="shared" si="12"/>
        <v>0</v>
      </c>
      <c r="AB314" s="312" t="str">
        <f t="shared" si="14"/>
        <v>Copper</v>
      </c>
    </row>
    <row r="315" spans="1:28" s="170" customFormat="1" ht="25.2">
      <c r="A315" s="155" t="s">
        <v>18670</v>
      </c>
      <c r="B315" s="302" t="s">
        <v>18641</v>
      </c>
      <c r="C315" s="152" t="s">
        <v>18669</v>
      </c>
      <c r="D315" s="149"/>
      <c r="E315" s="149" t="s">
        <v>1394</v>
      </c>
      <c r="F315" s="149" t="s">
        <v>18670</v>
      </c>
      <c r="G315" s="149" t="s">
        <v>12</v>
      </c>
      <c r="H315" s="204"/>
      <c r="I315" s="205" t="s">
        <v>19272</v>
      </c>
      <c r="J315" s="205" t="s">
        <v>3124</v>
      </c>
      <c r="K315" s="150"/>
      <c r="L315" s="150"/>
      <c r="M315" s="150"/>
      <c r="N315" s="150"/>
      <c r="O315" s="150"/>
      <c r="P315" s="207"/>
      <c r="Q315" s="151"/>
      <c r="R315" s="149" t="str">
        <f ca="1">IF(ISERROR($V315),"",OFFSET('Smelter Look-up'!$C$4,$V315-4,0)&amp;"")</f>
        <v>Caserones</v>
      </c>
      <c r="S315" s="155" t="str">
        <f t="shared" ca="1" si="13"/>
        <v>CL</v>
      </c>
      <c r="T315" s="155" t="str">
        <f ca="1">IF(B315="","",IF(ISERROR(MATCH($J315,SorP!$B$1:$B$6226,0)),"",INDIRECT("'SorP'!$A$"&amp;MATCH($S315&amp;$J315,SorP!C:C,0))))</f>
        <v>CL-AT</v>
      </c>
      <c r="U315" s="168"/>
      <c r="V315" s="169">
        <f>IF(C315="",NA(),MATCH($B315&amp;$C315,'Smelter Look-up'!$J:$J,0))</f>
        <v>187</v>
      </c>
      <c r="X315" s="170">
        <f t="shared" si="12"/>
        <v>0</v>
      </c>
      <c r="AB315" s="312" t="str">
        <f t="shared" si="14"/>
        <v>Copper</v>
      </c>
    </row>
    <row r="316" spans="1:28" s="170" customFormat="1" ht="100.8">
      <c r="A316" s="155" t="s">
        <v>18672</v>
      </c>
      <c r="B316" s="302" t="s">
        <v>18641</v>
      </c>
      <c r="C316" s="152" t="s">
        <v>18671</v>
      </c>
      <c r="D316" s="149"/>
      <c r="E316" s="149" t="s">
        <v>95</v>
      </c>
      <c r="F316" s="149" t="s">
        <v>18672</v>
      </c>
      <c r="G316" s="149" t="s">
        <v>12</v>
      </c>
      <c r="H316" s="204"/>
      <c r="I316" s="205" t="s">
        <v>19273</v>
      </c>
      <c r="J316" s="205" t="s">
        <v>328</v>
      </c>
      <c r="K316" s="150"/>
      <c r="L316" s="150"/>
      <c r="M316" s="150"/>
      <c r="N316" s="150"/>
      <c r="O316" s="150"/>
      <c r="P316" s="207"/>
      <c r="Q316" s="151"/>
      <c r="R316" s="149" t="str">
        <f ca="1">IF(ISERROR($V316),"",OFFSET('Smelter Look-up'!$C$4,$V316-4,0)&amp;"")</f>
        <v>CCR Refinery - Glencore Canada Corporation</v>
      </c>
      <c r="S316" s="155" t="str">
        <f t="shared" ca="1" si="13"/>
        <v>CA</v>
      </c>
      <c r="T316" s="155" t="str">
        <f ca="1">IF(B316="","",IF(ISERROR(MATCH($J316,SorP!$B$1:$B$6226,0)),"",INDIRECT("'SorP'!$A$"&amp;MATCH($S316&amp;$J316,SorP!C:C,0))))</f>
        <v>CA-QC</v>
      </c>
      <c r="U316" s="168"/>
      <c r="V316" s="169">
        <f>IF(C316="",NA(),MATCH($B316&amp;$C316,'Smelter Look-up'!$J:$J,0))</f>
        <v>188</v>
      </c>
      <c r="X316" s="170">
        <f t="shared" ref="X316:X379" si="15">IF(AND(C316="Smelter not listed",OR(LEN(D316)=0,LEN(E316)=0)),1,0)</f>
        <v>0</v>
      </c>
      <c r="AB316" s="312" t="str">
        <f t="shared" si="14"/>
        <v>Copper</v>
      </c>
    </row>
    <row r="317" spans="1:28" s="170" customFormat="1" ht="37.799999999999997">
      <c r="A317" s="155" t="s">
        <v>18677</v>
      </c>
      <c r="B317" s="302" t="s">
        <v>18641</v>
      </c>
      <c r="C317" s="152" t="s">
        <v>18676</v>
      </c>
      <c r="D317" s="149"/>
      <c r="E317" s="149" t="s">
        <v>310</v>
      </c>
      <c r="F317" s="149" t="s">
        <v>18677</v>
      </c>
      <c r="G317" s="149" t="s">
        <v>12</v>
      </c>
      <c r="H317" s="204"/>
      <c r="I317" s="205" t="s">
        <v>19274</v>
      </c>
      <c r="J317" s="205" t="s">
        <v>11600</v>
      </c>
      <c r="K317" s="150"/>
      <c r="L317" s="150"/>
      <c r="M317" s="150"/>
      <c r="N317" s="150"/>
      <c r="O317" s="150"/>
      <c r="P317" s="207"/>
      <c r="Q317" s="151"/>
      <c r="R317" s="149" t="str">
        <f ca="1">IF(ISERROR($V317),"",OFFSET('Smelter Look-up'!$C$4,$V317-4,0)&amp;"")</f>
        <v>Chino (Santa Rita)</v>
      </c>
      <c r="S317" s="155" t="str">
        <f t="shared" ref="S317:S380" ca="1" si="16">IF(B317="","",IF(ISERROR(MATCH($E317,CL,0)),"Unknown",INDIRECT("'C'!$A$"&amp;MATCH($E317,CL,0)+1)))</f>
        <v>US</v>
      </c>
      <c r="T317" s="155" t="str">
        <f ca="1">IF(B317="","",IF(ISERROR(MATCH($J317,SorP!$B$1:$B$6226,0)),"",INDIRECT("'SorP'!$A$"&amp;MATCH($S317&amp;$J317,SorP!C:C,0))))</f>
        <v>US-NM</v>
      </c>
      <c r="U317" s="168"/>
      <c r="V317" s="169">
        <f>IF(C317="",NA(),MATCH($B317&amp;$C317,'Smelter Look-up'!$J:$J,0))</f>
        <v>190</v>
      </c>
      <c r="X317" s="170">
        <f t="shared" si="15"/>
        <v>0</v>
      </c>
      <c r="AB317" s="312" t="str">
        <f t="shared" si="14"/>
        <v>Copper</v>
      </c>
    </row>
    <row r="318" spans="1:28" s="170" customFormat="1" ht="37.799999999999997">
      <c r="A318" s="155" t="s">
        <v>18679</v>
      </c>
      <c r="B318" s="302" t="s">
        <v>18641</v>
      </c>
      <c r="C318" s="152" t="s">
        <v>18678</v>
      </c>
      <c r="D318" s="149"/>
      <c r="E318" s="149" t="s">
        <v>1394</v>
      </c>
      <c r="F318" s="149" t="s">
        <v>18679</v>
      </c>
      <c r="G318" s="149" t="s">
        <v>12</v>
      </c>
      <c r="H318" s="204"/>
      <c r="I318" s="205" t="s">
        <v>19191</v>
      </c>
      <c r="J318" s="205" t="s">
        <v>3118</v>
      </c>
      <c r="K318" s="150"/>
      <c r="L318" s="150"/>
      <c r="M318" s="150"/>
      <c r="N318" s="150"/>
      <c r="O318" s="150"/>
      <c r="P318" s="207"/>
      <c r="Q318" s="151"/>
      <c r="R318" s="149" t="str">
        <f ca="1">IF(ISERROR($V318),"",OFFSET('Smelter Look-up'!$C$4,$V318-4,0)&amp;"")</f>
        <v>Chuquicamata Refinery</v>
      </c>
      <c r="S318" s="155" t="str">
        <f t="shared" ca="1" si="16"/>
        <v>CL</v>
      </c>
      <c r="T318" s="155" t="str">
        <f ca="1">IF(B318="","",IF(ISERROR(MATCH($J318,SorP!$B$1:$B$6226,0)),"",INDIRECT("'SorP'!$A$"&amp;MATCH($S318&amp;$J318,SorP!C:C,0))))</f>
        <v>CL-AN</v>
      </c>
      <c r="U318" s="168"/>
      <c r="V318" s="169">
        <f>IF(C318="",NA(),MATCH($B318&amp;$C318,'Smelter Look-up'!$J:$J,0))</f>
        <v>191</v>
      </c>
      <c r="X318" s="170">
        <f t="shared" si="15"/>
        <v>0</v>
      </c>
      <c r="AB318" s="312" t="str">
        <f t="shared" si="14"/>
        <v>Copper</v>
      </c>
    </row>
    <row r="319" spans="1:28" s="170" customFormat="1" ht="37.799999999999997">
      <c r="A319" s="155" t="s">
        <v>18687</v>
      </c>
      <c r="B319" s="302" t="s">
        <v>18641</v>
      </c>
      <c r="C319" s="152" t="s">
        <v>18686</v>
      </c>
      <c r="D319" s="149"/>
      <c r="E319" s="149" t="s">
        <v>310</v>
      </c>
      <c r="F319" s="149" t="s">
        <v>18687</v>
      </c>
      <c r="G319" s="149" t="s">
        <v>12</v>
      </c>
      <c r="H319" s="204"/>
      <c r="I319" s="205" t="s">
        <v>19192</v>
      </c>
      <c r="J319" s="205" t="s">
        <v>11622</v>
      </c>
      <c r="K319" s="150"/>
      <c r="L319" s="150"/>
      <c r="M319" s="150"/>
      <c r="N319" s="150"/>
      <c r="O319" s="150"/>
      <c r="P319" s="207"/>
      <c r="Q319" s="151"/>
      <c r="R319" s="149" t="str">
        <f ca="1">IF(ISERROR($V319),"",OFFSET('Smelter Look-up'!$C$4,$V319-4,0)&amp;"")</f>
        <v>El Paso (refinery)</v>
      </c>
      <c r="S319" s="155" t="str">
        <f t="shared" ca="1" si="16"/>
        <v>US</v>
      </c>
      <c r="T319" s="155" t="str">
        <f ca="1">IF(B319="","",IF(ISERROR(MATCH($J319,SorP!$B$1:$B$6226,0)),"",INDIRECT("'SorP'!$A$"&amp;MATCH($S319&amp;$J319,SorP!C:C,0))))</f>
        <v>US-TX</v>
      </c>
      <c r="U319" s="168"/>
      <c r="V319" s="169">
        <f>IF(C319="",NA(),MATCH($B319&amp;$C319,'Smelter Look-up'!$J:$J,0))</f>
        <v>196</v>
      </c>
      <c r="X319" s="170">
        <f t="shared" si="15"/>
        <v>0</v>
      </c>
      <c r="AB319" s="312" t="str">
        <f t="shared" si="14"/>
        <v>Copper</v>
      </c>
    </row>
    <row r="320" spans="1:28" s="170" customFormat="1" ht="25.2">
      <c r="A320" s="155" t="s">
        <v>18689</v>
      </c>
      <c r="B320" s="302" t="s">
        <v>18641</v>
      </c>
      <c r="C320" s="152" t="s">
        <v>18688</v>
      </c>
      <c r="D320" s="149"/>
      <c r="E320" s="149" t="s">
        <v>1394</v>
      </c>
      <c r="F320" s="149" t="s">
        <v>18689</v>
      </c>
      <c r="G320" s="149" t="s">
        <v>12</v>
      </c>
      <c r="H320" s="204"/>
      <c r="I320" s="205" t="s">
        <v>3146</v>
      </c>
      <c r="J320" s="205" t="s">
        <v>3146</v>
      </c>
      <c r="K320" s="150"/>
      <c r="L320" s="150"/>
      <c r="M320" s="150"/>
      <c r="N320" s="150"/>
      <c r="O320" s="150"/>
      <c r="P320" s="207"/>
      <c r="Q320" s="151"/>
      <c r="R320" s="149" t="str">
        <f ca="1">IF(ISERROR($V320),"",OFFSET('Smelter Look-up'!$C$4,$V320-4,0)&amp;"")</f>
        <v>El Soldado</v>
      </c>
      <c r="S320" s="155" t="str">
        <f t="shared" ca="1" si="16"/>
        <v>CL</v>
      </c>
      <c r="T320" s="155" t="str">
        <f ca="1">IF(B320="","",IF(ISERROR(MATCH($J320,SorP!$B$1:$B$6226,0)),"",INDIRECT("'SorP'!$A$"&amp;MATCH($S320&amp;$J320,SorP!C:C,0))))</f>
        <v>CL-VS</v>
      </c>
      <c r="U320" s="168"/>
      <c r="V320" s="169">
        <f>IF(C320="",NA(),MATCH($B320&amp;$C320,'Smelter Look-up'!$J:$J,0))</f>
        <v>197</v>
      </c>
      <c r="X320" s="170">
        <f t="shared" si="15"/>
        <v>0</v>
      </c>
      <c r="AB320" s="312" t="str">
        <f t="shared" si="14"/>
        <v>Copper</v>
      </c>
    </row>
    <row r="321" spans="1:28" s="170" customFormat="1" ht="37.799999999999997">
      <c r="A321" s="155" t="s">
        <v>18691</v>
      </c>
      <c r="B321" s="302" t="s">
        <v>18641</v>
      </c>
      <c r="C321" s="152" t="s">
        <v>18690</v>
      </c>
      <c r="D321" s="149"/>
      <c r="E321" s="149" t="s">
        <v>1394</v>
      </c>
      <c r="F321" s="149" t="s">
        <v>18691</v>
      </c>
      <c r="G321" s="149" t="s">
        <v>12</v>
      </c>
      <c r="H321" s="204"/>
      <c r="I321" s="205" t="s">
        <v>19193</v>
      </c>
      <c r="J321" s="205" t="s">
        <v>3130</v>
      </c>
      <c r="K321" s="150"/>
      <c r="L321" s="150"/>
      <c r="M321" s="150"/>
      <c r="N321" s="150"/>
      <c r="O321" s="150"/>
      <c r="P321" s="207"/>
      <c r="Q321" s="151"/>
      <c r="R321" s="149" t="str">
        <f ca="1">IF(ISERROR($V321),"",OFFSET('Smelter Look-up'!$C$4,$V321-4,0)&amp;"")</f>
        <v>El Teniente</v>
      </c>
      <c r="S321" s="155" t="str">
        <f t="shared" ca="1" si="16"/>
        <v>CL</v>
      </c>
      <c r="T321" s="155" t="str">
        <f ca="1">IF(B321="","",IF(ISERROR(MATCH($J321,SorP!$B$1:$B$6226,0)),"",INDIRECT("'SorP'!$A$"&amp;MATCH($S321&amp;$J321,SorP!C:C,0))))</f>
        <v>CL-LI</v>
      </c>
      <c r="U321" s="168"/>
      <c r="V321" s="169">
        <f>IF(C321="",NA(),MATCH($B321&amp;$C321,'Smelter Look-up'!$J:$J,0))</f>
        <v>198</v>
      </c>
      <c r="X321" s="170">
        <f t="shared" si="15"/>
        <v>0</v>
      </c>
      <c r="AB321" s="312" t="str">
        <f t="shared" si="14"/>
        <v>Copper</v>
      </c>
    </row>
    <row r="322" spans="1:28" s="170" customFormat="1" ht="37.799999999999997">
      <c r="A322" s="155" t="s">
        <v>18692</v>
      </c>
      <c r="B322" s="302" t="s">
        <v>18641</v>
      </c>
      <c r="C322" s="152" t="s">
        <v>12195</v>
      </c>
      <c r="D322" s="149"/>
      <c r="E322" s="149" t="s">
        <v>1746</v>
      </c>
      <c r="F322" s="149" t="s">
        <v>18692</v>
      </c>
      <c r="G322" s="149" t="s">
        <v>12</v>
      </c>
      <c r="H322" s="204"/>
      <c r="I322" s="205" t="s">
        <v>10986</v>
      </c>
      <c r="J322" s="205" t="s">
        <v>10986</v>
      </c>
      <c r="K322" s="150"/>
      <c r="L322" s="150"/>
      <c r="M322" s="150"/>
      <c r="N322" s="150"/>
      <c r="O322" s="150"/>
      <c r="P322" s="207"/>
      <c r="Q322" s="151"/>
      <c r="R322" s="149" t="str">
        <f ca="1">IF(ISERROR($V322),"",OFFSET('Smelter Look-up'!$C$4,$V322-4,0)&amp;"")</f>
        <v>Eti Bakir A.S</v>
      </c>
      <c r="S322" s="155" t="str">
        <f t="shared" ca="1" si="16"/>
        <v>TR</v>
      </c>
      <c r="T322" s="155" t="str">
        <f ca="1">IF(B322="","",IF(ISERROR(MATCH($J322,SorP!$B$1:$B$6226,0)),"",INDIRECT("'SorP'!$A$"&amp;MATCH($S322&amp;$J322,SorP!C:C,0))))</f>
        <v>TR-47</v>
      </c>
      <c r="U322" s="168"/>
      <c r="V322" s="169">
        <f>IF(C322="",NA(),MATCH($B322&amp;$C322,'Smelter Look-up'!$J:$J,0))</f>
        <v>199</v>
      </c>
      <c r="X322" s="170">
        <f t="shared" si="15"/>
        <v>0</v>
      </c>
      <c r="AB322" s="312" t="str">
        <f t="shared" si="14"/>
        <v>Copper</v>
      </c>
    </row>
    <row r="323" spans="1:28" s="170" customFormat="1" ht="37.799999999999997">
      <c r="A323" s="155" t="s">
        <v>18695</v>
      </c>
      <c r="B323" s="302" t="s">
        <v>18641</v>
      </c>
      <c r="C323" s="152" t="s">
        <v>18694</v>
      </c>
      <c r="D323" s="149"/>
      <c r="E323" s="149" t="s">
        <v>1394</v>
      </c>
      <c r="F323" s="149" t="s">
        <v>18695</v>
      </c>
      <c r="G323" s="149" t="s">
        <v>12</v>
      </c>
      <c r="H323" s="204"/>
      <c r="I323" s="205" t="s">
        <v>19275</v>
      </c>
      <c r="J323" s="205" t="s">
        <v>3118</v>
      </c>
      <c r="K323" s="150"/>
      <c r="L323" s="150"/>
      <c r="M323" s="150"/>
      <c r="N323" s="150"/>
      <c r="O323" s="150"/>
      <c r="P323" s="207"/>
      <c r="Q323" s="151"/>
      <c r="R323" s="149" t="str">
        <f ca="1">IF(ISERROR($V323),"",OFFSET('Smelter Look-up'!$C$4,$V323-4,0)&amp;"")</f>
        <v>Gabriela Mistral (Gaby)</v>
      </c>
      <c r="S323" s="155" t="str">
        <f t="shared" ca="1" si="16"/>
        <v>CL</v>
      </c>
      <c r="T323" s="155" t="str">
        <f ca="1">IF(B323="","",IF(ISERROR(MATCH($J323,SorP!$B$1:$B$6226,0)),"",INDIRECT("'SorP'!$A$"&amp;MATCH($S323&amp;$J323,SorP!C:C,0))))</f>
        <v>CL-AN</v>
      </c>
      <c r="U323" s="168"/>
      <c r="V323" s="169">
        <f>IF(C323="",NA(),MATCH($B323&amp;$C323,'Smelter Look-up'!$J:$J,0))</f>
        <v>203</v>
      </c>
      <c r="X323" s="170">
        <f t="shared" si="15"/>
        <v>0</v>
      </c>
      <c r="AB323" s="312" t="str">
        <f t="shared" ref="AB323:AB386" si="17">IF(C323="","",B323)</f>
        <v>Copper</v>
      </c>
    </row>
    <row r="324" spans="1:28" s="170" customFormat="1" ht="63">
      <c r="A324" s="155" t="s">
        <v>18696</v>
      </c>
      <c r="B324" s="302" t="s">
        <v>18641</v>
      </c>
      <c r="C324" s="152" t="s">
        <v>115</v>
      </c>
      <c r="D324" s="149"/>
      <c r="E324" s="149" t="s">
        <v>116</v>
      </c>
      <c r="F324" s="149" t="s">
        <v>18696</v>
      </c>
      <c r="G324" s="149" t="s">
        <v>12</v>
      </c>
      <c r="H324" s="204"/>
      <c r="I324" s="205" t="s">
        <v>118</v>
      </c>
      <c r="J324" s="205" t="s">
        <v>16354</v>
      </c>
      <c r="K324" s="150"/>
      <c r="L324" s="150"/>
      <c r="M324" s="150"/>
      <c r="N324" s="150"/>
      <c r="O324" s="150"/>
      <c r="P324" s="207"/>
      <c r="Q324" s="151"/>
      <c r="R324" s="149" t="str">
        <f ca="1">IF(ISERROR($V324),"",OFFSET('Smelter Look-up'!$C$4,$V324-4,0)&amp;"")</f>
        <v>Glencore Nikkelverk Refinery</v>
      </c>
      <c r="S324" s="155" t="str">
        <f t="shared" ca="1" si="16"/>
        <v>NO</v>
      </c>
      <c r="T324" s="155" t="str">
        <f ca="1">IF(B324="","",IF(ISERROR(MATCH($J324,SorP!$B$1:$B$6226,0)),"",INDIRECT("'SorP'!$A$"&amp;MATCH($S324&amp;$J324,SorP!C:C,0))))</f>
        <v>NO-42</v>
      </c>
      <c r="U324" s="168"/>
      <c r="V324" s="169">
        <f>IF(C324="",NA(),MATCH($B324&amp;$C324,'Smelter Look-up'!$J:$J,0))</f>
        <v>204</v>
      </c>
      <c r="X324" s="170">
        <f t="shared" si="15"/>
        <v>0</v>
      </c>
      <c r="AB324" s="312" t="str">
        <f t="shared" si="17"/>
        <v>Copper</v>
      </c>
    </row>
    <row r="325" spans="1:28" s="170" customFormat="1" ht="88.2">
      <c r="A325" s="155" t="s">
        <v>18664</v>
      </c>
      <c r="B325" s="302" t="s">
        <v>18641</v>
      </c>
      <c r="C325" s="152" t="s">
        <v>18663</v>
      </c>
      <c r="D325" s="149"/>
      <c r="E325" s="149" t="s">
        <v>315</v>
      </c>
      <c r="F325" s="149" t="s">
        <v>18664</v>
      </c>
      <c r="G325" s="149" t="s">
        <v>12</v>
      </c>
      <c r="H325" s="204"/>
      <c r="I325" s="205" t="s">
        <v>19190</v>
      </c>
      <c r="J325" s="205" t="s">
        <v>12224</v>
      </c>
      <c r="K325" s="150"/>
      <c r="L325" s="150"/>
      <c r="M325" s="150"/>
      <c r="N325" s="150"/>
      <c r="O325" s="150"/>
      <c r="P325" s="207"/>
      <c r="Q325" s="151"/>
      <c r="R325" s="149" t="str">
        <f ca="1">IF(ISERROR($V325),"",OFFSET('Smelter Look-up'!$C$4,$V325-4,0)&amp;"")</f>
        <v>Hindalco Industries Ltd - Unit Birla Copper</v>
      </c>
      <c r="S325" s="155" t="str">
        <f t="shared" ca="1" si="16"/>
        <v>IN</v>
      </c>
      <c r="T325" s="155" t="str">
        <f ca="1">IF(B325="","",IF(ISERROR(MATCH($J325,SorP!$B$1:$B$6226,0)),"",INDIRECT("'SorP'!$A$"&amp;MATCH($S325&amp;$J325,SorP!C:C,0))))</f>
        <v>IN-GJ</v>
      </c>
      <c r="U325" s="168"/>
      <c r="V325" s="169">
        <f>IF(C325="",NA(),MATCH($B325&amp;$C325,'Smelter Look-up'!$J:$J,0))</f>
        <v>205</v>
      </c>
      <c r="X325" s="170">
        <f t="shared" si="15"/>
        <v>0</v>
      </c>
      <c r="AB325" s="312" t="str">
        <f t="shared" si="17"/>
        <v>Copper</v>
      </c>
    </row>
    <row r="326" spans="1:28" s="170" customFormat="1" ht="88.2">
      <c r="A326" s="155" t="s">
        <v>18698</v>
      </c>
      <c r="B326" s="302" t="s">
        <v>18641</v>
      </c>
      <c r="C326" s="152" t="s">
        <v>18697</v>
      </c>
      <c r="D326" s="149"/>
      <c r="E326" s="149" t="s">
        <v>1706</v>
      </c>
      <c r="F326" s="149" t="s">
        <v>18698</v>
      </c>
      <c r="G326" s="149" t="s">
        <v>12</v>
      </c>
      <c r="H326" s="204"/>
      <c r="I326" s="205" t="s">
        <v>12255</v>
      </c>
      <c r="J326" s="205" t="s">
        <v>11966</v>
      </c>
      <c r="K326" s="150"/>
      <c r="L326" s="150"/>
      <c r="M326" s="150"/>
      <c r="N326" s="150"/>
      <c r="O326" s="150"/>
      <c r="P326" s="207"/>
      <c r="Q326" s="151"/>
      <c r="R326" s="149" t="str">
        <f ca="1">IF(ISERROR($V326),"",OFFSET('Smelter Look-up'!$C$4,$V326-4,0)&amp;"")</f>
        <v>Impala Platinum - Base Metal Refinery (BMR)</v>
      </c>
      <c r="S326" s="155" t="str">
        <f t="shared" ca="1" si="16"/>
        <v>ZA</v>
      </c>
      <c r="T326" s="155" t="str">
        <f ca="1">IF(B326="","",IF(ISERROR(MATCH($J326,SorP!$B$1:$B$6226,0)),"",INDIRECT("'SorP'!$A$"&amp;MATCH($S326&amp;$J326,SorP!C:C,0))))</f>
        <v>ZA-GP</v>
      </c>
      <c r="U326" s="168"/>
      <c r="V326" s="169">
        <f>IF(C326="",NA(),MATCH($B326&amp;$C326,'Smelter Look-up'!$J:$J,0))</f>
        <v>206</v>
      </c>
      <c r="X326" s="170">
        <f t="shared" si="15"/>
        <v>0</v>
      </c>
      <c r="AB326" s="312" t="str">
        <f t="shared" si="17"/>
        <v>Copper</v>
      </c>
    </row>
    <row r="327" spans="1:28" s="170" customFormat="1" ht="75.599999999999994">
      <c r="A327" s="155" t="s">
        <v>18700</v>
      </c>
      <c r="B327" s="302" t="s">
        <v>18641</v>
      </c>
      <c r="C327" s="152" t="s">
        <v>18699</v>
      </c>
      <c r="D327" s="149"/>
      <c r="E327" s="149" t="s">
        <v>1706</v>
      </c>
      <c r="F327" s="149" t="s">
        <v>18700</v>
      </c>
      <c r="G327" s="149" t="s">
        <v>12</v>
      </c>
      <c r="H327" s="204"/>
      <c r="I327" s="205" t="s">
        <v>12258</v>
      </c>
      <c r="J327" s="205" t="s">
        <v>3157</v>
      </c>
      <c r="K327" s="150"/>
      <c r="L327" s="150"/>
      <c r="M327" s="150"/>
      <c r="N327" s="150"/>
      <c r="O327" s="150"/>
      <c r="P327" s="207"/>
      <c r="Q327" s="151"/>
      <c r="R327" s="149" t="str">
        <f ca="1">IF(ISERROR($V327),"",OFFSET('Smelter Look-up'!$C$4,$V327-4,0)&amp;"")</f>
        <v>Impala Platinum - Rustenburg Smelter</v>
      </c>
      <c r="S327" s="155" t="str">
        <f t="shared" ca="1" si="16"/>
        <v>ZA</v>
      </c>
      <c r="T327" s="155" t="str">
        <f ca="1">IF(B327="","",IF(ISERROR(MATCH($J327,SorP!$B$1:$B$6226,0)),"",INDIRECT("'SorP'!$A$"&amp;MATCH($S327&amp;$J327,SorP!C:C,0))))</f>
        <v>ZA-NW</v>
      </c>
      <c r="U327" s="168"/>
      <c r="V327" s="169">
        <f>IF(C327="",NA(),MATCH($B327&amp;$C327,'Smelter Look-up'!$J:$J,0))</f>
        <v>207</v>
      </c>
      <c r="X327" s="170">
        <f t="shared" si="15"/>
        <v>0</v>
      </c>
      <c r="AB327" s="312" t="str">
        <f t="shared" si="17"/>
        <v>Copper</v>
      </c>
    </row>
    <row r="328" spans="1:28" s="170" customFormat="1" ht="100.8">
      <c r="A328" s="155" t="s">
        <v>18703</v>
      </c>
      <c r="B328" s="302" t="s">
        <v>18641</v>
      </c>
      <c r="C328" s="152" t="s">
        <v>18702</v>
      </c>
      <c r="D328" s="149"/>
      <c r="E328" s="149" t="s">
        <v>133</v>
      </c>
      <c r="F328" s="149" t="s">
        <v>18703</v>
      </c>
      <c r="G328" s="149" t="s">
        <v>12</v>
      </c>
      <c r="H328" s="204"/>
      <c r="I328" s="205" t="s">
        <v>19276</v>
      </c>
      <c r="J328" s="205" t="s">
        <v>6019</v>
      </c>
      <c r="K328" s="150"/>
      <c r="L328" s="150"/>
      <c r="M328" s="150"/>
      <c r="N328" s="150"/>
      <c r="O328" s="150"/>
      <c r="P328" s="207"/>
      <c r="Q328" s="151"/>
      <c r="R328" s="149" t="str">
        <f ca="1">IF(ISERROR($V328),"",OFFSET('Smelter Look-up'!$C$4,$V328-4,0)&amp;"")</f>
        <v>JX Nippon Mining &amp; Metals Co., Ltd. Hitachi</v>
      </c>
      <c r="S328" s="155" t="str">
        <f t="shared" ca="1" si="16"/>
        <v>JP</v>
      </c>
      <c r="T328" s="155" t="str">
        <f ca="1">IF(B328="","",IF(ISERROR(MATCH($J328,SorP!$B$1:$B$6226,0)),"",INDIRECT("'SorP'!$A$"&amp;MATCH($S328&amp;$J328,SorP!C:C,0))))</f>
        <v>JP-08</v>
      </c>
      <c r="U328" s="168"/>
      <c r="V328" s="169">
        <f>IF(C328="",NA(),MATCH($B328&amp;$C328,'Smelter Look-up'!$J:$J,0))</f>
        <v>211</v>
      </c>
      <c r="X328" s="170">
        <f t="shared" si="15"/>
        <v>0</v>
      </c>
      <c r="AB328" s="312" t="str">
        <f t="shared" si="17"/>
        <v>Copper</v>
      </c>
    </row>
    <row r="329" spans="1:28" s="170" customFormat="1" ht="63">
      <c r="A329" s="155" t="s">
        <v>19241</v>
      </c>
      <c r="B329" s="302" t="s">
        <v>18641</v>
      </c>
      <c r="C329" s="152" t="s">
        <v>19240</v>
      </c>
      <c r="D329" s="149"/>
      <c r="E329" s="149" t="s">
        <v>310</v>
      </c>
      <c r="F329" s="149" t="s">
        <v>19241</v>
      </c>
      <c r="G329" s="149" t="s">
        <v>12</v>
      </c>
      <c r="H329" s="204"/>
      <c r="I329" s="205" t="s">
        <v>19277</v>
      </c>
      <c r="J329" s="205" t="s">
        <v>11624</v>
      </c>
      <c r="K329" s="150"/>
      <c r="L329" s="150"/>
      <c r="M329" s="150"/>
      <c r="N329" s="150"/>
      <c r="O329" s="150"/>
      <c r="P329" s="207"/>
      <c r="Q329" s="151"/>
      <c r="R329" s="149" t="str">
        <f ca="1">IF(ISERROR($V329),"",OFFSET('Smelter Look-up'!$C$4,$V329-4,0)&amp;"")</f>
        <v>Kennecott Utah Copper LLC</v>
      </c>
      <c r="S329" s="155" t="str">
        <f t="shared" ca="1" si="16"/>
        <v>US</v>
      </c>
      <c r="T329" s="155" t="str">
        <f ca="1">IF(B329="","",IF(ISERROR(MATCH($J329,SorP!$B$1:$B$6226,0)),"",INDIRECT("'SorP'!$A$"&amp;MATCH($S329&amp;$J329,SorP!C:C,0))))</f>
        <v>US-UT</v>
      </c>
      <c r="U329" s="168"/>
      <c r="V329" s="169">
        <f>IF(C329="",NA(),MATCH($B329&amp;$C329,'Smelter Look-up'!$J:$J,0))</f>
        <v>213</v>
      </c>
      <c r="X329" s="170">
        <f t="shared" si="15"/>
        <v>0</v>
      </c>
      <c r="AB329" s="312" t="str">
        <f t="shared" si="17"/>
        <v>Copper</v>
      </c>
    </row>
    <row r="330" spans="1:28" s="170" customFormat="1" ht="100.8">
      <c r="A330" s="155" t="s">
        <v>18708</v>
      </c>
      <c r="B330" s="302" t="s">
        <v>18641</v>
      </c>
      <c r="C330" s="152" t="s">
        <v>18707</v>
      </c>
      <c r="D330" s="149"/>
      <c r="E330" s="149" t="s">
        <v>1649</v>
      </c>
      <c r="F330" s="149" t="s">
        <v>18708</v>
      </c>
      <c r="G330" s="149" t="s">
        <v>12</v>
      </c>
      <c r="H330" s="204"/>
      <c r="I330" s="205" t="s">
        <v>19279</v>
      </c>
      <c r="J330" s="205" t="s">
        <v>9126</v>
      </c>
      <c r="K330" s="150"/>
      <c r="L330" s="150"/>
      <c r="M330" s="150"/>
      <c r="N330" s="150"/>
      <c r="O330" s="150"/>
      <c r="P330" s="207"/>
      <c r="Q330" s="151"/>
      <c r="R330" s="149" t="str">
        <f ca="1">IF(ISERROR($V330),"",OFFSET('Smelter Look-up'!$C$4,$V330-4,0)&amp;"")</f>
        <v>KGHM Polska Miedz S.A. Oddzial Huta Miedzi, Legnica</v>
      </c>
      <c r="S330" s="155" t="str">
        <f t="shared" ca="1" si="16"/>
        <v>PL</v>
      </c>
      <c r="T330" s="155" t="str">
        <f ca="1">IF(B330="","",IF(ISERROR(MATCH($J330,SorP!$B$1:$B$6226,0)),"",INDIRECT("'SorP'!$A$"&amp;MATCH($S330&amp;$J330,SorP!C:C,0))))</f>
        <v>PL-02</v>
      </c>
      <c r="U330" s="168"/>
      <c r="V330" s="169">
        <f>IF(C330="",NA(),MATCH($B330&amp;$C330,'Smelter Look-up'!$J:$J,0))</f>
        <v>216</v>
      </c>
      <c r="X330" s="170">
        <f t="shared" si="15"/>
        <v>0</v>
      </c>
      <c r="AB330" s="312" t="str">
        <f t="shared" si="17"/>
        <v>Copper</v>
      </c>
    </row>
    <row r="331" spans="1:28" s="170" customFormat="1" ht="20.399999999999999">
      <c r="A331" s="155" t="s">
        <v>18713</v>
      </c>
      <c r="B331" s="302" t="s">
        <v>18641</v>
      </c>
      <c r="C331" s="152" t="s">
        <v>103</v>
      </c>
      <c r="D331" s="149"/>
      <c r="E331" s="149" t="s">
        <v>101</v>
      </c>
      <c r="F331" s="149" t="s">
        <v>18713</v>
      </c>
      <c r="G331" s="149" t="s">
        <v>12</v>
      </c>
      <c r="H331" s="204"/>
      <c r="I331" s="205" t="s">
        <v>103</v>
      </c>
      <c r="J331" s="205" t="s">
        <v>4141</v>
      </c>
      <c r="K331" s="150"/>
      <c r="L331" s="150"/>
      <c r="M331" s="150"/>
      <c r="N331" s="150"/>
      <c r="O331" s="150"/>
      <c r="P331" s="207"/>
      <c r="Q331" s="151"/>
      <c r="R331" s="149" t="str">
        <f ca="1">IF(ISERROR($V331),"",OFFSET('Smelter Look-up'!$C$4,$V331-4,0)&amp;"")</f>
        <v>Kokkola</v>
      </c>
      <c r="S331" s="155" t="str">
        <f t="shared" ca="1" si="16"/>
        <v>FI</v>
      </c>
      <c r="T331" s="155" t="str">
        <f ca="1">IF(B331="","",IF(ISERROR(MATCH($J331,SorP!$B$1:$B$6226,0)),"",INDIRECT("'SorP'!$A$"&amp;MATCH($S331&amp;$J331,SorP!C:C,0))))</f>
        <v>FI-07</v>
      </c>
      <c r="U331" s="168"/>
      <c r="V331" s="169">
        <f>IF(C331="",NA(),MATCH($B331&amp;$C331,'Smelter Look-up'!$J:$J,0))</f>
        <v>220</v>
      </c>
      <c r="X331" s="170">
        <f t="shared" si="15"/>
        <v>0</v>
      </c>
      <c r="AB331" s="312" t="str">
        <f t="shared" si="17"/>
        <v>Copper</v>
      </c>
    </row>
    <row r="332" spans="1:28" s="170" customFormat="1" ht="25.2">
      <c r="A332" s="155" t="s">
        <v>18718</v>
      </c>
      <c r="B332" s="302" t="s">
        <v>18641</v>
      </c>
      <c r="C332" s="152" t="s">
        <v>18717</v>
      </c>
      <c r="D332" s="149"/>
      <c r="E332" s="149" t="s">
        <v>1586</v>
      </c>
      <c r="F332" s="149" t="s">
        <v>18718</v>
      </c>
      <c r="G332" s="149" t="s">
        <v>12</v>
      </c>
      <c r="H332" s="204"/>
      <c r="I332" s="205" t="s">
        <v>19281</v>
      </c>
      <c r="J332" s="205" t="s">
        <v>8259</v>
      </c>
      <c r="K332" s="150"/>
      <c r="L332" s="150"/>
      <c r="M332" s="150"/>
      <c r="N332" s="150"/>
      <c r="O332" s="150"/>
      <c r="P332" s="207"/>
      <c r="Q332" s="151"/>
      <c r="R332" s="149" t="str">
        <f ca="1">IF(ISERROR($V332),"",OFFSET('Smelter Look-up'!$C$4,$V332-4,0)&amp;"")</f>
        <v>La Caridad</v>
      </c>
      <c r="S332" s="155" t="str">
        <f t="shared" ca="1" si="16"/>
        <v>MX</v>
      </c>
      <c r="T332" s="155" t="str">
        <f ca="1">IF(B332="","",IF(ISERROR(MATCH($J332,SorP!$B$1:$B$6226,0)),"",INDIRECT("'SorP'!$A$"&amp;MATCH($S332&amp;$J332,SorP!C:C,0))))</f>
        <v>MX-JAL</v>
      </c>
      <c r="U332" s="168"/>
      <c r="V332" s="169">
        <f>IF(C332="",NA(),MATCH($B332&amp;$C332,'Smelter Look-up'!$J:$J,0))</f>
        <v>223</v>
      </c>
      <c r="X332" s="170">
        <f t="shared" si="15"/>
        <v>0</v>
      </c>
      <c r="AB332" s="312" t="str">
        <f t="shared" si="17"/>
        <v>Copper</v>
      </c>
    </row>
    <row r="333" spans="1:28" s="170" customFormat="1" ht="37.799999999999997">
      <c r="A333" s="155" t="s">
        <v>18720</v>
      </c>
      <c r="B333" s="302" t="s">
        <v>18641</v>
      </c>
      <c r="C333" s="152" t="s">
        <v>18719</v>
      </c>
      <c r="D333" s="149"/>
      <c r="E333" s="149" t="s">
        <v>1394</v>
      </c>
      <c r="F333" s="149" t="s">
        <v>18720</v>
      </c>
      <c r="G333" s="149" t="s">
        <v>12</v>
      </c>
      <c r="H333" s="204"/>
      <c r="I333" s="205" t="s">
        <v>19194</v>
      </c>
      <c r="J333" s="205" t="s">
        <v>3146</v>
      </c>
      <c r="K333" s="150"/>
      <c r="L333" s="150"/>
      <c r="M333" s="150"/>
      <c r="N333" s="150"/>
      <c r="O333" s="150"/>
      <c r="P333" s="207"/>
      <c r="Q333" s="151"/>
      <c r="R333" s="149" t="str">
        <f ca="1">IF(ISERROR($V333),"",OFFSET('Smelter Look-up'!$C$4,$V333-4,0)&amp;"")</f>
        <v>Las Ventanas</v>
      </c>
      <c r="S333" s="155" t="str">
        <f t="shared" ca="1" si="16"/>
        <v>CL</v>
      </c>
      <c r="T333" s="155" t="str">
        <f ca="1">IF(B333="","",IF(ISERROR(MATCH($J333,SorP!$B$1:$B$6226,0)),"",INDIRECT("'SorP'!$A$"&amp;MATCH($S333&amp;$J333,SorP!C:C,0))))</f>
        <v>CL-VS</v>
      </c>
      <c r="U333" s="168"/>
      <c r="V333" s="169">
        <f>IF(C333="",NA(),MATCH($B333&amp;$C333,'Smelter Look-up'!$J:$J,0))</f>
        <v>225</v>
      </c>
      <c r="X333" s="170">
        <f t="shared" si="15"/>
        <v>0</v>
      </c>
      <c r="AB333" s="312" t="str">
        <f t="shared" si="17"/>
        <v>Copper</v>
      </c>
    </row>
    <row r="334" spans="1:28" s="170" customFormat="1" ht="25.2">
      <c r="A334" s="155" t="s">
        <v>18722</v>
      </c>
      <c r="B334" s="302" t="s">
        <v>18641</v>
      </c>
      <c r="C334" s="152" t="s">
        <v>18721</v>
      </c>
      <c r="D334" s="149"/>
      <c r="E334" s="149" t="s">
        <v>1394</v>
      </c>
      <c r="F334" s="149" t="s">
        <v>18722</v>
      </c>
      <c r="G334" s="149" t="s">
        <v>12</v>
      </c>
      <c r="H334" s="204"/>
      <c r="I334" s="205" t="s">
        <v>3668</v>
      </c>
      <c r="J334" s="205" t="s">
        <v>3142</v>
      </c>
      <c r="K334" s="150"/>
      <c r="L334" s="150"/>
      <c r="M334" s="150"/>
      <c r="N334" s="150"/>
      <c r="O334" s="150"/>
      <c r="P334" s="207"/>
      <c r="Q334" s="151"/>
      <c r="R334" s="149" t="str">
        <f ca="1">IF(ISERROR($V334),"",OFFSET('Smelter Look-up'!$C$4,$V334-4,0)&amp;"")</f>
        <v>Los Bronces</v>
      </c>
      <c r="S334" s="155" t="str">
        <f t="shared" ca="1" si="16"/>
        <v>CL</v>
      </c>
      <c r="T334" s="155" t="str">
        <f ca="1">IF(B334="","",IF(ISERROR(MATCH($J334,SorP!$B$1:$B$6226,0)),"",INDIRECT("'SorP'!$A$"&amp;MATCH($S334&amp;$J334,SorP!C:C,0))))</f>
        <v>CL-RM</v>
      </c>
      <c r="U334" s="168"/>
      <c r="V334" s="169">
        <f>IF(C334="",NA(),MATCH($B334&amp;$C334,'Smelter Look-up'!$J:$J,0))</f>
        <v>226</v>
      </c>
      <c r="X334" s="170">
        <f t="shared" si="15"/>
        <v>0</v>
      </c>
      <c r="AB334" s="312" t="str">
        <f t="shared" si="17"/>
        <v>Copper</v>
      </c>
    </row>
    <row r="335" spans="1:28" s="170" customFormat="1" ht="37.799999999999997">
      <c r="A335" s="155" t="s">
        <v>18725</v>
      </c>
      <c r="B335" s="302" t="s">
        <v>18641</v>
      </c>
      <c r="C335" s="152" t="s">
        <v>18724</v>
      </c>
      <c r="D335" s="149"/>
      <c r="E335" s="149" t="s">
        <v>81</v>
      </c>
      <c r="F335" s="149" t="s">
        <v>18725</v>
      </c>
      <c r="G335" s="149" t="s">
        <v>12</v>
      </c>
      <c r="H335" s="204"/>
      <c r="I335" s="205" t="s">
        <v>19195</v>
      </c>
      <c r="J335" s="205" t="s">
        <v>6418</v>
      </c>
      <c r="K335" s="150"/>
      <c r="L335" s="150"/>
      <c r="M335" s="150"/>
      <c r="N335" s="150"/>
      <c r="O335" s="150"/>
      <c r="P335" s="207"/>
      <c r="Q335" s="151"/>
      <c r="R335" s="149" t="str">
        <f ca="1">IF(ISERROR($V335),"",OFFSET('Smelter Look-up'!$C$4,$V335-4,0)&amp;"")</f>
        <v>LS MnM Inc.</v>
      </c>
      <c r="S335" s="155" t="str">
        <f t="shared" ca="1" si="16"/>
        <v>KR</v>
      </c>
      <c r="T335" s="155" t="str">
        <f ca="1">IF(B335="","",IF(ISERROR(MATCH($J335,SorP!$B$1:$B$6226,0)),"",INDIRECT("'SorP'!$A$"&amp;MATCH($S335&amp;$J335,SorP!C:C,0))))</f>
        <v>KR-31</v>
      </c>
      <c r="U335" s="168"/>
      <c r="V335" s="169">
        <f>IF(C335="",NA(),MATCH($B335&amp;$C335,'Smelter Look-up'!$J:$J,0))</f>
        <v>228</v>
      </c>
      <c r="X335" s="170">
        <f t="shared" si="15"/>
        <v>0</v>
      </c>
      <c r="AB335" s="312" t="str">
        <f t="shared" si="17"/>
        <v>Copper</v>
      </c>
    </row>
    <row r="336" spans="1:28" s="170" customFormat="1" ht="25.2">
      <c r="A336" s="155" t="s">
        <v>18730</v>
      </c>
      <c r="B336" s="302" t="s">
        <v>18641</v>
      </c>
      <c r="C336" s="152" t="s">
        <v>18729</v>
      </c>
      <c r="D336" s="149"/>
      <c r="E336" s="149" t="s">
        <v>1394</v>
      </c>
      <c r="F336" s="149" t="s">
        <v>18730</v>
      </c>
      <c r="G336" s="149" t="s">
        <v>12</v>
      </c>
      <c r="H336" s="204"/>
      <c r="I336" s="205" t="s">
        <v>3118</v>
      </c>
      <c r="J336" s="205" t="s">
        <v>3118</v>
      </c>
      <c r="K336" s="150"/>
      <c r="L336" s="150"/>
      <c r="M336" s="150"/>
      <c r="N336" s="150"/>
      <c r="O336" s="150"/>
      <c r="P336" s="207"/>
      <c r="Q336" s="151"/>
      <c r="R336" s="149" t="str">
        <f ca="1">IF(ISERROR($V336),"",OFFSET('Smelter Look-up'!$C$4,$V336-4,0)&amp;"")</f>
        <v>Mantos Blancos</v>
      </c>
      <c r="S336" s="155" t="str">
        <f t="shared" ca="1" si="16"/>
        <v>CL</v>
      </c>
      <c r="T336" s="155" t="str">
        <f ca="1">IF(B336="","",IF(ISERROR(MATCH($J336,SorP!$B$1:$B$6226,0)),"",INDIRECT("'SorP'!$A$"&amp;MATCH($S336&amp;$J336,SorP!C:C,0))))</f>
        <v>CL-AN</v>
      </c>
      <c r="U336" s="168"/>
      <c r="V336" s="169">
        <f>IF(C336="",NA(),MATCH($B336&amp;$C336,'Smelter Look-up'!$J:$J,0))</f>
        <v>232</v>
      </c>
      <c r="X336" s="170">
        <f t="shared" si="15"/>
        <v>0</v>
      </c>
      <c r="AB336" s="312" t="str">
        <f t="shared" si="17"/>
        <v>Copper</v>
      </c>
    </row>
    <row r="337" spans="1:28" s="170" customFormat="1" ht="25.2">
      <c r="A337" s="155" t="s">
        <v>18732</v>
      </c>
      <c r="B337" s="302" t="s">
        <v>18641</v>
      </c>
      <c r="C337" s="152" t="s">
        <v>18731</v>
      </c>
      <c r="D337" s="149"/>
      <c r="E337" s="149" t="s">
        <v>1394</v>
      </c>
      <c r="F337" s="149" t="s">
        <v>18732</v>
      </c>
      <c r="G337" s="149" t="s">
        <v>12</v>
      </c>
      <c r="H337" s="204"/>
      <c r="I337" s="205" t="s">
        <v>19282</v>
      </c>
      <c r="J337" s="205" t="s">
        <v>3124</v>
      </c>
      <c r="K337" s="150"/>
      <c r="L337" s="150"/>
      <c r="M337" s="150"/>
      <c r="N337" s="150"/>
      <c r="O337" s="150"/>
      <c r="P337" s="207"/>
      <c r="Q337" s="151"/>
      <c r="R337" s="149" t="str">
        <f ca="1">IF(ISERROR($V337),"",OFFSET('Smelter Look-up'!$C$4,$V337-4,0)&amp;"")</f>
        <v>Mantoverde</v>
      </c>
      <c r="S337" s="155" t="str">
        <f t="shared" ca="1" si="16"/>
        <v>CL</v>
      </c>
      <c r="T337" s="155" t="str">
        <f ca="1">IF(B337="","",IF(ISERROR(MATCH($J337,SorP!$B$1:$B$6226,0)),"",INDIRECT("'SorP'!$A$"&amp;MATCH($S337&amp;$J337,SorP!C:C,0))))</f>
        <v>CL-AT</v>
      </c>
      <c r="U337" s="168"/>
      <c r="V337" s="169">
        <f>IF(C337="",NA(),MATCH($B337&amp;$C337,'Smelter Look-up'!$J:$J,0))</f>
        <v>233</v>
      </c>
      <c r="X337" s="170">
        <f t="shared" si="15"/>
        <v>0</v>
      </c>
      <c r="AB337" s="312" t="str">
        <f t="shared" si="17"/>
        <v>Copper</v>
      </c>
    </row>
    <row r="338" spans="1:28" s="170" customFormat="1" ht="50.4">
      <c r="A338" s="155" t="s">
        <v>18734</v>
      </c>
      <c r="B338" s="302" t="s">
        <v>18641</v>
      </c>
      <c r="C338" s="152" t="s">
        <v>18733</v>
      </c>
      <c r="D338" s="149"/>
      <c r="E338" s="149" t="s">
        <v>277</v>
      </c>
      <c r="F338" s="149" t="s">
        <v>18734</v>
      </c>
      <c r="G338" s="149" t="s">
        <v>12</v>
      </c>
      <c r="H338" s="204"/>
      <c r="I338" s="205" t="s">
        <v>19270</v>
      </c>
      <c r="J338" s="205" t="s">
        <v>280</v>
      </c>
      <c r="K338" s="150"/>
      <c r="L338" s="150"/>
      <c r="M338" s="150"/>
      <c r="N338" s="150"/>
      <c r="O338" s="150"/>
      <c r="P338" s="207"/>
      <c r="Q338" s="151"/>
      <c r="R338" s="149" t="str">
        <f ca="1">IF(ISERROR($V338),"",OFFSET('Smelter Look-up'!$C$4,$V338-4,0)&amp;"")</f>
        <v>Metallo  (Aurubis)</v>
      </c>
      <c r="S338" s="155" t="str">
        <f t="shared" ca="1" si="16"/>
        <v>BE</v>
      </c>
      <c r="T338" s="155" t="str">
        <f ca="1">IF(B338="","",IF(ISERROR(MATCH($J338,SorP!$B$1:$B$6226,0)),"",INDIRECT("'SorP'!$A$"&amp;MATCH($S338&amp;$J338,SorP!C:C,0))))</f>
        <v>BE-VAN</v>
      </c>
      <c r="U338" s="168"/>
      <c r="V338" s="169">
        <f>IF(C338="",NA(),MATCH($B338&amp;$C338,'Smelter Look-up'!$J:$J,0))</f>
        <v>235</v>
      </c>
      <c r="X338" s="170">
        <f t="shared" si="15"/>
        <v>0</v>
      </c>
      <c r="AB338" s="312" t="str">
        <f t="shared" si="17"/>
        <v>Copper</v>
      </c>
    </row>
    <row r="339" spans="1:28" s="170" customFormat="1" ht="37.799999999999997">
      <c r="A339" s="155" t="s">
        <v>18736</v>
      </c>
      <c r="B339" s="302" t="s">
        <v>18641</v>
      </c>
      <c r="C339" s="152" t="s">
        <v>18735</v>
      </c>
      <c r="D339" s="149"/>
      <c r="E339" s="149" t="s">
        <v>310</v>
      </c>
      <c r="F339" s="149" t="s">
        <v>18736</v>
      </c>
      <c r="G339" s="149" t="s">
        <v>12</v>
      </c>
      <c r="H339" s="204"/>
      <c r="I339" s="205" t="s">
        <v>19283</v>
      </c>
      <c r="J339" s="205" t="s">
        <v>11551</v>
      </c>
      <c r="K339" s="150"/>
      <c r="L339" s="150"/>
      <c r="M339" s="150"/>
      <c r="N339" s="150"/>
      <c r="O339" s="150"/>
      <c r="P339" s="207"/>
      <c r="Q339" s="151"/>
      <c r="R339" s="149" t="str">
        <f ca="1">IF(ISERROR($V339),"",OFFSET('Smelter Look-up'!$C$4,$V339-4,0)&amp;"")</f>
        <v>Miami (SX-EW)</v>
      </c>
      <c r="S339" s="155" t="str">
        <f t="shared" ca="1" si="16"/>
        <v>US</v>
      </c>
      <c r="T339" s="155" t="str">
        <f ca="1">IF(B339="","",IF(ISERROR(MATCH($J339,SorP!$B$1:$B$6226,0)),"",INDIRECT("'SorP'!$A$"&amp;MATCH($S339&amp;$J339,SorP!C:C,0))))</f>
        <v>US-AZ</v>
      </c>
      <c r="U339" s="168"/>
      <c r="V339" s="169">
        <f>IF(C339="",NA(),MATCH($B339&amp;$C339,'Smelter Look-up'!$J:$J,0))</f>
        <v>236</v>
      </c>
      <c r="X339" s="170">
        <f t="shared" si="15"/>
        <v>0</v>
      </c>
      <c r="AB339" s="312" t="str">
        <f t="shared" si="17"/>
        <v>Copper</v>
      </c>
    </row>
    <row r="340" spans="1:28" s="170" customFormat="1" ht="20.399999999999999">
      <c r="A340" s="155" t="s">
        <v>18738</v>
      </c>
      <c r="B340" s="302" t="s">
        <v>18641</v>
      </c>
      <c r="C340" s="152" t="s">
        <v>18737</v>
      </c>
      <c r="D340" s="149"/>
      <c r="E340" s="149" t="s">
        <v>1394</v>
      </c>
      <c r="F340" s="149" t="s">
        <v>18738</v>
      </c>
      <c r="G340" s="149" t="s">
        <v>12</v>
      </c>
      <c r="H340" s="204"/>
      <c r="I340" s="205" t="s">
        <v>19284</v>
      </c>
      <c r="J340" s="205" t="s">
        <v>3118</v>
      </c>
      <c r="K340" s="150"/>
      <c r="L340" s="150"/>
      <c r="M340" s="150"/>
      <c r="N340" s="150"/>
      <c r="O340" s="150"/>
      <c r="P340" s="207"/>
      <c r="Q340" s="151"/>
      <c r="R340" s="149" t="str">
        <f ca="1">IF(ISERROR($V340),"",OFFSET('Smelter Look-up'!$C$4,$V340-4,0)&amp;"")</f>
        <v>Michilla</v>
      </c>
      <c r="S340" s="155" t="str">
        <f t="shared" ca="1" si="16"/>
        <v>CL</v>
      </c>
      <c r="T340" s="155" t="str">
        <f ca="1">IF(B340="","",IF(ISERROR(MATCH($J340,SorP!$B$1:$B$6226,0)),"",INDIRECT("'SorP'!$A$"&amp;MATCH($S340&amp;$J340,SorP!C:C,0))))</f>
        <v>CL-AN</v>
      </c>
      <c r="U340" s="168"/>
      <c r="V340" s="169">
        <f>IF(C340="",NA(),MATCH($B340&amp;$C340,'Smelter Look-up'!$J:$J,0))</f>
        <v>237</v>
      </c>
      <c r="X340" s="170">
        <f t="shared" si="15"/>
        <v>0</v>
      </c>
      <c r="AB340" s="312" t="str">
        <f t="shared" si="17"/>
        <v>Copper</v>
      </c>
    </row>
    <row r="341" spans="1:28" s="170" customFormat="1" ht="25.2">
      <c r="A341" s="155" t="s">
        <v>18740</v>
      </c>
      <c r="B341" s="302" t="s">
        <v>18641</v>
      </c>
      <c r="C341" s="152" t="s">
        <v>18739</v>
      </c>
      <c r="D341" s="149"/>
      <c r="E341" s="149" t="s">
        <v>1643</v>
      </c>
      <c r="F341" s="149" t="s">
        <v>18740</v>
      </c>
      <c r="G341" s="149" t="s">
        <v>12</v>
      </c>
      <c r="H341" s="204"/>
      <c r="I341" s="205" t="s">
        <v>19285</v>
      </c>
      <c r="J341" s="205" t="s">
        <v>8754</v>
      </c>
      <c r="K341" s="150"/>
      <c r="L341" s="150"/>
      <c r="M341" s="150"/>
      <c r="N341" s="150"/>
      <c r="O341" s="150"/>
      <c r="P341" s="207"/>
      <c r="Q341" s="151"/>
      <c r="R341" s="149" t="str">
        <f ca="1">IF(ISERROR($V341),"",OFFSET('Smelter Look-up'!$C$4,$V341-4,0)&amp;"")</f>
        <v>Mina Justa</v>
      </c>
      <c r="S341" s="155" t="str">
        <f t="shared" ca="1" si="16"/>
        <v>PE</v>
      </c>
      <c r="T341" s="155" t="str">
        <f ca="1">IF(B341="","",IF(ISERROR(MATCH($J341,SorP!$B$1:$B$6226,0)),"",INDIRECT("'SorP'!$A$"&amp;MATCH($S341&amp;$J341,SorP!C:C,0))))</f>
        <v>PE-ICA</v>
      </c>
      <c r="U341" s="168"/>
      <c r="V341" s="169">
        <f>IF(C341="",NA(),MATCH($B341&amp;$C341,'Smelter Look-up'!$J:$J,0))</f>
        <v>238</v>
      </c>
      <c r="X341" s="170">
        <f t="shared" si="15"/>
        <v>0</v>
      </c>
      <c r="AB341" s="312" t="str">
        <f t="shared" si="17"/>
        <v>Copper</v>
      </c>
    </row>
    <row r="342" spans="1:28" s="170" customFormat="1" ht="63">
      <c r="A342" s="155" t="s">
        <v>18742</v>
      </c>
      <c r="B342" s="302" t="s">
        <v>18641</v>
      </c>
      <c r="C342" s="152" t="s">
        <v>18741</v>
      </c>
      <c r="D342" s="149"/>
      <c r="E342" s="149" t="s">
        <v>1394</v>
      </c>
      <c r="F342" s="149" t="s">
        <v>18742</v>
      </c>
      <c r="G342" s="149" t="s">
        <v>12</v>
      </c>
      <c r="H342" s="204"/>
      <c r="I342" s="205" t="s">
        <v>3124</v>
      </c>
      <c r="J342" s="205" t="s">
        <v>3118</v>
      </c>
      <c r="K342" s="150"/>
      <c r="L342" s="150"/>
      <c r="M342" s="150"/>
      <c r="N342" s="150"/>
      <c r="O342" s="150"/>
      <c r="P342" s="207"/>
      <c r="Q342" s="151"/>
      <c r="R342" s="149" t="str">
        <f ca="1">IF(ISERROR($V342),"",OFFSET('Smelter Look-up'!$C$4,$V342-4,0)&amp;"")</f>
        <v>Minera Escondida Limitada</v>
      </c>
      <c r="S342" s="155" t="str">
        <f t="shared" ca="1" si="16"/>
        <v>CL</v>
      </c>
      <c r="T342" s="155" t="str">
        <f ca="1">IF(B342="","",IF(ISERROR(MATCH($J342,SorP!$B$1:$B$6226,0)),"",INDIRECT("'SorP'!$A$"&amp;MATCH($S342&amp;$J342,SorP!C:C,0))))</f>
        <v>CL-AN</v>
      </c>
      <c r="U342" s="168"/>
      <c r="V342" s="169">
        <f>IF(C342="",NA(),MATCH($B342&amp;$C342,'Smelter Look-up'!$J:$J,0))</f>
        <v>239</v>
      </c>
      <c r="X342" s="170">
        <f t="shared" si="15"/>
        <v>0</v>
      </c>
      <c r="AB342" s="312" t="str">
        <f t="shared" si="17"/>
        <v>Copper</v>
      </c>
    </row>
    <row r="343" spans="1:28" s="170" customFormat="1" ht="25.2">
      <c r="A343" s="155" t="s">
        <v>18744</v>
      </c>
      <c r="B343" s="302" t="s">
        <v>18641</v>
      </c>
      <c r="C343" s="152" t="s">
        <v>18743</v>
      </c>
      <c r="D343" s="149"/>
      <c r="E343" s="149" t="s">
        <v>310</v>
      </c>
      <c r="F343" s="149" t="s">
        <v>18744</v>
      </c>
      <c r="G343" s="149" t="s">
        <v>12</v>
      </c>
      <c r="H343" s="204"/>
      <c r="I343" s="205" t="s">
        <v>18743</v>
      </c>
      <c r="J343" s="205" t="s">
        <v>11551</v>
      </c>
      <c r="K343" s="150"/>
      <c r="L343" s="150"/>
      <c r="M343" s="150"/>
      <c r="N343" s="150"/>
      <c r="O343" s="150"/>
      <c r="P343" s="207"/>
      <c r="Q343" s="151"/>
      <c r="R343" s="149" t="str">
        <f ca="1">IF(ISERROR($V343),"",OFFSET('Smelter Look-up'!$C$4,$V343-4,0)&amp;"")</f>
        <v>Morenci</v>
      </c>
      <c r="S343" s="155" t="str">
        <f t="shared" ca="1" si="16"/>
        <v>US</v>
      </c>
      <c r="T343" s="155" t="str">
        <f ca="1">IF(B343="","",IF(ISERROR(MATCH($J343,SorP!$B$1:$B$6226,0)),"",INDIRECT("'SorP'!$A$"&amp;MATCH($S343&amp;$J343,SorP!C:C,0))))</f>
        <v>US-AZ</v>
      </c>
      <c r="U343" s="168"/>
      <c r="V343" s="169">
        <f>IF(C343="",NA(),MATCH($B343&amp;$C343,'Smelter Look-up'!$J:$J,0))</f>
        <v>241</v>
      </c>
      <c r="X343" s="170">
        <f t="shared" si="15"/>
        <v>0</v>
      </c>
      <c r="AB343" s="312" t="str">
        <f t="shared" si="17"/>
        <v>Copper</v>
      </c>
    </row>
    <row r="344" spans="1:28" s="170" customFormat="1" ht="138.6">
      <c r="A344" s="155" t="s">
        <v>18746</v>
      </c>
      <c r="B344" s="302" t="s">
        <v>18641</v>
      </c>
      <c r="C344" s="152" t="s">
        <v>18745</v>
      </c>
      <c r="D344" s="149"/>
      <c r="E344" s="149" t="s">
        <v>219</v>
      </c>
      <c r="F344" s="149" t="s">
        <v>18746</v>
      </c>
      <c r="G344" s="149" t="s">
        <v>12</v>
      </c>
      <c r="H344" s="204"/>
      <c r="I344" s="205" t="s">
        <v>19286</v>
      </c>
      <c r="J344" s="205" t="s">
        <v>2051</v>
      </c>
      <c r="K344" s="150"/>
      <c r="L344" s="150"/>
      <c r="M344" s="150"/>
      <c r="N344" s="150"/>
      <c r="O344" s="150"/>
      <c r="P344" s="207"/>
      <c r="Q344" s="151"/>
      <c r="R344" s="149" t="str">
        <f ca="1">IF(ISERROR($V344),"",OFFSET('Smelter Look-up'!$C$4,$V344-4,0)&amp;"")</f>
        <v>Mount Isa Mines Limited - Copper Refineries Pty Ltd (Glencore)</v>
      </c>
      <c r="S344" s="155" t="str">
        <f t="shared" ca="1" si="16"/>
        <v>AU</v>
      </c>
      <c r="T344" s="155" t="str">
        <f ca="1">IF(B344="","",IF(ISERROR(MATCH($J344,SorP!$B$1:$B$6226,0)),"",INDIRECT("'SorP'!$A$"&amp;MATCH($S344&amp;$J344,SorP!C:C,0))))</f>
        <v>AU-QLD</v>
      </c>
      <c r="U344" s="168"/>
      <c r="V344" s="169">
        <f>IF(C344="",NA(),MATCH($B344&amp;$C344,'Smelter Look-up'!$J:$J,0))</f>
        <v>242</v>
      </c>
      <c r="X344" s="170">
        <f t="shared" si="15"/>
        <v>0</v>
      </c>
      <c r="AB344" s="312" t="str">
        <f t="shared" si="17"/>
        <v>Copper</v>
      </c>
    </row>
    <row r="345" spans="1:28" s="170" customFormat="1" ht="88.2">
      <c r="A345" s="155" t="s">
        <v>18750</v>
      </c>
      <c r="B345" s="302" t="s">
        <v>18641</v>
      </c>
      <c r="C345" s="152" t="s">
        <v>18749</v>
      </c>
      <c r="D345" s="149"/>
      <c r="E345" s="149" t="s">
        <v>1784</v>
      </c>
      <c r="F345" s="149" t="s">
        <v>18750</v>
      </c>
      <c r="G345" s="149" t="s">
        <v>12</v>
      </c>
      <c r="H345" s="204"/>
      <c r="I345" s="205" t="s">
        <v>19287</v>
      </c>
      <c r="J345" s="205" t="s">
        <v>12019</v>
      </c>
      <c r="K345" s="150"/>
      <c r="L345" s="150"/>
      <c r="M345" s="150"/>
      <c r="N345" s="150"/>
      <c r="O345" s="150"/>
      <c r="P345" s="207"/>
      <c r="Q345" s="151"/>
      <c r="R345" s="149" t="str">
        <f ca="1">IF(ISERROR($V345),"",OFFSET('Smelter Look-up'!$C$4,$V345-4,0)&amp;"")</f>
        <v>NKANA COPPER REFINERY - Nkana (Kitwe)</v>
      </c>
      <c r="S345" s="155" t="str">
        <f t="shared" ca="1" si="16"/>
        <v>ZM</v>
      </c>
      <c r="T345" s="155" t="str">
        <f ca="1">IF(B345="","",IF(ISERROR(MATCH($J345,SorP!$B$1:$B$6226,0)),"",INDIRECT("'SorP'!$A$"&amp;MATCH($S345&amp;$J345,SorP!C:C,0))))</f>
        <v>ZM-08</v>
      </c>
      <c r="U345" s="168"/>
      <c r="V345" s="169">
        <f>IF(C345="",NA(),MATCH($B345&amp;$C345,'Smelter Look-up'!$J:$J,0))</f>
        <v>247</v>
      </c>
      <c r="X345" s="170">
        <f t="shared" si="15"/>
        <v>0</v>
      </c>
      <c r="AB345" s="312" t="str">
        <f t="shared" si="17"/>
        <v>Copper</v>
      </c>
    </row>
    <row r="346" spans="1:28" s="170" customFormat="1" ht="25.2">
      <c r="A346" s="155" t="s">
        <v>18752</v>
      </c>
      <c r="B346" s="302" t="s">
        <v>18641</v>
      </c>
      <c r="C346" s="152" t="s">
        <v>18751</v>
      </c>
      <c r="D346" s="149"/>
      <c r="E346" s="149" t="s">
        <v>219</v>
      </c>
      <c r="F346" s="149" t="s">
        <v>18752</v>
      </c>
      <c r="G346" s="149" t="s">
        <v>12</v>
      </c>
      <c r="H346" s="204"/>
      <c r="I346" s="205" t="s">
        <v>19288</v>
      </c>
      <c r="J346" s="205" t="s">
        <v>2053</v>
      </c>
      <c r="K346" s="150"/>
      <c r="L346" s="150"/>
      <c r="M346" s="150"/>
      <c r="N346" s="150"/>
      <c r="O346" s="150"/>
      <c r="P346" s="207"/>
      <c r="Q346" s="151"/>
      <c r="R346" s="149" t="str">
        <f ca="1">IF(ISERROR($V346),"",OFFSET('Smelter Look-up'!$C$4,$V346-4,0)&amp;"")</f>
        <v>Olympic Dam</v>
      </c>
      <c r="S346" s="155" t="str">
        <f t="shared" ca="1" si="16"/>
        <v>AU</v>
      </c>
      <c r="T346" s="155" t="str">
        <f ca="1">IF(B346="","",IF(ISERROR(MATCH($J346,SorP!$B$1:$B$6226,0)),"",INDIRECT("'SorP'!$A$"&amp;MATCH($S346&amp;$J346,SorP!C:C,0))))</f>
        <v>AU-SA</v>
      </c>
      <c r="U346" s="168"/>
      <c r="V346" s="169">
        <f>IF(C346="",NA(),MATCH($B346&amp;$C346,'Smelter Look-up'!$J:$J,0))</f>
        <v>248</v>
      </c>
      <c r="X346" s="170">
        <f t="shared" si="15"/>
        <v>0</v>
      </c>
      <c r="AB346" s="312" t="str">
        <f t="shared" si="17"/>
        <v>Copper</v>
      </c>
    </row>
    <row r="347" spans="1:28" s="170" customFormat="1" ht="37.799999999999997">
      <c r="A347" s="155" t="s">
        <v>18756</v>
      </c>
      <c r="B347" s="302" t="s">
        <v>18641</v>
      </c>
      <c r="C347" s="152" t="s">
        <v>18755</v>
      </c>
      <c r="D347" s="149"/>
      <c r="E347" s="149" t="s">
        <v>1394</v>
      </c>
      <c r="F347" s="149" t="s">
        <v>18756</v>
      </c>
      <c r="G347" s="149" t="s">
        <v>12</v>
      </c>
      <c r="H347" s="204"/>
      <c r="I347" s="205" t="s">
        <v>19191</v>
      </c>
      <c r="J347" s="205" t="s">
        <v>3118</v>
      </c>
      <c r="K347" s="150"/>
      <c r="L347" s="150"/>
      <c r="M347" s="150"/>
      <c r="N347" s="150"/>
      <c r="O347" s="150"/>
      <c r="P347" s="207"/>
      <c r="Q347" s="151"/>
      <c r="R347" s="149" t="str">
        <f ca="1">IF(ISERROR($V347),"",OFFSET('Smelter Look-up'!$C$4,$V347-4,0)&amp;"")</f>
        <v>Radomiro Tomic</v>
      </c>
      <c r="S347" s="155" t="str">
        <f t="shared" ca="1" si="16"/>
        <v>CL</v>
      </c>
      <c r="T347" s="155" t="str">
        <f ca="1">IF(B347="","",IF(ISERROR(MATCH($J347,SorP!$B$1:$B$6226,0)),"",INDIRECT("'SorP'!$A$"&amp;MATCH($S347&amp;$J347,SorP!C:C,0))))</f>
        <v>CL-AN</v>
      </c>
      <c r="U347" s="168"/>
      <c r="V347" s="169">
        <f>IF(C347="",NA(),MATCH($B347&amp;$C347,'Smelter Look-up'!$J:$J,0))</f>
        <v>251</v>
      </c>
      <c r="X347" s="170">
        <f t="shared" si="15"/>
        <v>0</v>
      </c>
      <c r="AB347" s="312" t="str">
        <f t="shared" si="17"/>
        <v>Copper</v>
      </c>
    </row>
    <row r="348" spans="1:28" s="170" customFormat="1" ht="37.799999999999997">
      <c r="A348" s="155" t="s">
        <v>18761</v>
      </c>
      <c r="B348" s="302" t="s">
        <v>18641</v>
      </c>
      <c r="C348" s="152" t="s">
        <v>18760</v>
      </c>
      <c r="D348" s="149"/>
      <c r="E348" s="149" t="s">
        <v>310</v>
      </c>
      <c r="F348" s="149" t="s">
        <v>18761</v>
      </c>
      <c r="G348" s="149" t="s">
        <v>12</v>
      </c>
      <c r="H348" s="204"/>
      <c r="I348" s="205" t="s">
        <v>19289</v>
      </c>
      <c r="J348" s="205" t="s">
        <v>11551</v>
      </c>
      <c r="K348" s="150"/>
      <c r="L348" s="150"/>
      <c r="M348" s="150"/>
      <c r="N348" s="150"/>
      <c r="O348" s="150"/>
      <c r="P348" s="207"/>
      <c r="Q348" s="151"/>
      <c r="R348" s="149" t="str">
        <f ca="1">IF(ISERROR($V348),"",OFFSET('Smelter Look-up'!$C$4,$V348-4,0)&amp;"")</f>
        <v>Safford &amp; Lone Star</v>
      </c>
      <c r="S348" s="155" t="str">
        <f t="shared" ca="1" si="16"/>
        <v>US</v>
      </c>
      <c r="T348" s="155" t="str">
        <f ca="1">IF(B348="","",IF(ISERROR(MATCH($J348,SorP!$B$1:$B$6226,0)),"",INDIRECT("'SorP'!$A$"&amp;MATCH($S348&amp;$J348,SorP!C:C,0))))</f>
        <v>US-AZ</v>
      </c>
      <c r="U348" s="168"/>
      <c r="V348" s="169">
        <f>IF(C348="",NA(),MATCH($B348&amp;$C348,'Smelter Look-up'!$J:$J,0))</f>
        <v>257</v>
      </c>
      <c r="X348" s="170">
        <f t="shared" si="15"/>
        <v>0</v>
      </c>
      <c r="AB348" s="312" t="str">
        <f t="shared" si="17"/>
        <v>Copper</v>
      </c>
    </row>
    <row r="349" spans="1:28" s="170" customFormat="1" ht="63">
      <c r="A349" s="155" t="s">
        <v>18764</v>
      </c>
      <c r="B349" s="302" t="s">
        <v>18641</v>
      </c>
      <c r="C349" s="152" t="s">
        <v>18763</v>
      </c>
      <c r="D349" s="149"/>
      <c r="E349" s="149" t="s">
        <v>133</v>
      </c>
      <c r="F349" s="149" t="s">
        <v>18764</v>
      </c>
      <c r="G349" s="149" t="s">
        <v>12</v>
      </c>
      <c r="H349" s="204"/>
      <c r="I349" s="205" t="s">
        <v>19196</v>
      </c>
      <c r="J349" s="205" t="s">
        <v>6108</v>
      </c>
      <c r="K349" s="150"/>
      <c r="L349" s="150"/>
      <c r="M349" s="150"/>
      <c r="N349" s="150"/>
      <c r="O349" s="150"/>
      <c r="P349" s="207"/>
      <c r="Q349" s="151"/>
      <c r="R349" s="149" t="str">
        <f ca="1">IF(ISERROR($V349),"",OFFSET('Smelter Look-up'!$C$4,$V349-4,0)&amp;"")</f>
        <v>Saganoseki Smelter &amp; Refinery</v>
      </c>
      <c r="S349" s="155" t="str">
        <f t="shared" ca="1" si="16"/>
        <v>JP</v>
      </c>
      <c r="T349" s="155" t="str">
        <f ca="1">IF(B349="","",IF(ISERROR(MATCH($J349,SorP!$B$1:$B$6226,0)),"",INDIRECT("'SorP'!$A$"&amp;MATCH($S349&amp;$J349,SorP!C:C,0))))</f>
        <v>JP-44</v>
      </c>
      <c r="U349" s="168"/>
      <c r="V349" s="169">
        <f>IF(C349="",NA(),MATCH($B349&amp;$C349,'Smelter Look-up'!$J:$J,0))</f>
        <v>259</v>
      </c>
      <c r="X349" s="170">
        <f t="shared" si="15"/>
        <v>0</v>
      </c>
      <c r="AB349" s="312" t="str">
        <f t="shared" si="17"/>
        <v>Copper</v>
      </c>
    </row>
    <row r="350" spans="1:28" s="170" customFormat="1" ht="25.2">
      <c r="A350" s="155" t="s">
        <v>18766</v>
      </c>
      <c r="B350" s="302" t="s">
        <v>18641</v>
      </c>
      <c r="C350" s="152" t="s">
        <v>18765</v>
      </c>
      <c r="D350" s="149"/>
      <c r="E350" s="149" t="s">
        <v>1394</v>
      </c>
      <c r="F350" s="149" t="s">
        <v>18766</v>
      </c>
      <c r="G350" s="149" t="s">
        <v>12</v>
      </c>
      <c r="H350" s="204"/>
      <c r="I350" s="205" t="s">
        <v>19290</v>
      </c>
      <c r="J350" s="205" t="s">
        <v>3124</v>
      </c>
      <c r="K350" s="150"/>
      <c r="L350" s="150"/>
      <c r="M350" s="150"/>
      <c r="N350" s="150"/>
      <c r="O350" s="150"/>
      <c r="P350" s="207"/>
      <c r="Q350" s="151"/>
      <c r="R350" s="149" t="str">
        <f ca="1">IF(ISERROR($V350),"",OFFSET('Smelter Look-up'!$C$4,$V350-4,0)&amp;"")</f>
        <v>Salvador</v>
      </c>
      <c r="S350" s="155" t="str">
        <f t="shared" ca="1" si="16"/>
        <v>CL</v>
      </c>
      <c r="T350" s="155" t="str">
        <f ca="1">IF(B350="","",IF(ISERROR(MATCH($J350,SorP!$B$1:$B$6226,0)),"",INDIRECT("'SorP'!$A$"&amp;MATCH($S350&amp;$J350,SorP!C:C,0))))</f>
        <v>CL-AT</v>
      </c>
      <c r="U350" s="168"/>
      <c r="V350" s="169">
        <f>IF(C350="",NA(),MATCH($B350&amp;$C350,'Smelter Look-up'!$J:$J,0))</f>
        <v>260</v>
      </c>
      <c r="X350" s="170">
        <f t="shared" si="15"/>
        <v>0</v>
      </c>
      <c r="AB350" s="312" t="str">
        <f t="shared" si="17"/>
        <v>Copper</v>
      </c>
    </row>
    <row r="351" spans="1:28" s="170" customFormat="1" ht="25.2">
      <c r="A351" s="155" t="s">
        <v>18768</v>
      </c>
      <c r="B351" s="302" t="s">
        <v>18641</v>
      </c>
      <c r="C351" s="152" t="s">
        <v>18767</v>
      </c>
      <c r="D351" s="149"/>
      <c r="E351" s="149" t="s">
        <v>310</v>
      </c>
      <c r="F351" s="149" t="s">
        <v>18768</v>
      </c>
      <c r="G351" s="149" t="s">
        <v>12</v>
      </c>
      <c r="H351" s="204"/>
      <c r="I351" s="205" t="s">
        <v>19291</v>
      </c>
      <c r="J351" s="205" t="s">
        <v>11551</v>
      </c>
      <c r="K351" s="150"/>
      <c r="L351" s="150"/>
      <c r="M351" s="150"/>
      <c r="N351" s="150"/>
      <c r="O351" s="150"/>
      <c r="P351" s="207"/>
      <c r="Q351" s="151"/>
      <c r="R351" s="149" t="str">
        <f ca="1">IF(ISERROR($V351),"",OFFSET('Smelter Look-up'!$C$4,$V351-4,0)&amp;"")</f>
        <v>Sierrita</v>
      </c>
      <c r="S351" s="155" t="str">
        <f t="shared" ca="1" si="16"/>
        <v>US</v>
      </c>
      <c r="T351" s="155" t="str">
        <f ca="1">IF(B351="","",IF(ISERROR(MATCH($J351,SorP!$B$1:$B$6226,0)),"",INDIRECT("'SorP'!$A$"&amp;MATCH($S351&amp;$J351,SorP!C:C,0))))</f>
        <v>US-AZ</v>
      </c>
      <c r="U351" s="168"/>
      <c r="V351" s="169">
        <f>IF(C351="",NA(),MATCH($B351&amp;$C351,'Smelter Look-up'!$J:$J,0))</f>
        <v>261</v>
      </c>
      <c r="X351" s="170">
        <f t="shared" si="15"/>
        <v>0</v>
      </c>
      <c r="AB351" s="312" t="str">
        <f t="shared" si="17"/>
        <v>Copper</v>
      </c>
    </row>
    <row r="352" spans="1:28" s="170" customFormat="1" ht="75.599999999999994">
      <c r="A352" s="155" t="s">
        <v>18675</v>
      </c>
      <c r="B352" s="302" t="s">
        <v>18641</v>
      </c>
      <c r="C352" s="152" t="s">
        <v>18674</v>
      </c>
      <c r="D352" s="149"/>
      <c r="E352" s="149" t="s">
        <v>1643</v>
      </c>
      <c r="F352" s="149" t="s">
        <v>18675</v>
      </c>
      <c r="G352" s="149" t="s">
        <v>12</v>
      </c>
      <c r="H352" s="204"/>
      <c r="I352" s="205" t="s">
        <v>8728</v>
      </c>
      <c r="J352" s="205" t="s">
        <v>8728</v>
      </c>
      <c r="K352" s="150"/>
      <c r="L352" s="150"/>
      <c r="M352" s="150"/>
      <c r="N352" s="150"/>
      <c r="O352" s="150"/>
      <c r="P352" s="207"/>
      <c r="Q352" s="151"/>
      <c r="R352" s="149" t="str">
        <f ca="1">IF(ISERROR($V352),"",OFFSET('Smelter Look-up'!$C$4,$V352-4,0)&amp;"")</f>
        <v>Sociedad Minera Cerro Verde S.A.A.</v>
      </c>
      <c r="S352" s="155" t="str">
        <f t="shared" ca="1" si="16"/>
        <v>PE</v>
      </c>
      <c r="T352" s="155" t="str">
        <f ca="1">IF(B352="","",IF(ISERROR(MATCH($J352,SorP!$B$1:$B$6226,0)),"",INDIRECT("'SorP'!$A$"&amp;MATCH($S352&amp;$J352,SorP!C:C,0))))</f>
        <v>PE-ARE</v>
      </c>
      <c r="U352" s="168"/>
      <c r="V352" s="169">
        <f>IF(C352="",NA(),MATCH($B352&amp;$C352,'Smelter Look-up'!$J:$J,0))</f>
        <v>263</v>
      </c>
      <c r="X352" s="170">
        <f t="shared" si="15"/>
        <v>0</v>
      </c>
      <c r="AB352" s="312" t="str">
        <f t="shared" si="17"/>
        <v>Copper</v>
      </c>
    </row>
    <row r="353" spans="1:28" s="170" customFormat="1" ht="113.4">
      <c r="A353" s="155" t="s">
        <v>18774</v>
      </c>
      <c r="B353" s="302" t="s">
        <v>18641</v>
      </c>
      <c r="C353" s="152" t="s">
        <v>18773</v>
      </c>
      <c r="D353" s="149"/>
      <c r="E353" s="149" t="s">
        <v>133</v>
      </c>
      <c r="F353" s="149" t="s">
        <v>18774</v>
      </c>
      <c r="G353" s="149" t="s">
        <v>12</v>
      </c>
      <c r="H353" s="204"/>
      <c r="I353" s="205" t="s">
        <v>19197</v>
      </c>
      <c r="J353" s="205" t="s">
        <v>241</v>
      </c>
      <c r="K353" s="150"/>
      <c r="L353" s="150"/>
      <c r="M353" s="150"/>
      <c r="N353" s="150"/>
      <c r="O353" s="150"/>
      <c r="P353" s="207"/>
      <c r="Q353" s="151"/>
      <c r="R353" s="149" t="str">
        <f ca="1">IF(ISERROR($V353),"",OFFSET('Smelter Look-up'!$C$4,$V353-4,0)&amp;"")</f>
        <v>Toyo Smelter &amp; Refinery, Sumitomo Metal Mining</v>
      </c>
      <c r="S353" s="155" t="str">
        <f t="shared" ca="1" si="16"/>
        <v>JP</v>
      </c>
      <c r="T353" s="155" t="str">
        <f ca="1">IF(B353="","",IF(ISERROR(MATCH($J353,SorP!$B$1:$B$6226,0)),"",INDIRECT("'SorP'!$A$"&amp;MATCH($S353&amp;$J353,SorP!C:C,0))))</f>
        <v>JP-38</v>
      </c>
      <c r="U353" s="168"/>
      <c r="V353" s="169">
        <f>IF(C353="",NA(),MATCH($B353&amp;$C353,'Smelter Look-up'!$J:$J,0))</f>
        <v>269</v>
      </c>
      <c r="X353" s="170">
        <f t="shared" si="15"/>
        <v>0</v>
      </c>
      <c r="AB353" s="312" t="str">
        <f t="shared" si="17"/>
        <v>Copper</v>
      </c>
    </row>
    <row r="354" spans="1:28" s="170" customFormat="1" ht="25.2">
      <c r="A354" s="155" t="s">
        <v>18776</v>
      </c>
      <c r="B354" s="302" t="s">
        <v>18641</v>
      </c>
      <c r="C354" s="152" t="s">
        <v>18775</v>
      </c>
      <c r="D354" s="149"/>
      <c r="E354" s="149" t="s">
        <v>310</v>
      </c>
      <c r="F354" s="149" t="s">
        <v>18776</v>
      </c>
      <c r="G354" s="149" t="s">
        <v>12</v>
      </c>
      <c r="H354" s="204"/>
      <c r="I354" s="205" t="s">
        <v>19292</v>
      </c>
      <c r="J354" s="205" t="s">
        <v>11600</v>
      </c>
      <c r="K354" s="150"/>
      <c r="L354" s="150"/>
      <c r="M354" s="150"/>
      <c r="N354" s="150"/>
      <c r="O354" s="150"/>
      <c r="P354" s="207"/>
      <c r="Q354" s="151"/>
      <c r="R354" s="149" t="str">
        <f ca="1">IF(ISERROR($V354),"",OFFSET('Smelter Look-up'!$C$4,$V354-4,0)&amp;"")</f>
        <v>Tyrone Leach</v>
      </c>
      <c r="S354" s="155" t="str">
        <f t="shared" ca="1" si="16"/>
        <v>US</v>
      </c>
      <c r="T354" s="155" t="str">
        <f ca="1">IF(B354="","",IF(ISERROR(MATCH($J354,SorP!$B$1:$B$6226,0)),"",INDIRECT("'SorP'!$A$"&amp;MATCH($S354&amp;$J354,SorP!C:C,0))))</f>
        <v>US-NM</v>
      </c>
      <c r="U354" s="168"/>
      <c r="V354" s="169">
        <f>IF(C354="",NA(),MATCH($B354&amp;$C354,'Smelter Look-up'!$J:$J,0))</f>
        <v>270</v>
      </c>
      <c r="X354" s="170">
        <f t="shared" si="15"/>
        <v>0</v>
      </c>
      <c r="AB354" s="312" t="str">
        <f t="shared" si="17"/>
        <v>Copper</v>
      </c>
    </row>
    <row r="355" spans="1:28" s="170" customFormat="1" ht="63">
      <c r="A355" s="155" t="s">
        <v>18778</v>
      </c>
      <c r="B355" s="302" t="s">
        <v>18641</v>
      </c>
      <c r="C355" s="152" t="s">
        <v>18777</v>
      </c>
      <c r="D355" s="149"/>
      <c r="E355" s="149" t="s">
        <v>95</v>
      </c>
      <c r="F355" s="149" t="s">
        <v>18778</v>
      </c>
      <c r="G355" s="149" t="s">
        <v>12</v>
      </c>
      <c r="H355" s="204"/>
      <c r="I355" s="205" t="s">
        <v>19293</v>
      </c>
      <c r="J355" s="205" t="s">
        <v>98</v>
      </c>
      <c r="K355" s="150"/>
      <c r="L355" s="150"/>
      <c r="M355" s="150"/>
      <c r="N355" s="150"/>
      <c r="O355" s="150"/>
      <c r="P355" s="207"/>
      <c r="Q355" s="151"/>
      <c r="R355" s="149" t="str">
        <f ca="1">IF(ISERROR($V355),"",OFFSET('Smelter Look-up'!$C$4,$V355-4,0)&amp;"")</f>
        <v>Vale Copper Cliff Nickel Refinery</v>
      </c>
      <c r="S355" s="155" t="str">
        <f t="shared" ca="1" si="16"/>
        <v>CA</v>
      </c>
      <c r="T355" s="155" t="str">
        <f ca="1">IF(B355="","",IF(ISERROR(MATCH($J355,SorP!$B$1:$B$6226,0)),"",INDIRECT("'SorP'!$A$"&amp;MATCH($S355&amp;$J355,SorP!C:C,0))))</f>
        <v>CA-ON</v>
      </c>
      <c r="U355" s="168"/>
      <c r="V355" s="169">
        <f>IF(C355="",NA(),MATCH($B355&amp;$C355,'Smelter Look-up'!$J:$J,0))</f>
        <v>271</v>
      </c>
      <c r="X355" s="170">
        <f t="shared" si="15"/>
        <v>0</v>
      </c>
      <c r="AB355" s="312" t="str">
        <f t="shared" si="17"/>
        <v>Copper</v>
      </c>
    </row>
    <row r="356" spans="1:28" s="170" customFormat="1" ht="75.599999999999994">
      <c r="A356" s="155" t="s">
        <v>18781</v>
      </c>
      <c r="B356" s="302" t="s">
        <v>18641</v>
      </c>
      <c r="C356" s="152" t="s">
        <v>18780</v>
      </c>
      <c r="D356" s="149"/>
      <c r="E356" s="149" t="s">
        <v>315</v>
      </c>
      <c r="F356" s="149" t="s">
        <v>18781</v>
      </c>
      <c r="G356" s="149" t="s">
        <v>12</v>
      </c>
      <c r="H356" s="204"/>
      <c r="I356" s="205" t="s">
        <v>19294</v>
      </c>
      <c r="J356" s="205" t="s">
        <v>12218</v>
      </c>
      <c r="K356" s="150"/>
      <c r="L356" s="150"/>
      <c r="M356" s="150"/>
      <c r="N356" s="150"/>
      <c r="O356" s="150"/>
      <c r="P356" s="207"/>
      <c r="Q356" s="151"/>
      <c r="R356" s="149" t="str">
        <f ca="1">IF(ISERROR($V356),"",OFFSET('Smelter Look-up'!$C$4,$V356-4,0)&amp;"")</f>
        <v>Vedanta Limited-Sterlite Copper</v>
      </c>
      <c r="S356" s="155" t="str">
        <f t="shared" ca="1" si="16"/>
        <v>IN</v>
      </c>
      <c r="T356" s="155" t="str">
        <f ca="1">IF(B356="","",IF(ISERROR(MATCH($J356,SorP!$B$1:$B$6226,0)),"",INDIRECT("'SorP'!$A$"&amp;MATCH($S356&amp;$J356,SorP!C:C,0))))</f>
        <v>IN-DH</v>
      </c>
      <c r="U356" s="168"/>
      <c r="V356" s="169">
        <f>IF(C356="",NA(),MATCH($B356&amp;$C356,'Smelter Look-up'!$J:$J,0))</f>
        <v>273</v>
      </c>
      <c r="X356" s="170">
        <f t="shared" si="15"/>
        <v>0</v>
      </c>
      <c r="AB356" s="312" t="str">
        <f t="shared" si="17"/>
        <v>Copper</v>
      </c>
    </row>
    <row r="357" spans="1:28" s="170" customFormat="1" ht="20.399999999999999">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6"/>
        <v/>
      </c>
      <c r="T357" s="155" t="str">
        <f ca="1">IF(B357="","",IF(ISERROR(MATCH($J357,SorP!$B$1:$B$6226,0)),"",INDIRECT("'SorP'!$A$"&amp;MATCH($S357&amp;$J357,SorP!C:C,0))))</f>
        <v/>
      </c>
      <c r="U357" s="168"/>
      <c r="V357" s="169" t="e">
        <f>IF(C357="",NA(),MATCH($B357&amp;$C357,'Smelter Look-up'!$J:$J,0))</f>
        <v>#N/A</v>
      </c>
      <c r="X357" s="170">
        <f t="shared" ca="1" si="15"/>
        <v>0</v>
      </c>
      <c r="AB357" s="312" t="str">
        <f t="shared" si="17"/>
        <v/>
      </c>
    </row>
    <row r="358" spans="1:28" s="170" customFormat="1" ht="20.399999999999999">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6"/>
        <v/>
      </c>
      <c r="T358" s="155" t="str">
        <f ca="1">IF(B358="","",IF(ISERROR(MATCH($J358,SorP!$B$1:$B$6226,0)),"",INDIRECT("'SorP'!$A$"&amp;MATCH($S358&amp;$J358,SorP!C:C,0))))</f>
        <v/>
      </c>
      <c r="U358" s="168"/>
      <c r="V358" s="169" t="e">
        <f>IF(C358="",NA(),MATCH($B358&amp;$C358,'Smelter Look-up'!$J:$J,0))</f>
        <v>#N/A</v>
      </c>
      <c r="X358" s="170">
        <f t="shared" ca="1" si="15"/>
        <v>0</v>
      </c>
      <c r="AB358" s="312" t="str">
        <f t="shared" si="17"/>
        <v/>
      </c>
    </row>
    <row r="359" spans="1:28" s="170" customFormat="1" ht="20.399999999999999">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6"/>
        <v/>
      </c>
      <c r="T359" s="155" t="str">
        <f ca="1">IF(B359="","",IF(ISERROR(MATCH($J359,SorP!$B$1:$B$6226,0)),"",INDIRECT("'SorP'!$A$"&amp;MATCH($S359&amp;$J359,SorP!C:C,0))))</f>
        <v/>
      </c>
      <c r="U359" s="168"/>
      <c r="V359" s="169" t="e">
        <f>IF(C359="",NA(),MATCH($B359&amp;$C359,'Smelter Look-up'!$J:$J,0))</f>
        <v>#N/A</v>
      </c>
      <c r="X359" s="170">
        <f t="shared" ca="1" si="15"/>
        <v>0</v>
      </c>
      <c r="AB359" s="312" t="str">
        <f t="shared" si="17"/>
        <v/>
      </c>
    </row>
    <row r="360" spans="1:28" s="170" customFormat="1" ht="20.399999999999999">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6"/>
        <v/>
      </c>
      <c r="T360" s="155" t="str">
        <f ca="1">IF(B360="","",IF(ISERROR(MATCH($J360,SorP!$B$1:$B$6226,0)),"",INDIRECT("'SorP'!$A$"&amp;MATCH($S360&amp;$J360,SorP!C:C,0))))</f>
        <v/>
      </c>
      <c r="U360" s="168"/>
      <c r="V360" s="169" t="e">
        <f>IF(C360="",NA(),MATCH($B360&amp;$C360,'Smelter Look-up'!$J:$J,0))</f>
        <v>#N/A</v>
      </c>
      <c r="X360" s="170">
        <f t="shared" ca="1" si="15"/>
        <v>0</v>
      </c>
      <c r="AB360" s="312" t="str">
        <f t="shared" si="17"/>
        <v/>
      </c>
    </row>
    <row r="361" spans="1:28" s="170" customFormat="1" ht="20.399999999999999">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6"/>
        <v/>
      </c>
      <c r="T361" s="155" t="str">
        <f ca="1">IF(B361="","",IF(ISERROR(MATCH($J361,SorP!$B$1:$B$6226,0)),"",INDIRECT("'SorP'!$A$"&amp;MATCH($S361&amp;$J361,SorP!C:C,0))))</f>
        <v/>
      </c>
      <c r="U361" s="168"/>
      <c r="V361" s="169" t="e">
        <f>IF(C361="",NA(),MATCH($B361&amp;$C361,'Smelter Look-up'!$J:$J,0))</f>
        <v>#N/A</v>
      </c>
      <c r="X361" s="170">
        <f t="shared" ca="1" si="15"/>
        <v>0</v>
      </c>
      <c r="AB361" s="312" t="str">
        <f t="shared" si="17"/>
        <v/>
      </c>
    </row>
    <row r="362" spans="1:28" s="170" customFormat="1" ht="20.399999999999999">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6"/>
        <v/>
      </c>
      <c r="T362" s="155" t="str">
        <f ca="1">IF(B362="","",IF(ISERROR(MATCH($J362,SorP!$B$1:$B$6226,0)),"",INDIRECT("'SorP'!$A$"&amp;MATCH($S362&amp;$J362,SorP!C:C,0))))</f>
        <v/>
      </c>
      <c r="U362" s="168"/>
      <c r="V362" s="169" t="e">
        <f>IF(C362="",NA(),MATCH($B362&amp;$C362,'Smelter Look-up'!$J:$J,0))</f>
        <v>#N/A</v>
      </c>
      <c r="X362" s="170">
        <f t="shared" ca="1" si="15"/>
        <v>0</v>
      </c>
      <c r="AB362" s="312" t="str">
        <f t="shared" si="17"/>
        <v/>
      </c>
    </row>
    <row r="363" spans="1:28" s="170" customFormat="1" ht="20.399999999999999">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6"/>
        <v/>
      </c>
      <c r="T363" s="155" t="str">
        <f ca="1">IF(B363="","",IF(ISERROR(MATCH($J363,SorP!$B$1:$B$6226,0)),"",INDIRECT("'SorP'!$A$"&amp;MATCH($S363&amp;$J363,SorP!C:C,0))))</f>
        <v/>
      </c>
      <c r="U363" s="168"/>
      <c r="V363" s="169" t="e">
        <f>IF(C363="",NA(),MATCH($B363&amp;$C363,'Smelter Look-up'!$J:$J,0))</f>
        <v>#N/A</v>
      </c>
      <c r="X363" s="170">
        <f t="shared" ca="1" si="15"/>
        <v>0</v>
      </c>
      <c r="AB363" s="312" t="str">
        <f t="shared" si="17"/>
        <v/>
      </c>
    </row>
    <row r="364" spans="1:28" s="170" customFormat="1" ht="20.399999999999999">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6"/>
        <v/>
      </c>
      <c r="T364" s="155" t="str">
        <f ca="1">IF(B364="","",IF(ISERROR(MATCH($J364,SorP!$B$1:$B$6226,0)),"",INDIRECT("'SorP'!$A$"&amp;MATCH($S364&amp;$J364,SorP!C:C,0))))</f>
        <v/>
      </c>
      <c r="U364" s="168"/>
      <c r="V364" s="169" t="e">
        <f>IF(C364="",NA(),MATCH($B364&amp;$C364,'Smelter Look-up'!$J:$J,0))</f>
        <v>#N/A</v>
      </c>
      <c r="X364" s="170">
        <f t="shared" ca="1" si="15"/>
        <v>0</v>
      </c>
      <c r="AB364" s="312" t="str">
        <f t="shared" si="17"/>
        <v/>
      </c>
    </row>
    <row r="365" spans="1:28" s="170" customFormat="1" ht="20.399999999999999">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6"/>
        <v/>
      </c>
      <c r="T365" s="155" t="str">
        <f ca="1">IF(B365="","",IF(ISERROR(MATCH($J365,SorP!$B$1:$B$6226,0)),"",INDIRECT("'SorP'!$A$"&amp;MATCH($S365&amp;$J365,SorP!C:C,0))))</f>
        <v/>
      </c>
      <c r="U365" s="168"/>
      <c r="V365" s="169" t="e">
        <f>IF(C365="",NA(),MATCH($B365&amp;$C365,'Smelter Look-up'!$J:$J,0))</f>
        <v>#N/A</v>
      </c>
      <c r="X365" s="170">
        <f t="shared" ca="1" si="15"/>
        <v>0</v>
      </c>
      <c r="AB365" s="312" t="str">
        <f t="shared" si="17"/>
        <v/>
      </c>
    </row>
    <row r="366" spans="1:28" s="170" customFormat="1" ht="20.399999999999999">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6"/>
        <v/>
      </c>
      <c r="T366" s="155" t="str">
        <f ca="1">IF(B366="","",IF(ISERROR(MATCH($J366,SorP!$B$1:$B$6226,0)),"",INDIRECT("'SorP'!$A$"&amp;MATCH($S366&amp;$J366,SorP!C:C,0))))</f>
        <v/>
      </c>
      <c r="U366" s="168"/>
      <c r="V366" s="169" t="e">
        <f>IF(C366="",NA(),MATCH($B366&amp;$C366,'Smelter Look-up'!$J:$J,0))</f>
        <v>#N/A</v>
      </c>
      <c r="X366" s="170">
        <f t="shared" ca="1" si="15"/>
        <v>0</v>
      </c>
      <c r="AB366" s="312" t="str">
        <f t="shared" si="17"/>
        <v/>
      </c>
    </row>
    <row r="367" spans="1:28" s="170" customFormat="1" ht="20.399999999999999">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6"/>
        <v/>
      </c>
      <c r="T367" s="155" t="str">
        <f ca="1">IF(B367="","",IF(ISERROR(MATCH($J367,SorP!$B$1:$B$6226,0)),"",INDIRECT("'SorP'!$A$"&amp;MATCH($S367&amp;$J367,SorP!C:C,0))))</f>
        <v/>
      </c>
      <c r="U367" s="168"/>
      <c r="V367" s="169" t="e">
        <f>IF(C367="",NA(),MATCH($B367&amp;$C367,'Smelter Look-up'!$J:$J,0))</f>
        <v>#N/A</v>
      </c>
      <c r="X367" s="170">
        <f t="shared" ca="1" si="15"/>
        <v>0</v>
      </c>
      <c r="AB367" s="312" t="str">
        <f t="shared" si="17"/>
        <v/>
      </c>
    </row>
    <row r="368" spans="1:28" s="170" customFormat="1" ht="20.399999999999999">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6"/>
        <v/>
      </c>
      <c r="T368" s="155" t="str">
        <f ca="1">IF(B368="","",IF(ISERROR(MATCH($J368,SorP!$B$1:$B$6226,0)),"",INDIRECT("'SorP'!$A$"&amp;MATCH($S368&amp;$J368,SorP!C:C,0))))</f>
        <v/>
      </c>
      <c r="U368" s="168"/>
      <c r="V368" s="169" t="e">
        <f>IF(C368="",NA(),MATCH($B368&amp;$C368,'Smelter Look-up'!$J:$J,0))</f>
        <v>#N/A</v>
      </c>
      <c r="X368" s="170">
        <f t="shared" ca="1" si="15"/>
        <v>0</v>
      </c>
      <c r="AB368" s="312" t="str">
        <f t="shared" si="17"/>
        <v/>
      </c>
    </row>
    <row r="369" spans="1:28" s="170" customFormat="1" ht="20.399999999999999">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6"/>
        <v/>
      </c>
      <c r="T369" s="155" t="str">
        <f ca="1">IF(B369="","",IF(ISERROR(MATCH($J369,SorP!$B$1:$B$6226,0)),"",INDIRECT("'SorP'!$A$"&amp;MATCH($S369&amp;$J369,SorP!C:C,0))))</f>
        <v/>
      </c>
      <c r="U369" s="168"/>
      <c r="V369" s="169" t="e">
        <f>IF(C369="",NA(),MATCH($B369&amp;$C369,'Smelter Look-up'!$J:$J,0))</f>
        <v>#N/A</v>
      </c>
      <c r="X369" s="170">
        <f t="shared" ca="1" si="15"/>
        <v>0</v>
      </c>
      <c r="AB369" s="312" t="str">
        <f t="shared" si="17"/>
        <v/>
      </c>
    </row>
    <row r="370" spans="1:28" s="170" customFormat="1" ht="20.399999999999999">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6"/>
        <v/>
      </c>
      <c r="T370" s="155" t="str">
        <f ca="1">IF(B370="","",IF(ISERROR(MATCH($J370,SorP!$B$1:$B$6226,0)),"",INDIRECT("'SorP'!$A$"&amp;MATCH($S370&amp;$J370,SorP!C:C,0))))</f>
        <v/>
      </c>
      <c r="U370" s="168"/>
      <c r="V370" s="169" t="e">
        <f>IF(C370="",NA(),MATCH($B370&amp;$C370,'Smelter Look-up'!$J:$J,0))</f>
        <v>#N/A</v>
      </c>
      <c r="X370" s="170">
        <f t="shared" ca="1" si="15"/>
        <v>0</v>
      </c>
      <c r="AB370" s="312" t="str">
        <f t="shared" si="17"/>
        <v/>
      </c>
    </row>
    <row r="371" spans="1:28" s="170" customFormat="1" ht="20.399999999999999">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6"/>
        <v/>
      </c>
      <c r="T371" s="155" t="str">
        <f ca="1">IF(B371="","",IF(ISERROR(MATCH($J371,SorP!$B$1:$B$6226,0)),"",INDIRECT("'SorP'!$A$"&amp;MATCH($S371&amp;$J371,SorP!C:C,0))))</f>
        <v/>
      </c>
      <c r="U371" s="168"/>
      <c r="V371" s="169" t="e">
        <f>IF(C371="",NA(),MATCH($B371&amp;$C371,'Smelter Look-up'!$J:$J,0))</f>
        <v>#N/A</v>
      </c>
      <c r="X371" s="170">
        <f t="shared" ca="1" si="15"/>
        <v>0</v>
      </c>
      <c r="AB371" s="312" t="str">
        <f t="shared" si="17"/>
        <v/>
      </c>
    </row>
    <row r="372" spans="1:28" s="170" customFormat="1" ht="20.399999999999999">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6"/>
        <v/>
      </c>
      <c r="T372" s="155" t="str">
        <f ca="1">IF(B372="","",IF(ISERROR(MATCH($J372,SorP!$B$1:$B$6226,0)),"",INDIRECT("'SorP'!$A$"&amp;MATCH($S372&amp;$J372,SorP!C:C,0))))</f>
        <v/>
      </c>
      <c r="U372" s="168"/>
      <c r="V372" s="169" t="e">
        <f>IF(C372="",NA(),MATCH($B372&amp;$C372,'Smelter Look-up'!$J:$J,0))</f>
        <v>#N/A</v>
      </c>
      <c r="X372" s="170">
        <f t="shared" ca="1" si="15"/>
        <v>0</v>
      </c>
      <c r="AB372" s="312" t="str">
        <f t="shared" si="17"/>
        <v/>
      </c>
    </row>
    <row r="373" spans="1:28" s="170" customFormat="1" ht="20.399999999999999">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6"/>
        <v/>
      </c>
      <c r="T373" s="155" t="str">
        <f ca="1">IF(B373="","",IF(ISERROR(MATCH($J373,SorP!$B$1:$B$6226,0)),"",INDIRECT("'SorP'!$A$"&amp;MATCH($S373&amp;$J373,SorP!C:C,0))))</f>
        <v/>
      </c>
      <c r="U373" s="168"/>
      <c r="V373" s="169" t="e">
        <f>IF(C373="",NA(),MATCH($B373&amp;$C373,'Smelter Look-up'!$J:$J,0))</f>
        <v>#N/A</v>
      </c>
      <c r="X373" s="170">
        <f t="shared" ca="1" si="15"/>
        <v>0</v>
      </c>
      <c r="AB373" s="312" t="str">
        <f t="shared" si="17"/>
        <v/>
      </c>
    </row>
    <row r="374" spans="1:28" s="170" customFormat="1" ht="20.399999999999999">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6"/>
        <v/>
      </c>
      <c r="T374" s="155" t="str">
        <f ca="1">IF(B374="","",IF(ISERROR(MATCH($J374,SorP!$B$1:$B$6226,0)),"",INDIRECT("'SorP'!$A$"&amp;MATCH($S374&amp;$J374,SorP!C:C,0))))</f>
        <v/>
      </c>
      <c r="U374" s="168"/>
      <c r="V374" s="169" t="e">
        <f>IF(C374="",NA(),MATCH($B374&amp;$C374,'Smelter Look-up'!$J:$J,0))</f>
        <v>#N/A</v>
      </c>
      <c r="X374" s="170">
        <f t="shared" ca="1" si="15"/>
        <v>0</v>
      </c>
      <c r="AB374" s="312" t="str">
        <f t="shared" si="17"/>
        <v/>
      </c>
    </row>
    <row r="375" spans="1:28" s="170" customFormat="1" ht="20.399999999999999">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6"/>
        <v/>
      </c>
      <c r="T375" s="155" t="str">
        <f ca="1">IF(B375="","",IF(ISERROR(MATCH($J375,SorP!$B$1:$B$6226,0)),"",INDIRECT("'SorP'!$A$"&amp;MATCH($S375&amp;$J375,SorP!C:C,0))))</f>
        <v/>
      </c>
      <c r="U375" s="168"/>
      <c r="V375" s="169" t="e">
        <f>IF(C375="",NA(),MATCH($B375&amp;$C375,'Smelter Look-up'!$J:$J,0))</f>
        <v>#N/A</v>
      </c>
      <c r="X375" s="170">
        <f t="shared" ca="1" si="15"/>
        <v>0</v>
      </c>
      <c r="AB375" s="312" t="str">
        <f t="shared" si="17"/>
        <v/>
      </c>
    </row>
    <row r="376" spans="1:28" s="170" customFormat="1" ht="20.399999999999999">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6"/>
        <v/>
      </c>
      <c r="T376" s="155" t="str">
        <f ca="1">IF(B376="","",IF(ISERROR(MATCH($J376,SorP!$B$1:$B$6226,0)),"",INDIRECT("'SorP'!$A$"&amp;MATCH($S376&amp;$J376,SorP!C:C,0))))</f>
        <v/>
      </c>
      <c r="U376" s="168"/>
      <c r="V376" s="169" t="e">
        <f>IF(C376="",NA(),MATCH($B376&amp;$C376,'Smelter Look-up'!$J:$J,0))</f>
        <v>#N/A</v>
      </c>
      <c r="X376" s="170">
        <f t="shared" ca="1" si="15"/>
        <v>0</v>
      </c>
      <c r="AB376" s="312" t="str">
        <f t="shared" si="17"/>
        <v/>
      </c>
    </row>
    <row r="377" spans="1:28" s="170" customFormat="1" ht="20.399999999999999">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6"/>
        <v/>
      </c>
      <c r="T377" s="155" t="str">
        <f ca="1">IF(B377="","",IF(ISERROR(MATCH($J377,SorP!$B$1:$B$6226,0)),"",INDIRECT("'SorP'!$A$"&amp;MATCH($S377&amp;$J377,SorP!C:C,0))))</f>
        <v/>
      </c>
      <c r="U377" s="168"/>
      <c r="V377" s="169" t="e">
        <f>IF(C377="",NA(),MATCH($B377&amp;$C377,'Smelter Look-up'!$J:$J,0))</f>
        <v>#N/A</v>
      </c>
      <c r="X377" s="170">
        <f t="shared" ca="1" si="15"/>
        <v>0</v>
      </c>
      <c r="AB377" s="312" t="str">
        <f t="shared" si="17"/>
        <v/>
      </c>
    </row>
    <row r="378" spans="1:28" s="170" customFormat="1" ht="20.399999999999999">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6"/>
        <v/>
      </c>
      <c r="T378" s="155" t="str">
        <f ca="1">IF(B378="","",IF(ISERROR(MATCH($J378,SorP!$B$1:$B$6226,0)),"",INDIRECT("'SorP'!$A$"&amp;MATCH($S378&amp;$J378,SorP!C:C,0))))</f>
        <v/>
      </c>
      <c r="U378" s="168"/>
      <c r="V378" s="169" t="e">
        <f>IF(C378="",NA(),MATCH($B378&amp;$C378,'Smelter Look-up'!$J:$J,0))</f>
        <v>#N/A</v>
      </c>
      <c r="X378" s="170">
        <f t="shared" ca="1" si="15"/>
        <v>0</v>
      </c>
      <c r="AB378" s="312" t="str">
        <f t="shared" si="17"/>
        <v/>
      </c>
    </row>
    <row r="379" spans="1:28" s="170" customFormat="1" ht="20.399999999999999">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6"/>
        <v/>
      </c>
      <c r="T379" s="155" t="str">
        <f ca="1">IF(B379="","",IF(ISERROR(MATCH($J379,SorP!$B$1:$B$6226,0)),"",INDIRECT("'SorP'!$A$"&amp;MATCH($S379&amp;$J379,SorP!C:C,0))))</f>
        <v/>
      </c>
      <c r="U379" s="168"/>
      <c r="V379" s="169" t="e">
        <f>IF(C379="",NA(),MATCH($B379&amp;$C379,'Smelter Look-up'!$J:$J,0))</f>
        <v>#N/A</v>
      </c>
      <c r="X379" s="170">
        <f t="shared" ca="1" si="15"/>
        <v>0</v>
      </c>
      <c r="AB379" s="312" t="str">
        <f t="shared" si="17"/>
        <v/>
      </c>
    </row>
    <row r="380" spans="1:28" s="170" customFormat="1" ht="20.399999999999999">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6"/>
        <v/>
      </c>
      <c r="T380" s="155" t="str">
        <f ca="1">IF(B380="","",IF(ISERROR(MATCH($J380,SorP!$B$1:$B$6226,0)),"",INDIRECT("'SorP'!$A$"&amp;MATCH($S380&amp;$J380,SorP!C:C,0))))</f>
        <v/>
      </c>
      <c r="U380" s="168"/>
      <c r="V380" s="169" t="e">
        <f>IF(C380="",NA(),MATCH($B380&amp;$C380,'Smelter Look-up'!$J:$J,0))</f>
        <v>#N/A</v>
      </c>
      <c r="X380" s="170">
        <f t="shared" ref="X380:X443" ca="1" si="18">IF(AND(C380="Smelter not listed",OR(LEN(D380)=0,LEN(E380)=0)),1,0)</f>
        <v>0</v>
      </c>
      <c r="AB380" s="312" t="str">
        <f t="shared" si="17"/>
        <v/>
      </c>
    </row>
    <row r="381" spans="1:28" s="170" customFormat="1" ht="20.399999999999999">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ref="S381:S444" ca="1" si="19">IF(B381="","",IF(ISERROR(MATCH($E381,CL,0)),"Unknown",INDIRECT("'C'!$A$"&amp;MATCH($E381,CL,0)+1)))</f>
        <v/>
      </c>
      <c r="T381" s="155" t="str">
        <f ca="1">IF(B381="","",IF(ISERROR(MATCH($J381,SorP!$B$1:$B$6226,0)),"",INDIRECT("'SorP'!$A$"&amp;MATCH($S381&amp;$J381,SorP!C:C,0))))</f>
        <v/>
      </c>
      <c r="U381" s="168"/>
      <c r="V381" s="169" t="e">
        <f>IF(C381="",NA(),MATCH($B381&amp;$C381,'Smelter Look-up'!$J:$J,0))</f>
        <v>#N/A</v>
      </c>
      <c r="X381" s="170">
        <f t="shared" ca="1" si="18"/>
        <v>0</v>
      </c>
      <c r="AB381" s="312" t="str">
        <f t="shared" si="17"/>
        <v/>
      </c>
    </row>
    <row r="382" spans="1:28" s="170" customFormat="1" ht="20.399999999999999">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17"/>
        <v/>
      </c>
    </row>
    <row r="383" spans="1:28" s="170" customFormat="1" ht="20.399999999999999">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ca="1" si="18"/>
        <v>0</v>
      </c>
      <c r="AB383" s="312" t="str">
        <f t="shared" si="17"/>
        <v/>
      </c>
    </row>
    <row r="384" spans="1:28" s="170" customFormat="1" ht="20.399999999999999">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19"/>
        <v/>
      </c>
      <c r="T384" s="155" t="str">
        <f ca="1">IF(B384="","",IF(ISERROR(MATCH($J384,SorP!$B$1:$B$6226,0)),"",INDIRECT("'SorP'!$A$"&amp;MATCH($S384&amp;$J384,SorP!C:C,0))))</f>
        <v/>
      </c>
      <c r="U384" s="168"/>
      <c r="V384" s="169" t="e">
        <f>IF(C384="",NA(),MATCH($B384&amp;$C384,'Smelter Look-up'!$J:$J,0))</f>
        <v>#N/A</v>
      </c>
      <c r="X384" s="170">
        <f t="shared" ca="1" si="18"/>
        <v>0</v>
      </c>
      <c r="AB384" s="312" t="str">
        <f t="shared" si="17"/>
        <v/>
      </c>
    </row>
    <row r="385" spans="1:28" s="170" customFormat="1" ht="20.399999999999999">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19"/>
        <v/>
      </c>
      <c r="T385" s="155" t="str">
        <f ca="1">IF(B385="","",IF(ISERROR(MATCH($J385,SorP!$B$1:$B$6226,0)),"",INDIRECT("'SorP'!$A$"&amp;MATCH($S385&amp;$J385,SorP!C:C,0))))</f>
        <v/>
      </c>
      <c r="U385" s="168"/>
      <c r="V385" s="169" t="e">
        <f>IF(C385="",NA(),MATCH($B385&amp;$C385,'Smelter Look-up'!$J:$J,0))</f>
        <v>#N/A</v>
      </c>
      <c r="X385" s="170">
        <f t="shared" ca="1" si="18"/>
        <v>0</v>
      </c>
      <c r="AB385" s="312" t="str">
        <f t="shared" si="17"/>
        <v/>
      </c>
    </row>
    <row r="386" spans="1:28" s="170" customFormat="1" ht="20.399999999999999">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19"/>
        <v/>
      </c>
      <c r="T386" s="155" t="str">
        <f ca="1">IF(B386="","",IF(ISERROR(MATCH($J386,SorP!$B$1:$B$6226,0)),"",INDIRECT("'SorP'!$A$"&amp;MATCH($S386&amp;$J386,SorP!C:C,0))))</f>
        <v/>
      </c>
      <c r="U386" s="168"/>
      <c r="V386" s="169" t="e">
        <f>IF(C386="",NA(),MATCH($B386&amp;$C386,'Smelter Look-up'!$J:$J,0))</f>
        <v>#N/A</v>
      </c>
      <c r="X386" s="170">
        <f t="shared" ca="1" si="18"/>
        <v>0</v>
      </c>
      <c r="AB386" s="312" t="str">
        <f t="shared" si="17"/>
        <v/>
      </c>
    </row>
    <row r="387" spans="1:28" s="170" customFormat="1" ht="20.399999999999999">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19"/>
        <v/>
      </c>
      <c r="T387" s="155" t="str">
        <f ca="1">IF(B387="","",IF(ISERROR(MATCH($J387,SorP!$B$1:$B$6226,0)),"",INDIRECT("'SorP'!$A$"&amp;MATCH($S387&amp;$J387,SorP!C:C,0))))</f>
        <v/>
      </c>
      <c r="U387" s="168"/>
      <c r="V387" s="169" t="e">
        <f>IF(C387="",NA(),MATCH($B387&amp;$C387,'Smelter Look-up'!$J:$J,0))</f>
        <v>#N/A</v>
      </c>
      <c r="X387" s="170">
        <f t="shared" ca="1" si="18"/>
        <v>0</v>
      </c>
      <c r="AB387" s="312" t="str">
        <f t="shared" ref="AB387:AB450" si="20">IF(C387="","",B387)</f>
        <v/>
      </c>
    </row>
    <row r="388" spans="1:28" s="170" customFormat="1" ht="20.399999999999999">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19"/>
        <v/>
      </c>
      <c r="T388" s="155" t="str">
        <f ca="1">IF(B388="","",IF(ISERROR(MATCH($J388,SorP!$B$1:$B$6226,0)),"",INDIRECT("'SorP'!$A$"&amp;MATCH($S388&amp;$J388,SorP!C:C,0))))</f>
        <v/>
      </c>
      <c r="U388" s="168"/>
      <c r="V388" s="169" t="e">
        <f>IF(C388="",NA(),MATCH($B388&amp;$C388,'Smelter Look-up'!$J:$J,0))</f>
        <v>#N/A</v>
      </c>
      <c r="X388" s="170">
        <f t="shared" ca="1" si="18"/>
        <v>0</v>
      </c>
      <c r="AB388" s="312" t="str">
        <f t="shared" si="20"/>
        <v/>
      </c>
    </row>
    <row r="389" spans="1:28" s="170" customFormat="1" ht="20.399999999999999">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19"/>
        <v/>
      </c>
      <c r="T389" s="155" t="str">
        <f ca="1">IF(B389="","",IF(ISERROR(MATCH($J389,SorP!$B$1:$B$6226,0)),"",INDIRECT("'SorP'!$A$"&amp;MATCH($S389&amp;$J389,SorP!C:C,0))))</f>
        <v/>
      </c>
      <c r="U389" s="168"/>
      <c r="V389" s="169" t="e">
        <f>IF(C389="",NA(),MATCH($B389&amp;$C389,'Smelter Look-up'!$J:$J,0))</f>
        <v>#N/A</v>
      </c>
      <c r="X389" s="170">
        <f t="shared" ca="1" si="18"/>
        <v>0</v>
      </c>
      <c r="AB389" s="312" t="str">
        <f t="shared" si="20"/>
        <v/>
      </c>
    </row>
    <row r="390" spans="1:28" s="170" customFormat="1" ht="20.399999999999999">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19"/>
        <v/>
      </c>
      <c r="T390" s="155" t="str">
        <f ca="1">IF(B390="","",IF(ISERROR(MATCH($J390,SorP!$B$1:$B$6226,0)),"",INDIRECT("'SorP'!$A$"&amp;MATCH($S390&amp;$J390,SorP!C:C,0))))</f>
        <v/>
      </c>
      <c r="U390" s="168"/>
      <c r="V390" s="169" t="e">
        <f>IF(C390="",NA(),MATCH($B390&amp;$C390,'Smelter Look-up'!$J:$J,0))</f>
        <v>#N/A</v>
      </c>
      <c r="X390" s="170">
        <f t="shared" ca="1" si="18"/>
        <v>0</v>
      </c>
      <c r="AB390" s="312" t="str">
        <f t="shared" si="20"/>
        <v/>
      </c>
    </row>
    <row r="391" spans="1:28" s="170" customFormat="1" ht="20.399999999999999">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19"/>
        <v/>
      </c>
      <c r="T391" s="155" t="str">
        <f ca="1">IF(B391="","",IF(ISERROR(MATCH($J391,SorP!$B$1:$B$6226,0)),"",INDIRECT("'SorP'!$A$"&amp;MATCH($S391&amp;$J391,SorP!C:C,0))))</f>
        <v/>
      </c>
      <c r="U391" s="168"/>
      <c r="V391" s="169" t="e">
        <f>IF(C391="",NA(),MATCH($B391&amp;$C391,'Smelter Look-up'!$J:$J,0))</f>
        <v>#N/A</v>
      </c>
      <c r="X391" s="170">
        <f t="shared" ca="1" si="18"/>
        <v>0</v>
      </c>
      <c r="AB391" s="312" t="str">
        <f t="shared" si="20"/>
        <v/>
      </c>
    </row>
    <row r="392" spans="1:28" s="170" customFormat="1" ht="20.399999999999999">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19"/>
        <v/>
      </c>
      <c r="T392" s="155" t="str">
        <f ca="1">IF(B392="","",IF(ISERROR(MATCH($J392,SorP!$B$1:$B$6226,0)),"",INDIRECT("'SorP'!$A$"&amp;MATCH($S392&amp;$J392,SorP!C:C,0))))</f>
        <v/>
      </c>
      <c r="U392" s="168"/>
      <c r="V392" s="169" t="e">
        <f>IF(C392="",NA(),MATCH($B392&amp;$C392,'Smelter Look-up'!$J:$J,0))</f>
        <v>#N/A</v>
      </c>
      <c r="X392" s="170">
        <f t="shared" ca="1" si="18"/>
        <v>0</v>
      </c>
      <c r="AB392" s="312" t="str">
        <f t="shared" si="20"/>
        <v/>
      </c>
    </row>
    <row r="393" spans="1:28" s="170" customFormat="1" ht="20.399999999999999">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19"/>
        <v/>
      </c>
      <c r="T393" s="155" t="str">
        <f ca="1">IF(B393="","",IF(ISERROR(MATCH($J393,SorP!$B$1:$B$6226,0)),"",INDIRECT("'SorP'!$A$"&amp;MATCH($S393&amp;$J393,SorP!C:C,0))))</f>
        <v/>
      </c>
      <c r="U393" s="168"/>
      <c r="V393" s="169" t="e">
        <f>IF(C393="",NA(),MATCH($B393&amp;$C393,'Smelter Look-up'!$J:$J,0))</f>
        <v>#N/A</v>
      </c>
      <c r="X393" s="170">
        <f t="shared" ca="1" si="18"/>
        <v>0</v>
      </c>
      <c r="AB393" s="312" t="str">
        <f t="shared" si="20"/>
        <v/>
      </c>
    </row>
    <row r="394" spans="1:28" s="170" customFormat="1" ht="20.399999999999999">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19"/>
        <v/>
      </c>
      <c r="T394" s="155" t="str">
        <f ca="1">IF(B394="","",IF(ISERROR(MATCH($J394,SorP!$B$1:$B$6226,0)),"",INDIRECT("'SorP'!$A$"&amp;MATCH($S394&amp;$J394,SorP!C:C,0))))</f>
        <v/>
      </c>
      <c r="U394" s="168"/>
      <c r="V394" s="169" t="e">
        <f>IF(C394="",NA(),MATCH($B394&amp;$C394,'Smelter Look-up'!$J:$J,0))</f>
        <v>#N/A</v>
      </c>
      <c r="X394" s="170">
        <f t="shared" ca="1" si="18"/>
        <v>0</v>
      </c>
      <c r="AB394" s="312" t="str">
        <f t="shared" si="20"/>
        <v/>
      </c>
    </row>
    <row r="395" spans="1:28" s="170" customFormat="1" ht="20.399999999999999">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19"/>
        <v/>
      </c>
      <c r="T395" s="155" t="str">
        <f ca="1">IF(B395="","",IF(ISERROR(MATCH($J395,SorP!$B$1:$B$6226,0)),"",INDIRECT("'SorP'!$A$"&amp;MATCH($S395&amp;$J395,SorP!C:C,0))))</f>
        <v/>
      </c>
      <c r="U395" s="168"/>
      <c r="V395" s="169" t="e">
        <f>IF(C395="",NA(),MATCH($B395&amp;$C395,'Smelter Look-up'!$J:$J,0))</f>
        <v>#N/A</v>
      </c>
      <c r="X395" s="170">
        <f t="shared" ca="1" si="18"/>
        <v>0</v>
      </c>
      <c r="AB395" s="312" t="str">
        <f t="shared" si="20"/>
        <v/>
      </c>
    </row>
    <row r="396" spans="1:28" s="170" customFormat="1" ht="20.399999999999999">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19"/>
        <v/>
      </c>
      <c r="T396" s="155" t="str">
        <f ca="1">IF(B396="","",IF(ISERROR(MATCH($J396,SorP!$B$1:$B$6226,0)),"",INDIRECT("'SorP'!$A$"&amp;MATCH($S396&amp;$J396,SorP!C:C,0))))</f>
        <v/>
      </c>
      <c r="U396" s="168"/>
      <c r="V396" s="169" t="e">
        <f>IF(C396="",NA(),MATCH($B396&amp;$C396,'Smelter Look-up'!$J:$J,0))</f>
        <v>#N/A</v>
      </c>
      <c r="X396" s="170">
        <f t="shared" ca="1" si="18"/>
        <v>0</v>
      </c>
      <c r="AB396" s="312" t="str">
        <f t="shared" si="20"/>
        <v/>
      </c>
    </row>
    <row r="397" spans="1:28" s="170" customFormat="1" ht="20.399999999999999">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19"/>
        <v/>
      </c>
      <c r="T397" s="155" t="str">
        <f ca="1">IF(B397="","",IF(ISERROR(MATCH($J397,SorP!$B$1:$B$6226,0)),"",INDIRECT("'SorP'!$A$"&amp;MATCH($S397&amp;$J397,SorP!C:C,0))))</f>
        <v/>
      </c>
      <c r="U397" s="168"/>
      <c r="V397" s="169" t="e">
        <f>IF(C397="",NA(),MATCH($B397&amp;$C397,'Smelter Look-up'!$J:$J,0))</f>
        <v>#N/A</v>
      </c>
      <c r="X397" s="170">
        <f t="shared" ca="1" si="18"/>
        <v>0</v>
      </c>
      <c r="AB397" s="312" t="str">
        <f t="shared" si="20"/>
        <v/>
      </c>
    </row>
    <row r="398" spans="1:28" s="170" customFormat="1" ht="20.399999999999999">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19"/>
        <v/>
      </c>
      <c r="T398" s="155" t="str">
        <f ca="1">IF(B398="","",IF(ISERROR(MATCH($J398,SorP!$B$1:$B$6226,0)),"",INDIRECT("'SorP'!$A$"&amp;MATCH($S398&amp;$J398,SorP!C:C,0))))</f>
        <v/>
      </c>
      <c r="U398" s="168"/>
      <c r="V398" s="169" t="e">
        <f>IF(C398="",NA(),MATCH($B398&amp;$C398,'Smelter Look-up'!$J:$J,0))</f>
        <v>#N/A</v>
      </c>
      <c r="X398" s="170">
        <f t="shared" ca="1" si="18"/>
        <v>0</v>
      </c>
      <c r="AB398" s="312" t="str">
        <f t="shared" si="20"/>
        <v/>
      </c>
    </row>
    <row r="399" spans="1:28" s="170" customFormat="1" ht="20.399999999999999">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19"/>
        <v/>
      </c>
      <c r="T399" s="155" t="str">
        <f ca="1">IF(B399="","",IF(ISERROR(MATCH($J399,SorP!$B$1:$B$6226,0)),"",INDIRECT("'SorP'!$A$"&amp;MATCH($S399&amp;$J399,SorP!C:C,0))))</f>
        <v/>
      </c>
      <c r="U399" s="168"/>
      <c r="V399" s="169" t="e">
        <f>IF(C399="",NA(),MATCH($B399&amp;$C399,'Smelter Look-up'!$J:$J,0))</f>
        <v>#N/A</v>
      </c>
      <c r="X399" s="170">
        <f t="shared" ca="1" si="18"/>
        <v>0</v>
      </c>
      <c r="AB399" s="312" t="str">
        <f t="shared" si="20"/>
        <v/>
      </c>
    </row>
    <row r="400" spans="1:28" s="170" customFormat="1" ht="20.399999999999999">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19"/>
        <v/>
      </c>
      <c r="T400" s="155" t="str">
        <f ca="1">IF(B400="","",IF(ISERROR(MATCH($J400,SorP!$B$1:$B$6226,0)),"",INDIRECT("'SorP'!$A$"&amp;MATCH($S400&amp;$J400,SorP!C:C,0))))</f>
        <v/>
      </c>
      <c r="U400" s="168"/>
      <c r="V400" s="169" t="e">
        <f>IF(C400="",NA(),MATCH($B400&amp;$C400,'Smelter Look-up'!$J:$J,0))</f>
        <v>#N/A</v>
      </c>
      <c r="X400" s="170">
        <f t="shared" ca="1" si="18"/>
        <v>0</v>
      </c>
      <c r="AB400" s="312" t="str">
        <f t="shared" si="20"/>
        <v/>
      </c>
    </row>
    <row r="401" spans="1:28" s="170" customFormat="1" ht="20.399999999999999">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19"/>
        <v/>
      </c>
      <c r="T401" s="155" t="str">
        <f ca="1">IF(B401="","",IF(ISERROR(MATCH($J401,SorP!$B$1:$B$6226,0)),"",INDIRECT("'SorP'!$A$"&amp;MATCH($S401&amp;$J401,SorP!C:C,0))))</f>
        <v/>
      </c>
      <c r="U401" s="168"/>
      <c r="V401" s="169" t="e">
        <f>IF(C401="",NA(),MATCH($B401&amp;$C401,'Smelter Look-up'!$J:$J,0))</f>
        <v>#N/A</v>
      </c>
      <c r="X401" s="170">
        <f t="shared" ca="1" si="18"/>
        <v>0</v>
      </c>
      <c r="AB401" s="312" t="str">
        <f t="shared" si="20"/>
        <v/>
      </c>
    </row>
    <row r="402" spans="1:28" s="170" customFormat="1" ht="20.399999999999999">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19"/>
        <v/>
      </c>
      <c r="T402" s="155" t="str">
        <f ca="1">IF(B402="","",IF(ISERROR(MATCH($J402,SorP!$B$1:$B$6226,0)),"",INDIRECT("'SorP'!$A$"&amp;MATCH($S402&amp;$J402,SorP!C:C,0))))</f>
        <v/>
      </c>
      <c r="U402" s="168"/>
      <c r="V402" s="169" t="e">
        <f>IF(C402="",NA(),MATCH($B402&amp;$C402,'Smelter Look-up'!$J:$J,0))</f>
        <v>#N/A</v>
      </c>
      <c r="X402" s="170">
        <f t="shared" ca="1" si="18"/>
        <v>0</v>
      </c>
      <c r="AB402" s="312" t="str">
        <f t="shared" si="20"/>
        <v/>
      </c>
    </row>
    <row r="403" spans="1:28" s="170" customFormat="1" ht="20.399999999999999">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19"/>
        <v/>
      </c>
      <c r="T403" s="155" t="str">
        <f ca="1">IF(B403="","",IF(ISERROR(MATCH($J403,SorP!$B$1:$B$6226,0)),"",INDIRECT("'SorP'!$A$"&amp;MATCH($S403&amp;$J403,SorP!C:C,0))))</f>
        <v/>
      </c>
      <c r="U403" s="168"/>
      <c r="V403" s="169" t="e">
        <f>IF(C403="",NA(),MATCH($B403&amp;$C403,'Smelter Look-up'!$J:$J,0))</f>
        <v>#N/A</v>
      </c>
      <c r="X403" s="170">
        <f t="shared" ca="1" si="18"/>
        <v>0</v>
      </c>
      <c r="AB403" s="312" t="str">
        <f t="shared" si="20"/>
        <v/>
      </c>
    </row>
    <row r="404" spans="1:28" s="170" customFormat="1" ht="20.399999999999999">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19"/>
        <v/>
      </c>
      <c r="T404" s="155" t="str">
        <f ca="1">IF(B404="","",IF(ISERROR(MATCH($J404,SorP!$B$1:$B$6226,0)),"",INDIRECT("'SorP'!$A$"&amp;MATCH($S404&amp;$J404,SorP!C:C,0))))</f>
        <v/>
      </c>
      <c r="U404" s="168"/>
      <c r="V404" s="169" t="e">
        <f>IF(C404="",NA(),MATCH($B404&amp;$C404,'Smelter Look-up'!$J:$J,0))</f>
        <v>#N/A</v>
      </c>
      <c r="X404" s="170">
        <f t="shared" ca="1" si="18"/>
        <v>0</v>
      </c>
      <c r="AB404" s="312" t="str">
        <f t="shared" si="20"/>
        <v/>
      </c>
    </row>
    <row r="405" spans="1:28" s="170" customFormat="1" ht="20.399999999999999">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19"/>
        <v/>
      </c>
      <c r="T405" s="155" t="str">
        <f ca="1">IF(B405="","",IF(ISERROR(MATCH($J405,SorP!$B$1:$B$6226,0)),"",INDIRECT("'SorP'!$A$"&amp;MATCH($S405&amp;$J405,SorP!C:C,0))))</f>
        <v/>
      </c>
      <c r="U405" s="168"/>
      <c r="V405" s="169" t="e">
        <f>IF(C405="",NA(),MATCH($B405&amp;$C405,'Smelter Look-up'!$J:$J,0))</f>
        <v>#N/A</v>
      </c>
      <c r="X405" s="170">
        <f t="shared" ca="1" si="18"/>
        <v>0</v>
      </c>
      <c r="AB405" s="312" t="str">
        <f t="shared" si="20"/>
        <v/>
      </c>
    </row>
    <row r="406" spans="1:28" s="170" customFormat="1" ht="20.399999999999999">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19"/>
        <v/>
      </c>
      <c r="T406" s="155" t="str">
        <f ca="1">IF(B406="","",IF(ISERROR(MATCH($J406,SorP!$B$1:$B$6226,0)),"",INDIRECT("'SorP'!$A$"&amp;MATCH($S406&amp;$J406,SorP!C:C,0))))</f>
        <v/>
      </c>
      <c r="U406" s="168"/>
      <c r="V406" s="169" t="e">
        <f>IF(C406="",NA(),MATCH($B406&amp;$C406,'Smelter Look-up'!$J:$J,0))</f>
        <v>#N/A</v>
      </c>
      <c r="X406" s="170">
        <f t="shared" ca="1" si="18"/>
        <v>0</v>
      </c>
      <c r="AB406" s="312" t="str">
        <f t="shared" si="20"/>
        <v/>
      </c>
    </row>
    <row r="407" spans="1:28" s="170" customFormat="1" ht="20.399999999999999">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19"/>
        <v/>
      </c>
      <c r="T407" s="155" t="str">
        <f ca="1">IF(B407="","",IF(ISERROR(MATCH($J407,SorP!$B$1:$B$6226,0)),"",INDIRECT("'SorP'!$A$"&amp;MATCH($S407&amp;$J407,SorP!C:C,0))))</f>
        <v/>
      </c>
      <c r="U407" s="168"/>
      <c r="V407" s="169" t="e">
        <f>IF(C407="",NA(),MATCH($B407&amp;$C407,'Smelter Look-up'!$J:$J,0))</f>
        <v>#N/A</v>
      </c>
      <c r="X407" s="170">
        <f t="shared" ca="1" si="18"/>
        <v>0</v>
      </c>
      <c r="AB407" s="312" t="str">
        <f t="shared" si="20"/>
        <v/>
      </c>
    </row>
    <row r="408" spans="1:28" s="170" customFormat="1" ht="20.399999999999999">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19"/>
        <v/>
      </c>
      <c r="T408" s="155" t="str">
        <f ca="1">IF(B408="","",IF(ISERROR(MATCH($J408,SorP!$B$1:$B$6226,0)),"",INDIRECT("'SorP'!$A$"&amp;MATCH($S408&amp;$J408,SorP!C:C,0))))</f>
        <v/>
      </c>
      <c r="U408" s="168"/>
      <c r="V408" s="169" t="e">
        <f>IF(C408="",NA(),MATCH($B408&amp;$C408,'Smelter Look-up'!$J:$J,0))</f>
        <v>#N/A</v>
      </c>
      <c r="X408" s="170">
        <f t="shared" ca="1" si="18"/>
        <v>0</v>
      </c>
      <c r="AB408" s="312" t="str">
        <f t="shared" si="20"/>
        <v/>
      </c>
    </row>
    <row r="409" spans="1:28" s="170" customFormat="1" ht="20.399999999999999">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19"/>
        <v/>
      </c>
      <c r="T409" s="155" t="str">
        <f ca="1">IF(B409="","",IF(ISERROR(MATCH($J409,SorP!$B$1:$B$6226,0)),"",INDIRECT("'SorP'!$A$"&amp;MATCH($S409&amp;$J409,SorP!C:C,0))))</f>
        <v/>
      </c>
      <c r="U409" s="168"/>
      <c r="V409" s="169" t="e">
        <f>IF(C409="",NA(),MATCH($B409&amp;$C409,'Smelter Look-up'!$J:$J,0))</f>
        <v>#N/A</v>
      </c>
      <c r="X409" s="170">
        <f t="shared" ca="1" si="18"/>
        <v>0</v>
      </c>
      <c r="AB409" s="312" t="str">
        <f t="shared" si="20"/>
        <v/>
      </c>
    </row>
    <row r="410" spans="1:28" s="170" customFormat="1" ht="20.399999999999999">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19"/>
        <v/>
      </c>
      <c r="T410" s="155" t="str">
        <f ca="1">IF(B410="","",IF(ISERROR(MATCH($J410,SorP!$B$1:$B$6226,0)),"",INDIRECT("'SorP'!$A$"&amp;MATCH($S410&amp;$J410,SorP!C:C,0))))</f>
        <v/>
      </c>
      <c r="U410" s="168"/>
      <c r="V410" s="169" t="e">
        <f>IF(C410="",NA(),MATCH($B410&amp;$C410,'Smelter Look-up'!$J:$J,0))</f>
        <v>#N/A</v>
      </c>
      <c r="X410" s="170">
        <f t="shared" ca="1" si="18"/>
        <v>0</v>
      </c>
      <c r="AB410" s="312" t="str">
        <f t="shared" si="20"/>
        <v/>
      </c>
    </row>
    <row r="411" spans="1:28" s="170" customFormat="1" ht="20.399999999999999">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19"/>
        <v/>
      </c>
      <c r="T411" s="155" t="str">
        <f ca="1">IF(B411="","",IF(ISERROR(MATCH($J411,SorP!$B$1:$B$6226,0)),"",INDIRECT("'SorP'!$A$"&amp;MATCH($S411&amp;$J411,SorP!C:C,0))))</f>
        <v/>
      </c>
      <c r="U411" s="168"/>
      <c r="V411" s="169" t="e">
        <f>IF(C411="",NA(),MATCH($B411&amp;$C411,'Smelter Look-up'!$J:$J,0))</f>
        <v>#N/A</v>
      </c>
      <c r="X411" s="170">
        <f t="shared" ca="1" si="18"/>
        <v>0</v>
      </c>
      <c r="AB411" s="312" t="str">
        <f t="shared" si="20"/>
        <v/>
      </c>
    </row>
    <row r="412" spans="1:28" s="170" customFormat="1" ht="20.399999999999999">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19"/>
        <v/>
      </c>
      <c r="T412" s="155" t="str">
        <f ca="1">IF(B412="","",IF(ISERROR(MATCH($J412,SorP!$B$1:$B$6226,0)),"",INDIRECT("'SorP'!$A$"&amp;MATCH($S412&amp;$J412,SorP!C:C,0))))</f>
        <v/>
      </c>
      <c r="U412" s="168"/>
      <c r="V412" s="169" t="e">
        <f>IF(C412="",NA(),MATCH($B412&amp;$C412,'Smelter Look-up'!$J:$J,0))</f>
        <v>#N/A</v>
      </c>
      <c r="X412" s="170">
        <f t="shared" ca="1" si="18"/>
        <v>0</v>
      </c>
      <c r="AB412" s="312" t="str">
        <f t="shared" si="20"/>
        <v/>
      </c>
    </row>
    <row r="413" spans="1:28" s="170" customFormat="1" ht="20.399999999999999">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19"/>
        <v/>
      </c>
      <c r="T413" s="155" t="str">
        <f ca="1">IF(B413="","",IF(ISERROR(MATCH($J413,SorP!$B$1:$B$6226,0)),"",INDIRECT("'SorP'!$A$"&amp;MATCH($S413&amp;$J413,SorP!C:C,0))))</f>
        <v/>
      </c>
      <c r="U413" s="168"/>
      <c r="V413" s="169" t="e">
        <f>IF(C413="",NA(),MATCH($B413&amp;$C413,'Smelter Look-up'!$J:$J,0))</f>
        <v>#N/A</v>
      </c>
      <c r="X413" s="170">
        <f t="shared" ca="1" si="18"/>
        <v>0</v>
      </c>
      <c r="AB413" s="312" t="str">
        <f t="shared" si="20"/>
        <v/>
      </c>
    </row>
    <row r="414" spans="1:28" s="170" customFormat="1" ht="20.399999999999999">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19"/>
        <v/>
      </c>
      <c r="T414" s="155" t="str">
        <f ca="1">IF(B414="","",IF(ISERROR(MATCH($J414,SorP!$B$1:$B$6226,0)),"",INDIRECT("'SorP'!$A$"&amp;MATCH($S414&amp;$J414,SorP!C:C,0))))</f>
        <v/>
      </c>
      <c r="U414" s="168"/>
      <c r="V414" s="169" t="e">
        <f>IF(C414="",NA(),MATCH($B414&amp;$C414,'Smelter Look-up'!$J:$J,0))</f>
        <v>#N/A</v>
      </c>
      <c r="X414" s="170">
        <f t="shared" ca="1" si="18"/>
        <v>0</v>
      </c>
      <c r="AB414" s="312" t="str">
        <f t="shared" si="20"/>
        <v/>
      </c>
    </row>
    <row r="415" spans="1:28" s="170" customFormat="1" ht="20.399999999999999">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19"/>
        <v/>
      </c>
      <c r="T415" s="155" t="str">
        <f ca="1">IF(B415="","",IF(ISERROR(MATCH($J415,SorP!$B$1:$B$6226,0)),"",INDIRECT("'SorP'!$A$"&amp;MATCH($S415&amp;$J415,SorP!C:C,0))))</f>
        <v/>
      </c>
      <c r="U415" s="168"/>
      <c r="V415" s="169" t="e">
        <f>IF(C415="",NA(),MATCH($B415&amp;$C415,'Smelter Look-up'!$J:$J,0))</f>
        <v>#N/A</v>
      </c>
      <c r="X415" s="170">
        <f t="shared" ca="1" si="18"/>
        <v>0</v>
      </c>
      <c r="AB415" s="312" t="str">
        <f t="shared" si="20"/>
        <v/>
      </c>
    </row>
    <row r="416" spans="1:28" s="170" customFormat="1" ht="20.399999999999999">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19"/>
        <v/>
      </c>
      <c r="T416" s="155" t="str">
        <f ca="1">IF(B416="","",IF(ISERROR(MATCH($J416,SorP!$B$1:$B$6226,0)),"",INDIRECT("'SorP'!$A$"&amp;MATCH($S416&amp;$J416,SorP!C:C,0))))</f>
        <v/>
      </c>
      <c r="U416" s="168"/>
      <c r="V416" s="169" t="e">
        <f>IF(C416="",NA(),MATCH($B416&amp;$C416,'Smelter Look-up'!$J:$J,0))</f>
        <v>#N/A</v>
      </c>
      <c r="X416" s="170">
        <f t="shared" ca="1" si="18"/>
        <v>0</v>
      </c>
      <c r="AB416" s="312" t="str">
        <f t="shared" si="20"/>
        <v/>
      </c>
    </row>
    <row r="417" spans="1:28" s="170" customFormat="1" ht="20.399999999999999">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19"/>
        <v/>
      </c>
      <c r="T417" s="155" t="str">
        <f ca="1">IF(B417="","",IF(ISERROR(MATCH($J417,SorP!$B$1:$B$6226,0)),"",INDIRECT("'SorP'!$A$"&amp;MATCH($S417&amp;$J417,SorP!C:C,0))))</f>
        <v/>
      </c>
      <c r="U417" s="168"/>
      <c r="V417" s="169" t="e">
        <f>IF(C417="",NA(),MATCH($B417&amp;$C417,'Smelter Look-up'!$J:$J,0))</f>
        <v>#N/A</v>
      </c>
      <c r="X417" s="170">
        <f t="shared" ca="1" si="18"/>
        <v>0</v>
      </c>
      <c r="AB417" s="312" t="str">
        <f t="shared" si="20"/>
        <v/>
      </c>
    </row>
    <row r="418" spans="1:28" s="170" customFormat="1" ht="20.399999999999999">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19"/>
        <v/>
      </c>
      <c r="T418" s="155" t="str">
        <f ca="1">IF(B418="","",IF(ISERROR(MATCH($J418,SorP!$B$1:$B$6226,0)),"",INDIRECT("'SorP'!$A$"&amp;MATCH($S418&amp;$J418,SorP!C:C,0))))</f>
        <v/>
      </c>
      <c r="U418" s="168"/>
      <c r="V418" s="169" t="e">
        <f>IF(C418="",NA(),MATCH($B418&amp;$C418,'Smelter Look-up'!$J:$J,0))</f>
        <v>#N/A</v>
      </c>
      <c r="X418" s="170">
        <f t="shared" ca="1" si="18"/>
        <v>0</v>
      </c>
      <c r="AB418" s="312" t="str">
        <f t="shared" si="20"/>
        <v/>
      </c>
    </row>
    <row r="419" spans="1:28" s="170" customFormat="1" ht="20.399999999999999">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19"/>
        <v/>
      </c>
      <c r="T419" s="155" t="str">
        <f ca="1">IF(B419="","",IF(ISERROR(MATCH($J419,SorP!$B$1:$B$6226,0)),"",INDIRECT("'SorP'!$A$"&amp;MATCH($S419&amp;$J419,SorP!C:C,0))))</f>
        <v/>
      </c>
      <c r="U419" s="168"/>
      <c r="V419" s="169" t="e">
        <f>IF(C419="",NA(),MATCH($B419&amp;$C419,'Smelter Look-up'!$J:$J,0))</f>
        <v>#N/A</v>
      </c>
      <c r="X419" s="170">
        <f t="shared" ca="1" si="18"/>
        <v>0</v>
      </c>
      <c r="AB419" s="312" t="str">
        <f t="shared" si="20"/>
        <v/>
      </c>
    </row>
    <row r="420" spans="1:28" s="170" customFormat="1" ht="20.399999999999999">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19"/>
        <v/>
      </c>
      <c r="T420" s="155" t="str">
        <f ca="1">IF(B420="","",IF(ISERROR(MATCH($J420,SorP!$B$1:$B$6226,0)),"",INDIRECT("'SorP'!$A$"&amp;MATCH($S420&amp;$J420,SorP!C:C,0))))</f>
        <v/>
      </c>
      <c r="U420" s="168"/>
      <c r="V420" s="169" t="e">
        <f>IF(C420="",NA(),MATCH($B420&amp;$C420,'Smelter Look-up'!$J:$J,0))</f>
        <v>#N/A</v>
      </c>
      <c r="X420" s="170">
        <f t="shared" ca="1" si="18"/>
        <v>0</v>
      </c>
      <c r="AB420" s="312" t="str">
        <f t="shared" si="20"/>
        <v/>
      </c>
    </row>
    <row r="421" spans="1:28" s="170" customFormat="1" ht="20.399999999999999">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19"/>
        <v/>
      </c>
      <c r="T421" s="155" t="str">
        <f ca="1">IF(B421="","",IF(ISERROR(MATCH($J421,SorP!$B$1:$B$6226,0)),"",INDIRECT("'SorP'!$A$"&amp;MATCH($S421&amp;$J421,SorP!C:C,0))))</f>
        <v/>
      </c>
      <c r="U421" s="168"/>
      <c r="V421" s="169" t="e">
        <f>IF(C421="",NA(),MATCH($B421&amp;$C421,'Smelter Look-up'!$J:$J,0))</f>
        <v>#N/A</v>
      </c>
      <c r="X421" s="170">
        <f t="shared" ca="1" si="18"/>
        <v>0</v>
      </c>
      <c r="AB421" s="312" t="str">
        <f t="shared" si="20"/>
        <v/>
      </c>
    </row>
    <row r="422" spans="1:28" s="170" customFormat="1" ht="20.399999999999999">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19"/>
        <v/>
      </c>
      <c r="T422" s="155" t="str">
        <f ca="1">IF(B422="","",IF(ISERROR(MATCH($J422,SorP!$B$1:$B$6226,0)),"",INDIRECT("'SorP'!$A$"&amp;MATCH($S422&amp;$J422,SorP!C:C,0))))</f>
        <v/>
      </c>
      <c r="U422" s="168"/>
      <c r="V422" s="169" t="e">
        <f>IF(C422="",NA(),MATCH($B422&amp;$C422,'Smelter Look-up'!$J:$J,0))</f>
        <v>#N/A</v>
      </c>
      <c r="X422" s="170">
        <f t="shared" ca="1" si="18"/>
        <v>0</v>
      </c>
      <c r="AB422" s="312" t="str">
        <f t="shared" si="20"/>
        <v/>
      </c>
    </row>
    <row r="423" spans="1:28" s="170" customFormat="1" ht="20.399999999999999">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19"/>
        <v/>
      </c>
      <c r="T423" s="155" t="str">
        <f ca="1">IF(B423="","",IF(ISERROR(MATCH($J423,SorP!$B$1:$B$6226,0)),"",INDIRECT("'SorP'!$A$"&amp;MATCH($S423&amp;$J423,SorP!C:C,0))))</f>
        <v/>
      </c>
      <c r="U423" s="168"/>
      <c r="V423" s="169" t="e">
        <f>IF(C423="",NA(),MATCH($B423&amp;$C423,'Smelter Look-up'!$J:$J,0))</f>
        <v>#N/A</v>
      </c>
      <c r="X423" s="170">
        <f t="shared" ca="1" si="18"/>
        <v>0</v>
      </c>
      <c r="AB423" s="312" t="str">
        <f t="shared" si="20"/>
        <v/>
      </c>
    </row>
    <row r="424" spans="1:28" s="170" customFormat="1" ht="20.399999999999999">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19"/>
        <v/>
      </c>
      <c r="T424" s="155" t="str">
        <f ca="1">IF(B424="","",IF(ISERROR(MATCH($J424,SorP!$B$1:$B$6226,0)),"",INDIRECT("'SorP'!$A$"&amp;MATCH($S424&amp;$J424,SorP!C:C,0))))</f>
        <v/>
      </c>
      <c r="U424" s="168"/>
      <c r="V424" s="169" t="e">
        <f>IF(C424="",NA(),MATCH($B424&amp;$C424,'Smelter Look-up'!$J:$J,0))</f>
        <v>#N/A</v>
      </c>
      <c r="X424" s="170">
        <f t="shared" ca="1" si="18"/>
        <v>0</v>
      </c>
      <c r="AB424" s="312" t="str">
        <f t="shared" si="20"/>
        <v/>
      </c>
    </row>
    <row r="425" spans="1:28" s="170" customFormat="1" ht="20.399999999999999">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19"/>
        <v/>
      </c>
      <c r="T425" s="155" t="str">
        <f ca="1">IF(B425="","",IF(ISERROR(MATCH($J425,SorP!$B$1:$B$6226,0)),"",INDIRECT("'SorP'!$A$"&amp;MATCH($S425&amp;$J425,SorP!C:C,0))))</f>
        <v/>
      </c>
      <c r="U425" s="168"/>
      <c r="V425" s="169" t="e">
        <f>IF(C425="",NA(),MATCH($B425&amp;$C425,'Smelter Look-up'!$J:$J,0))</f>
        <v>#N/A</v>
      </c>
      <c r="X425" s="170">
        <f t="shared" ca="1" si="18"/>
        <v>0</v>
      </c>
      <c r="AB425" s="312" t="str">
        <f t="shared" si="20"/>
        <v/>
      </c>
    </row>
    <row r="426" spans="1:28" s="170" customFormat="1" ht="20.399999999999999">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19"/>
        <v/>
      </c>
      <c r="T426" s="155" t="str">
        <f ca="1">IF(B426="","",IF(ISERROR(MATCH($J426,SorP!$B$1:$B$6226,0)),"",INDIRECT("'SorP'!$A$"&amp;MATCH($S426&amp;$J426,SorP!C:C,0))))</f>
        <v/>
      </c>
      <c r="U426" s="168"/>
      <c r="V426" s="169" t="e">
        <f>IF(C426="",NA(),MATCH($B426&amp;$C426,'Smelter Look-up'!$J:$J,0))</f>
        <v>#N/A</v>
      </c>
      <c r="X426" s="170">
        <f t="shared" ca="1" si="18"/>
        <v>0</v>
      </c>
      <c r="AB426" s="312" t="str">
        <f t="shared" si="20"/>
        <v/>
      </c>
    </row>
    <row r="427" spans="1:28" s="170" customFormat="1" ht="20.399999999999999">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19"/>
        <v/>
      </c>
      <c r="T427" s="155" t="str">
        <f ca="1">IF(B427="","",IF(ISERROR(MATCH($J427,SorP!$B$1:$B$6226,0)),"",INDIRECT("'SorP'!$A$"&amp;MATCH($S427&amp;$J427,SorP!C:C,0))))</f>
        <v/>
      </c>
      <c r="U427" s="168"/>
      <c r="V427" s="169" t="e">
        <f>IF(C427="",NA(),MATCH($B427&amp;$C427,'Smelter Look-up'!$J:$J,0))</f>
        <v>#N/A</v>
      </c>
      <c r="X427" s="170">
        <f t="shared" ca="1" si="18"/>
        <v>0</v>
      </c>
      <c r="AB427" s="312" t="str">
        <f t="shared" si="20"/>
        <v/>
      </c>
    </row>
    <row r="428" spans="1:28" s="170" customFormat="1" ht="20.399999999999999">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19"/>
        <v/>
      </c>
      <c r="T428" s="155" t="str">
        <f ca="1">IF(B428="","",IF(ISERROR(MATCH($J428,SorP!$B$1:$B$6226,0)),"",INDIRECT("'SorP'!$A$"&amp;MATCH($S428&amp;$J428,SorP!C:C,0))))</f>
        <v/>
      </c>
      <c r="U428" s="168"/>
      <c r="V428" s="169" t="e">
        <f>IF(C428="",NA(),MATCH($B428&amp;$C428,'Smelter Look-up'!$J:$J,0))</f>
        <v>#N/A</v>
      </c>
      <c r="X428" s="170">
        <f t="shared" ca="1" si="18"/>
        <v>0</v>
      </c>
      <c r="AB428" s="312" t="str">
        <f t="shared" si="20"/>
        <v/>
      </c>
    </row>
    <row r="429" spans="1:28" s="170" customFormat="1" ht="20.399999999999999">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19"/>
        <v/>
      </c>
      <c r="T429" s="155" t="str">
        <f ca="1">IF(B429="","",IF(ISERROR(MATCH($J429,SorP!$B$1:$B$6226,0)),"",INDIRECT("'SorP'!$A$"&amp;MATCH($S429&amp;$J429,SorP!C:C,0))))</f>
        <v/>
      </c>
      <c r="U429" s="168"/>
      <c r="V429" s="169" t="e">
        <f>IF(C429="",NA(),MATCH($B429&amp;$C429,'Smelter Look-up'!$J:$J,0))</f>
        <v>#N/A</v>
      </c>
      <c r="X429" s="170">
        <f t="shared" ca="1" si="18"/>
        <v>0</v>
      </c>
      <c r="AB429" s="312" t="str">
        <f t="shared" si="20"/>
        <v/>
      </c>
    </row>
    <row r="430" spans="1:28" s="170" customFormat="1" ht="20.399999999999999">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19"/>
        <v/>
      </c>
      <c r="T430" s="155" t="str">
        <f ca="1">IF(B430="","",IF(ISERROR(MATCH($J430,SorP!$B$1:$B$6226,0)),"",INDIRECT("'SorP'!$A$"&amp;MATCH($S430&amp;$J430,SorP!C:C,0))))</f>
        <v/>
      </c>
      <c r="U430" s="168"/>
      <c r="V430" s="169" t="e">
        <f>IF(C430="",NA(),MATCH($B430&amp;$C430,'Smelter Look-up'!$J:$J,0))</f>
        <v>#N/A</v>
      </c>
      <c r="X430" s="170">
        <f t="shared" ca="1" si="18"/>
        <v>0</v>
      </c>
      <c r="AB430" s="312" t="str">
        <f t="shared" si="20"/>
        <v/>
      </c>
    </row>
    <row r="431" spans="1:28" s="170" customFormat="1" ht="20.399999999999999">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19"/>
        <v/>
      </c>
      <c r="T431" s="155" t="str">
        <f ca="1">IF(B431="","",IF(ISERROR(MATCH($J431,SorP!$B$1:$B$6226,0)),"",INDIRECT("'SorP'!$A$"&amp;MATCH($S431&amp;$J431,SorP!C:C,0))))</f>
        <v/>
      </c>
      <c r="U431" s="168"/>
      <c r="V431" s="169" t="e">
        <f>IF(C431="",NA(),MATCH($B431&amp;$C431,'Smelter Look-up'!$J:$J,0))</f>
        <v>#N/A</v>
      </c>
      <c r="X431" s="170">
        <f t="shared" ca="1" si="18"/>
        <v>0</v>
      </c>
      <c r="AB431" s="312" t="str">
        <f t="shared" si="20"/>
        <v/>
      </c>
    </row>
    <row r="432" spans="1:28" s="170" customFormat="1" ht="20.399999999999999">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19"/>
        <v/>
      </c>
      <c r="T432" s="155" t="str">
        <f ca="1">IF(B432="","",IF(ISERROR(MATCH($J432,SorP!$B$1:$B$6226,0)),"",INDIRECT("'SorP'!$A$"&amp;MATCH($S432&amp;$J432,SorP!C:C,0))))</f>
        <v/>
      </c>
      <c r="U432" s="168"/>
      <c r="V432" s="169" t="e">
        <f>IF(C432="",NA(),MATCH($B432&amp;$C432,'Smelter Look-up'!$J:$J,0))</f>
        <v>#N/A</v>
      </c>
      <c r="X432" s="170">
        <f t="shared" ca="1" si="18"/>
        <v>0</v>
      </c>
      <c r="AB432" s="312" t="str">
        <f t="shared" si="20"/>
        <v/>
      </c>
    </row>
    <row r="433" spans="1:28" s="170" customFormat="1" ht="20.399999999999999">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19"/>
        <v/>
      </c>
      <c r="T433" s="155" t="str">
        <f ca="1">IF(B433="","",IF(ISERROR(MATCH($J433,SorP!$B$1:$B$6226,0)),"",INDIRECT("'SorP'!$A$"&amp;MATCH($S433&amp;$J433,SorP!C:C,0))))</f>
        <v/>
      </c>
      <c r="U433" s="168"/>
      <c r="V433" s="169" t="e">
        <f>IF(C433="",NA(),MATCH($B433&amp;$C433,'Smelter Look-up'!$J:$J,0))</f>
        <v>#N/A</v>
      </c>
      <c r="X433" s="170">
        <f t="shared" ca="1" si="18"/>
        <v>0</v>
      </c>
      <c r="AB433" s="312" t="str">
        <f t="shared" si="20"/>
        <v/>
      </c>
    </row>
    <row r="434" spans="1:28" s="170" customFormat="1" ht="20.399999999999999">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19"/>
        <v/>
      </c>
      <c r="T434" s="155" t="str">
        <f ca="1">IF(B434="","",IF(ISERROR(MATCH($J434,SorP!$B$1:$B$6226,0)),"",INDIRECT("'SorP'!$A$"&amp;MATCH($S434&amp;$J434,SorP!C:C,0))))</f>
        <v/>
      </c>
      <c r="U434" s="168"/>
      <c r="V434" s="169" t="e">
        <f>IF(C434="",NA(),MATCH($B434&amp;$C434,'Smelter Look-up'!$J:$J,0))</f>
        <v>#N/A</v>
      </c>
      <c r="X434" s="170">
        <f t="shared" ca="1" si="18"/>
        <v>0</v>
      </c>
      <c r="AB434" s="312" t="str">
        <f t="shared" si="20"/>
        <v/>
      </c>
    </row>
    <row r="435" spans="1:28" s="170" customFormat="1" ht="20.399999999999999">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19"/>
        <v/>
      </c>
      <c r="T435" s="155" t="str">
        <f ca="1">IF(B435="","",IF(ISERROR(MATCH($J435,SorP!$B$1:$B$6226,0)),"",INDIRECT("'SorP'!$A$"&amp;MATCH($S435&amp;$J435,SorP!C:C,0))))</f>
        <v/>
      </c>
      <c r="U435" s="168"/>
      <c r="V435" s="169" t="e">
        <f>IF(C435="",NA(),MATCH($B435&amp;$C435,'Smelter Look-up'!$J:$J,0))</f>
        <v>#N/A</v>
      </c>
      <c r="X435" s="170">
        <f t="shared" ca="1" si="18"/>
        <v>0</v>
      </c>
      <c r="AB435" s="312" t="str">
        <f t="shared" si="20"/>
        <v/>
      </c>
    </row>
    <row r="436" spans="1:28" s="170" customFormat="1" ht="20.399999999999999">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19"/>
        <v/>
      </c>
      <c r="T436" s="155" t="str">
        <f ca="1">IF(B436="","",IF(ISERROR(MATCH($J436,SorP!$B$1:$B$6226,0)),"",INDIRECT("'SorP'!$A$"&amp;MATCH($S436&amp;$J436,SorP!C:C,0))))</f>
        <v/>
      </c>
      <c r="U436" s="168"/>
      <c r="V436" s="169" t="e">
        <f>IF(C436="",NA(),MATCH($B436&amp;$C436,'Smelter Look-up'!$J:$J,0))</f>
        <v>#N/A</v>
      </c>
      <c r="X436" s="170">
        <f t="shared" ca="1" si="18"/>
        <v>0</v>
      </c>
      <c r="AB436" s="312" t="str">
        <f t="shared" si="20"/>
        <v/>
      </c>
    </row>
    <row r="437" spans="1:28" s="170" customFormat="1" ht="20.399999999999999">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19"/>
        <v/>
      </c>
      <c r="T437" s="155" t="str">
        <f ca="1">IF(B437="","",IF(ISERROR(MATCH($J437,SorP!$B$1:$B$6226,0)),"",INDIRECT("'SorP'!$A$"&amp;MATCH($S437&amp;$J437,SorP!C:C,0))))</f>
        <v/>
      </c>
      <c r="U437" s="168"/>
      <c r="V437" s="169" t="e">
        <f>IF(C437="",NA(),MATCH($B437&amp;$C437,'Smelter Look-up'!$J:$J,0))</f>
        <v>#N/A</v>
      </c>
      <c r="X437" s="170">
        <f t="shared" ca="1" si="18"/>
        <v>0</v>
      </c>
      <c r="AB437" s="312" t="str">
        <f t="shared" si="20"/>
        <v/>
      </c>
    </row>
    <row r="438" spans="1:28" s="170" customFormat="1" ht="20.399999999999999">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19"/>
        <v/>
      </c>
      <c r="T438" s="155" t="str">
        <f ca="1">IF(B438="","",IF(ISERROR(MATCH($J438,SorP!$B$1:$B$6226,0)),"",INDIRECT("'SorP'!$A$"&amp;MATCH($S438&amp;$J438,SorP!C:C,0))))</f>
        <v/>
      </c>
      <c r="U438" s="168"/>
      <c r="V438" s="169" t="e">
        <f>IF(C438="",NA(),MATCH($B438&amp;$C438,'Smelter Look-up'!$J:$J,0))</f>
        <v>#N/A</v>
      </c>
      <c r="X438" s="170">
        <f t="shared" ca="1" si="18"/>
        <v>0</v>
      </c>
      <c r="AB438" s="312" t="str">
        <f t="shared" si="20"/>
        <v/>
      </c>
    </row>
    <row r="439" spans="1:28" s="170" customFormat="1" ht="20.399999999999999">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19"/>
        <v/>
      </c>
      <c r="T439" s="155" t="str">
        <f ca="1">IF(B439="","",IF(ISERROR(MATCH($J439,SorP!$B$1:$B$6226,0)),"",INDIRECT("'SorP'!$A$"&amp;MATCH($S439&amp;$J439,SorP!C:C,0))))</f>
        <v/>
      </c>
      <c r="U439" s="168"/>
      <c r="V439" s="169" t="e">
        <f>IF(C439="",NA(),MATCH($B439&amp;$C439,'Smelter Look-up'!$J:$J,0))</f>
        <v>#N/A</v>
      </c>
      <c r="X439" s="170">
        <f t="shared" ca="1" si="18"/>
        <v>0</v>
      </c>
      <c r="AB439" s="312" t="str">
        <f t="shared" si="20"/>
        <v/>
      </c>
    </row>
    <row r="440" spans="1:28" s="170" customFormat="1" ht="20.399999999999999">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19"/>
        <v/>
      </c>
      <c r="T440" s="155" t="str">
        <f ca="1">IF(B440="","",IF(ISERROR(MATCH($J440,SorP!$B$1:$B$6226,0)),"",INDIRECT("'SorP'!$A$"&amp;MATCH($S440&amp;$J440,SorP!C:C,0))))</f>
        <v/>
      </c>
      <c r="U440" s="168"/>
      <c r="V440" s="169" t="e">
        <f>IF(C440="",NA(),MATCH($B440&amp;$C440,'Smelter Look-up'!$J:$J,0))</f>
        <v>#N/A</v>
      </c>
      <c r="X440" s="170">
        <f t="shared" ca="1" si="18"/>
        <v>0</v>
      </c>
      <c r="AB440" s="312" t="str">
        <f t="shared" si="20"/>
        <v/>
      </c>
    </row>
    <row r="441" spans="1:28" s="170" customFormat="1" ht="20.399999999999999">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19"/>
        <v/>
      </c>
      <c r="T441" s="155" t="str">
        <f ca="1">IF(B441="","",IF(ISERROR(MATCH($J441,SorP!$B$1:$B$6226,0)),"",INDIRECT("'SorP'!$A$"&amp;MATCH($S441&amp;$J441,SorP!C:C,0))))</f>
        <v/>
      </c>
      <c r="U441" s="168"/>
      <c r="V441" s="169" t="e">
        <f>IF(C441="",NA(),MATCH($B441&amp;$C441,'Smelter Look-up'!$J:$J,0))</f>
        <v>#N/A</v>
      </c>
      <c r="X441" s="170">
        <f t="shared" ca="1" si="18"/>
        <v>0</v>
      </c>
      <c r="AB441" s="312" t="str">
        <f t="shared" si="20"/>
        <v/>
      </c>
    </row>
    <row r="442" spans="1:28" s="170" customFormat="1" ht="20.399999999999999">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19"/>
        <v/>
      </c>
      <c r="T442" s="155" t="str">
        <f ca="1">IF(B442="","",IF(ISERROR(MATCH($J442,SorP!$B$1:$B$6226,0)),"",INDIRECT("'SorP'!$A$"&amp;MATCH($S442&amp;$J442,SorP!C:C,0))))</f>
        <v/>
      </c>
      <c r="U442" s="168"/>
      <c r="V442" s="169" t="e">
        <f>IF(C442="",NA(),MATCH($B442&amp;$C442,'Smelter Look-up'!$J:$J,0))</f>
        <v>#N/A</v>
      </c>
      <c r="X442" s="170">
        <f t="shared" ca="1" si="18"/>
        <v>0</v>
      </c>
      <c r="AB442" s="312" t="str">
        <f t="shared" si="20"/>
        <v/>
      </c>
    </row>
    <row r="443" spans="1:28" s="170" customFormat="1" ht="20.399999999999999">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19"/>
        <v/>
      </c>
      <c r="T443" s="155" t="str">
        <f ca="1">IF(B443="","",IF(ISERROR(MATCH($J443,SorP!$B$1:$B$6226,0)),"",INDIRECT("'SorP'!$A$"&amp;MATCH($S443&amp;$J443,SorP!C:C,0))))</f>
        <v/>
      </c>
      <c r="U443" s="168"/>
      <c r="V443" s="169" t="e">
        <f>IF(C443="",NA(),MATCH($B443&amp;$C443,'Smelter Look-up'!$J:$J,0))</f>
        <v>#N/A</v>
      </c>
      <c r="X443" s="170">
        <f t="shared" ca="1" si="18"/>
        <v>0</v>
      </c>
      <c r="AB443" s="312" t="str">
        <f t="shared" si="20"/>
        <v/>
      </c>
    </row>
    <row r="444" spans="1:28" s="170" customFormat="1" ht="20.399999999999999">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19"/>
        <v/>
      </c>
      <c r="T444" s="155" t="str">
        <f ca="1">IF(B444="","",IF(ISERROR(MATCH($J444,SorP!$B$1:$B$6226,0)),"",INDIRECT("'SorP'!$A$"&amp;MATCH($S444&amp;$J444,SorP!C:C,0))))</f>
        <v/>
      </c>
      <c r="U444" s="168"/>
      <c r="V444" s="169" t="e">
        <f>IF(C444="",NA(),MATCH($B444&amp;$C444,'Smelter Look-up'!$J:$J,0))</f>
        <v>#N/A</v>
      </c>
      <c r="X444" s="170">
        <f t="shared" ref="X444:X507" ca="1" si="21">IF(AND(C444="Smelter not listed",OR(LEN(D444)=0,LEN(E444)=0)),1,0)</f>
        <v>0</v>
      </c>
      <c r="AB444" s="312" t="str">
        <f t="shared" si="20"/>
        <v/>
      </c>
    </row>
    <row r="445" spans="1:28" s="170" customFormat="1" ht="20.399999999999999">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ref="S445:S508" ca="1" si="22">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1"/>
        <v>0</v>
      </c>
      <c r="AB445" s="312" t="str">
        <f t="shared" si="20"/>
        <v/>
      </c>
    </row>
    <row r="446" spans="1:28" s="170" customFormat="1" ht="20.399999999999999">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0"/>
        <v/>
      </c>
    </row>
    <row r="447" spans="1:28" s="170" customFormat="1" ht="20.399999999999999">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ca="1" si="21"/>
        <v>0</v>
      </c>
      <c r="AB447" s="312" t="str">
        <f t="shared" si="20"/>
        <v/>
      </c>
    </row>
    <row r="448" spans="1:28" s="170" customFormat="1" ht="20.399999999999999">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2"/>
        <v/>
      </c>
      <c r="T448" s="155" t="str">
        <f ca="1">IF(B448="","",IF(ISERROR(MATCH($J448,SorP!$B$1:$B$6226,0)),"",INDIRECT("'SorP'!$A$"&amp;MATCH($S448&amp;$J448,SorP!C:C,0))))</f>
        <v/>
      </c>
      <c r="U448" s="168"/>
      <c r="V448" s="169" t="e">
        <f>IF(C448="",NA(),MATCH($B448&amp;$C448,'Smelter Look-up'!$J:$J,0))</f>
        <v>#N/A</v>
      </c>
      <c r="X448" s="170">
        <f t="shared" ca="1" si="21"/>
        <v>0</v>
      </c>
      <c r="AB448" s="312" t="str">
        <f t="shared" si="20"/>
        <v/>
      </c>
    </row>
    <row r="449" spans="1:28" s="170" customFormat="1" ht="20.399999999999999">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2"/>
        <v/>
      </c>
      <c r="T449" s="155" t="str">
        <f ca="1">IF(B449="","",IF(ISERROR(MATCH($J449,SorP!$B$1:$B$6226,0)),"",INDIRECT("'SorP'!$A$"&amp;MATCH($S449&amp;$J449,SorP!C:C,0))))</f>
        <v/>
      </c>
      <c r="U449" s="168"/>
      <c r="V449" s="169" t="e">
        <f>IF(C449="",NA(),MATCH($B449&amp;$C449,'Smelter Look-up'!$J:$J,0))</f>
        <v>#N/A</v>
      </c>
      <c r="X449" s="170">
        <f t="shared" ca="1" si="21"/>
        <v>0</v>
      </c>
      <c r="AB449" s="312" t="str">
        <f t="shared" si="20"/>
        <v/>
      </c>
    </row>
    <row r="450" spans="1:28" s="170" customFormat="1" ht="20.399999999999999">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2"/>
        <v/>
      </c>
      <c r="T450" s="155" t="str">
        <f ca="1">IF(B450="","",IF(ISERROR(MATCH($J450,SorP!$B$1:$B$6226,0)),"",INDIRECT("'SorP'!$A$"&amp;MATCH($S450&amp;$J450,SorP!C:C,0))))</f>
        <v/>
      </c>
      <c r="U450" s="168"/>
      <c r="V450" s="169" t="e">
        <f>IF(C450="",NA(),MATCH($B450&amp;$C450,'Smelter Look-up'!$J:$J,0))</f>
        <v>#N/A</v>
      </c>
      <c r="X450" s="170">
        <f t="shared" ca="1" si="21"/>
        <v>0</v>
      </c>
      <c r="AB450" s="312" t="str">
        <f t="shared" si="20"/>
        <v/>
      </c>
    </row>
    <row r="451" spans="1:28" s="170" customFormat="1" ht="20.399999999999999">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2"/>
        <v/>
      </c>
      <c r="T451" s="155" t="str">
        <f ca="1">IF(B451="","",IF(ISERROR(MATCH($J451,SorP!$B$1:$B$6226,0)),"",INDIRECT("'SorP'!$A$"&amp;MATCH($S451&amp;$J451,SorP!C:C,0))))</f>
        <v/>
      </c>
      <c r="U451" s="168"/>
      <c r="V451" s="169" t="e">
        <f>IF(C451="",NA(),MATCH($B451&amp;$C451,'Smelter Look-up'!$J:$J,0))</f>
        <v>#N/A</v>
      </c>
      <c r="X451" s="170">
        <f t="shared" ca="1" si="21"/>
        <v>0</v>
      </c>
      <c r="AB451" s="312" t="str">
        <f t="shared" ref="AB451:AB514" si="23">IF(C451="","",B451)</f>
        <v/>
      </c>
    </row>
    <row r="452" spans="1:28" s="170" customFormat="1" ht="20.399999999999999">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2"/>
        <v/>
      </c>
      <c r="T452" s="155" t="str">
        <f ca="1">IF(B452="","",IF(ISERROR(MATCH($J452,SorP!$B$1:$B$6226,0)),"",INDIRECT("'SorP'!$A$"&amp;MATCH($S452&amp;$J452,SorP!C:C,0))))</f>
        <v/>
      </c>
      <c r="U452" s="168"/>
      <c r="V452" s="169" t="e">
        <f>IF(C452="",NA(),MATCH($B452&amp;$C452,'Smelter Look-up'!$J:$J,0))</f>
        <v>#N/A</v>
      </c>
      <c r="X452" s="170">
        <f t="shared" ca="1" si="21"/>
        <v>0</v>
      </c>
      <c r="AB452" s="312" t="str">
        <f t="shared" si="23"/>
        <v/>
      </c>
    </row>
    <row r="453" spans="1:28" s="170" customFormat="1" ht="20.399999999999999">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2"/>
        <v/>
      </c>
      <c r="T453" s="155" t="str">
        <f ca="1">IF(B453="","",IF(ISERROR(MATCH($J453,SorP!$B$1:$B$6226,0)),"",INDIRECT("'SorP'!$A$"&amp;MATCH($S453&amp;$J453,SorP!C:C,0))))</f>
        <v/>
      </c>
      <c r="U453" s="168"/>
      <c r="V453" s="169" t="e">
        <f>IF(C453="",NA(),MATCH($B453&amp;$C453,'Smelter Look-up'!$J:$J,0))</f>
        <v>#N/A</v>
      </c>
      <c r="X453" s="170">
        <f t="shared" ca="1" si="21"/>
        <v>0</v>
      </c>
      <c r="AB453" s="312" t="str">
        <f t="shared" si="23"/>
        <v/>
      </c>
    </row>
    <row r="454" spans="1:28" s="170" customFormat="1" ht="20.399999999999999">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2"/>
        <v/>
      </c>
      <c r="T454" s="155" t="str">
        <f ca="1">IF(B454="","",IF(ISERROR(MATCH($J454,SorP!$B$1:$B$6226,0)),"",INDIRECT("'SorP'!$A$"&amp;MATCH($S454&amp;$J454,SorP!C:C,0))))</f>
        <v/>
      </c>
      <c r="U454" s="168"/>
      <c r="V454" s="169" t="e">
        <f>IF(C454="",NA(),MATCH($B454&amp;$C454,'Smelter Look-up'!$J:$J,0))</f>
        <v>#N/A</v>
      </c>
      <c r="X454" s="170">
        <f t="shared" ca="1" si="21"/>
        <v>0</v>
      </c>
      <c r="AB454" s="312" t="str">
        <f t="shared" si="23"/>
        <v/>
      </c>
    </row>
    <row r="455" spans="1:28" s="170" customFormat="1" ht="20.399999999999999">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2"/>
        <v/>
      </c>
      <c r="T455" s="155" t="str">
        <f ca="1">IF(B455="","",IF(ISERROR(MATCH($J455,SorP!$B$1:$B$6226,0)),"",INDIRECT("'SorP'!$A$"&amp;MATCH($S455&amp;$J455,SorP!C:C,0))))</f>
        <v/>
      </c>
      <c r="U455" s="168"/>
      <c r="V455" s="169" t="e">
        <f>IF(C455="",NA(),MATCH($B455&amp;$C455,'Smelter Look-up'!$J:$J,0))</f>
        <v>#N/A</v>
      </c>
      <c r="X455" s="170">
        <f t="shared" ca="1" si="21"/>
        <v>0</v>
      </c>
      <c r="AB455" s="312" t="str">
        <f t="shared" si="23"/>
        <v/>
      </c>
    </row>
    <row r="456" spans="1:28" s="170" customFormat="1" ht="20.399999999999999">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2"/>
        <v/>
      </c>
      <c r="T456" s="155" t="str">
        <f ca="1">IF(B456="","",IF(ISERROR(MATCH($J456,SorP!$B$1:$B$6226,0)),"",INDIRECT("'SorP'!$A$"&amp;MATCH($S456&amp;$J456,SorP!C:C,0))))</f>
        <v/>
      </c>
      <c r="U456" s="168"/>
      <c r="V456" s="169" t="e">
        <f>IF(C456="",NA(),MATCH($B456&amp;$C456,'Smelter Look-up'!$J:$J,0))</f>
        <v>#N/A</v>
      </c>
      <c r="X456" s="170">
        <f t="shared" ca="1" si="21"/>
        <v>0</v>
      </c>
      <c r="AB456" s="312" t="str">
        <f t="shared" si="23"/>
        <v/>
      </c>
    </row>
    <row r="457" spans="1:28" s="170" customFormat="1" ht="20.399999999999999">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2"/>
        <v/>
      </c>
      <c r="T457" s="155" t="str">
        <f ca="1">IF(B457="","",IF(ISERROR(MATCH($J457,SorP!$B$1:$B$6226,0)),"",INDIRECT("'SorP'!$A$"&amp;MATCH($S457&amp;$J457,SorP!C:C,0))))</f>
        <v/>
      </c>
      <c r="U457" s="168"/>
      <c r="V457" s="169" t="e">
        <f>IF(C457="",NA(),MATCH($B457&amp;$C457,'Smelter Look-up'!$J:$J,0))</f>
        <v>#N/A</v>
      </c>
      <c r="X457" s="170">
        <f t="shared" ca="1" si="21"/>
        <v>0</v>
      </c>
      <c r="AB457" s="312" t="str">
        <f t="shared" si="23"/>
        <v/>
      </c>
    </row>
    <row r="458" spans="1:28" s="170" customFormat="1" ht="20.399999999999999">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2"/>
        <v/>
      </c>
      <c r="T458" s="155" t="str">
        <f ca="1">IF(B458="","",IF(ISERROR(MATCH($J458,SorP!$B$1:$B$6226,0)),"",INDIRECT("'SorP'!$A$"&amp;MATCH($S458&amp;$J458,SorP!C:C,0))))</f>
        <v/>
      </c>
      <c r="U458" s="168"/>
      <c r="V458" s="169" t="e">
        <f>IF(C458="",NA(),MATCH($B458&amp;$C458,'Smelter Look-up'!$J:$J,0))</f>
        <v>#N/A</v>
      </c>
      <c r="X458" s="170">
        <f t="shared" ca="1" si="21"/>
        <v>0</v>
      </c>
      <c r="AB458" s="312" t="str">
        <f t="shared" si="23"/>
        <v/>
      </c>
    </row>
    <row r="459" spans="1:28" s="170" customFormat="1" ht="20.399999999999999">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2"/>
        <v/>
      </c>
      <c r="T459" s="155" t="str">
        <f ca="1">IF(B459="","",IF(ISERROR(MATCH($J459,SorP!$B$1:$B$6226,0)),"",INDIRECT("'SorP'!$A$"&amp;MATCH($S459&amp;$J459,SorP!C:C,0))))</f>
        <v/>
      </c>
      <c r="U459" s="168"/>
      <c r="V459" s="169" t="e">
        <f>IF(C459="",NA(),MATCH($B459&amp;$C459,'Smelter Look-up'!$J:$J,0))</f>
        <v>#N/A</v>
      </c>
      <c r="X459" s="170">
        <f t="shared" ca="1" si="21"/>
        <v>0</v>
      </c>
      <c r="AB459" s="312" t="str">
        <f t="shared" si="23"/>
        <v/>
      </c>
    </row>
    <row r="460" spans="1:28" s="170" customFormat="1" ht="20.399999999999999">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2"/>
        <v/>
      </c>
      <c r="T460" s="155" t="str">
        <f ca="1">IF(B460="","",IF(ISERROR(MATCH($J460,SorP!$B$1:$B$6226,0)),"",INDIRECT("'SorP'!$A$"&amp;MATCH($S460&amp;$J460,SorP!C:C,0))))</f>
        <v/>
      </c>
      <c r="U460" s="168"/>
      <c r="V460" s="169" t="e">
        <f>IF(C460="",NA(),MATCH($B460&amp;$C460,'Smelter Look-up'!$J:$J,0))</f>
        <v>#N/A</v>
      </c>
      <c r="X460" s="170">
        <f t="shared" ca="1" si="21"/>
        <v>0</v>
      </c>
      <c r="AB460" s="312" t="str">
        <f t="shared" si="23"/>
        <v/>
      </c>
    </row>
    <row r="461" spans="1:28" s="170" customFormat="1" ht="20.399999999999999">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2"/>
        <v/>
      </c>
      <c r="T461" s="155" t="str">
        <f ca="1">IF(B461="","",IF(ISERROR(MATCH($J461,SorP!$B$1:$B$6226,0)),"",INDIRECT("'SorP'!$A$"&amp;MATCH($S461&amp;$J461,SorP!C:C,0))))</f>
        <v/>
      </c>
      <c r="U461" s="168"/>
      <c r="V461" s="169" t="e">
        <f>IF(C461="",NA(),MATCH($B461&amp;$C461,'Smelter Look-up'!$J:$J,0))</f>
        <v>#N/A</v>
      </c>
      <c r="X461" s="170">
        <f t="shared" ca="1" si="21"/>
        <v>0</v>
      </c>
      <c r="AB461" s="312" t="str">
        <f t="shared" si="23"/>
        <v/>
      </c>
    </row>
    <row r="462" spans="1:28" s="170" customFormat="1" ht="20.399999999999999">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2"/>
        <v/>
      </c>
      <c r="T462" s="155" t="str">
        <f ca="1">IF(B462="","",IF(ISERROR(MATCH($J462,SorP!$B$1:$B$6226,0)),"",INDIRECT("'SorP'!$A$"&amp;MATCH($S462&amp;$J462,SorP!C:C,0))))</f>
        <v/>
      </c>
      <c r="U462" s="168"/>
      <c r="V462" s="169" t="e">
        <f>IF(C462="",NA(),MATCH($B462&amp;$C462,'Smelter Look-up'!$J:$J,0))</f>
        <v>#N/A</v>
      </c>
      <c r="X462" s="170">
        <f t="shared" ca="1" si="21"/>
        <v>0</v>
      </c>
      <c r="AB462" s="312" t="str">
        <f t="shared" si="23"/>
        <v/>
      </c>
    </row>
    <row r="463" spans="1:28" s="170" customFormat="1" ht="20.399999999999999">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2"/>
        <v/>
      </c>
      <c r="T463" s="155" t="str">
        <f ca="1">IF(B463="","",IF(ISERROR(MATCH($J463,SorP!$B$1:$B$6226,0)),"",INDIRECT("'SorP'!$A$"&amp;MATCH($S463&amp;$J463,SorP!C:C,0))))</f>
        <v/>
      </c>
      <c r="U463" s="168"/>
      <c r="V463" s="169" t="e">
        <f>IF(C463="",NA(),MATCH($B463&amp;$C463,'Smelter Look-up'!$J:$J,0))</f>
        <v>#N/A</v>
      </c>
      <c r="X463" s="170">
        <f t="shared" ca="1" si="21"/>
        <v>0</v>
      </c>
      <c r="AB463" s="312" t="str">
        <f t="shared" si="23"/>
        <v/>
      </c>
    </row>
    <row r="464" spans="1:28" s="170" customFormat="1" ht="20.399999999999999">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2"/>
        <v/>
      </c>
      <c r="T464" s="155" t="str">
        <f ca="1">IF(B464="","",IF(ISERROR(MATCH($J464,SorP!$B$1:$B$6226,0)),"",INDIRECT("'SorP'!$A$"&amp;MATCH($S464&amp;$J464,SorP!C:C,0))))</f>
        <v/>
      </c>
      <c r="U464" s="168"/>
      <c r="V464" s="169" t="e">
        <f>IF(C464="",NA(),MATCH($B464&amp;$C464,'Smelter Look-up'!$J:$J,0))</f>
        <v>#N/A</v>
      </c>
      <c r="X464" s="170">
        <f t="shared" ca="1" si="21"/>
        <v>0</v>
      </c>
      <c r="AB464" s="312" t="str">
        <f t="shared" si="23"/>
        <v/>
      </c>
    </row>
    <row r="465" spans="1:28" s="170" customFormat="1" ht="20.399999999999999">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2"/>
        <v/>
      </c>
      <c r="T465" s="155" t="str">
        <f ca="1">IF(B465="","",IF(ISERROR(MATCH($J465,SorP!$B$1:$B$6226,0)),"",INDIRECT("'SorP'!$A$"&amp;MATCH($S465&amp;$J465,SorP!C:C,0))))</f>
        <v/>
      </c>
      <c r="U465" s="168"/>
      <c r="V465" s="169" t="e">
        <f>IF(C465="",NA(),MATCH($B465&amp;$C465,'Smelter Look-up'!$J:$J,0))</f>
        <v>#N/A</v>
      </c>
      <c r="X465" s="170">
        <f t="shared" ca="1" si="21"/>
        <v>0</v>
      </c>
      <c r="AB465" s="312" t="str">
        <f t="shared" si="23"/>
        <v/>
      </c>
    </row>
    <row r="466" spans="1:28" s="170" customFormat="1" ht="20.399999999999999">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2"/>
        <v/>
      </c>
      <c r="T466" s="155" t="str">
        <f ca="1">IF(B466="","",IF(ISERROR(MATCH($J466,SorP!$B$1:$B$6226,0)),"",INDIRECT("'SorP'!$A$"&amp;MATCH($S466&amp;$J466,SorP!C:C,0))))</f>
        <v/>
      </c>
      <c r="U466" s="168"/>
      <c r="V466" s="169" t="e">
        <f>IF(C466="",NA(),MATCH($B466&amp;$C466,'Smelter Look-up'!$J:$J,0))</f>
        <v>#N/A</v>
      </c>
      <c r="X466" s="170">
        <f t="shared" ca="1" si="21"/>
        <v>0</v>
      </c>
      <c r="AB466" s="312" t="str">
        <f t="shared" si="23"/>
        <v/>
      </c>
    </row>
    <row r="467" spans="1:28" s="170" customFormat="1" ht="20.399999999999999">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2"/>
        <v/>
      </c>
      <c r="T467" s="155" t="str">
        <f ca="1">IF(B467="","",IF(ISERROR(MATCH($J467,SorP!$B$1:$B$6226,0)),"",INDIRECT("'SorP'!$A$"&amp;MATCH($S467&amp;$J467,SorP!C:C,0))))</f>
        <v/>
      </c>
      <c r="U467" s="168"/>
      <c r="V467" s="169" t="e">
        <f>IF(C467="",NA(),MATCH($B467&amp;$C467,'Smelter Look-up'!$J:$J,0))</f>
        <v>#N/A</v>
      </c>
      <c r="X467" s="170">
        <f t="shared" ca="1" si="21"/>
        <v>0</v>
      </c>
      <c r="AB467" s="312" t="str">
        <f t="shared" si="23"/>
        <v/>
      </c>
    </row>
    <row r="468" spans="1:28" s="170" customFormat="1" ht="20.399999999999999">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2"/>
        <v/>
      </c>
      <c r="T468" s="155" t="str">
        <f ca="1">IF(B468="","",IF(ISERROR(MATCH($J468,SorP!$B$1:$B$6226,0)),"",INDIRECT("'SorP'!$A$"&amp;MATCH($S468&amp;$J468,SorP!C:C,0))))</f>
        <v/>
      </c>
      <c r="U468" s="168"/>
      <c r="V468" s="169" t="e">
        <f>IF(C468="",NA(),MATCH($B468&amp;$C468,'Smelter Look-up'!$J:$J,0))</f>
        <v>#N/A</v>
      </c>
      <c r="X468" s="170">
        <f t="shared" ca="1" si="21"/>
        <v>0</v>
      </c>
      <c r="AB468" s="312" t="str">
        <f t="shared" si="23"/>
        <v/>
      </c>
    </row>
    <row r="469" spans="1:28" s="170" customFormat="1" ht="20.399999999999999">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2"/>
        <v/>
      </c>
      <c r="T469" s="155" t="str">
        <f ca="1">IF(B469="","",IF(ISERROR(MATCH($J469,SorP!$B$1:$B$6226,0)),"",INDIRECT("'SorP'!$A$"&amp;MATCH($S469&amp;$J469,SorP!C:C,0))))</f>
        <v/>
      </c>
      <c r="U469" s="168"/>
      <c r="V469" s="169" t="e">
        <f>IF(C469="",NA(),MATCH($B469&amp;$C469,'Smelter Look-up'!$J:$J,0))</f>
        <v>#N/A</v>
      </c>
      <c r="X469" s="170">
        <f t="shared" ca="1" si="21"/>
        <v>0</v>
      </c>
      <c r="AB469" s="312" t="str">
        <f t="shared" si="23"/>
        <v/>
      </c>
    </row>
    <row r="470" spans="1:28" s="170" customFormat="1" ht="20.399999999999999">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2"/>
        <v/>
      </c>
      <c r="T470" s="155" t="str">
        <f ca="1">IF(B470="","",IF(ISERROR(MATCH($J470,SorP!$B$1:$B$6226,0)),"",INDIRECT("'SorP'!$A$"&amp;MATCH($S470&amp;$J470,SorP!C:C,0))))</f>
        <v/>
      </c>
      <c r="U470" s="168"/>
      <c r="V470" s="169" t="e">
        <f>IF(C470="",NA(),MATCH($B470&amp;$C470,'Smelter Look-up'!$J:$J,0))</f>
        <v>#N/A</v>
      </c>
      <c r="X470" s="170">
        <f t="shared" ca="1" si="21"/>
        <v>0</v>
      </c>
      <c r="AB470" s="312" t="str">
        <f t="shared" si="23"/>
        <v/>
      </c>
    </row>
    <row r="471" spans="1:28" s="170" customFormat="1" ht="20.399999999999999">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2"/>
        <v/>
      </c>
      <c r="T471" s="155" t="str">
        <f ca="1">IF(B471="","",IF(ISERROR(MATCH($J471,SorP!$B$1:$B$6226,0)),"",INDIRECT("'SorP'!$A$"&amp;MATCH($S471&amp;$J471,SorP!C:C,0))))</f>
        <v/>
      </c>
      <c r="U471" s="168"/>
      <c r="V471" s="169" t="e">
        <f>IF(C471="",NA(),MATCH($B471&amp;$C471,'Smelter Look-up'!$J:$J,0))</f>
        <v>#N/A</v>
      </c>
      <c r="X471" s="170">
        <f t="shared" ca="1" si="21"/>
        <v>0</v>
      </c>
      <c r="AB471" s="312" t="str">
        <f t="shared" si="23"/>
        <v/>
      </c>
    </row>
    <row r="472" spans="1:28" s="170" customFormat="1" ht="20.399999999999999">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2"/>
        <v/>
      </c>
      <c r="T472" s="155" t="str">
        <f ca="1">IF(B472="","",IF(ISERROR(MATCH($J472,SorP!$B$1:$B$6226,0)),"",INDIRECT("'SorP'!$A$"&amp;MATCH($S472&amp;$J472,SorP!C:C,0))))</f>
        <v/>
      </c>
      <c r="U472" s="168"/>
      <c r="V472" s="169" t="e">
        <f>IF(C472="",NA(),MATCH($B472&amp;$C472,'Smelter Look-up'!$J:$J,0))</f>
        <v>#N/A</v>
      </c>
      <c r="X472" s="170">
        <f t="shared" ca="1" si="21"/>
        <v>0</v>
      </c>
      <c r="AB472" s="312" t="str">
        <f t="shared" si="23"/>
        <v/>
      </c>
    </row>
    <row r="473" spans="1:28" s="170" customFormat="1" ht="20.399999999999999">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2"/>
        <v/>
      </c>
      <c r="T473" s="155" t="str">
        <f ca="1">IF(B473="","",IF(ISERROR(MATCH($J473,SorP!$B$1:$B$6226,0)),"",INDIRECT("'SorP'!$A$"&amp;MATCH($S473&amp;$J473,SorP!C:C,0))))</f>
        <v/>
      </c>
      <c r="U473" s="168"/>
      <c r="V473" s="169" t="e">
        <f>IF(C473="",NA(),MATCH($B473&amp;$C473,'Smelter Look-up'!$J:$J,0))</f>
        <v>#N/A</v>
      </c>
      <c r="X473" s="170">
        <f t="shared" ca="1" si="21"/>
        <v>0</v>
      </c>
      <c r="AB473" s="312" t="str">
        <f t="shared" si="23"/>
        <v/>
      </c>
    </row>
    <row r="474" spans="1:28" s="170" customFormat="1" ht="20.399999999999999">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2"/>
        <v/>
      </c>
      <c r="T474" s="155" t="str">
        <f ca="1">IF(B474="","",IF(ISERROR(MATCH($J474,SorP!$B$1:$B$6226,0)),"",INDIRECT("'SorP'!$A$"&amp;MATCH($S474&amp;$J474,SorP!C:C,0))))</f>
        <v/>
      </c>
      <c r="U474" s="168"/>
      <c r="V474" s="169" t="e">
        <f>IF(C474="",NA(),MATCH($B474&amp;$C474,'Smelter Look-up'!$J:$J,0))</f>
        <v>#N/A</v>
      </c>
      <c r="X474" s="170">
        <f t="shared" ca="1" si="21"/>
        <v>0</v>
      </c>
      <c r="AB474" s="312" t="str">
        <f t="shared" si="23"/>
        <v/>
      </c>
    </row>
    <row r="475" spans="1:28" s="170" customFormat="1" ht="20.399999999999999">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2"/>
        <v/>
      </c>
      <c r="T475" s="155" t="str">
        <f ca="1">IF(B475="","",IF(ISERROR(MATCH($J475,SorP!$B$1:$B$6226,0)),"",INDIRECT("'SorP'!$A$"&amp;MATCH($S475&amp;$J475,SorP!C:C,0))))</f>
        <v/>
      </c>
      <c r="U475" s="168"/>
      <c r="V475" s="169" t="e">
        <f>IF(C475="",NA(),MATCH($B475&amp;$C475,'Smelter Look-up'!$J:$J,0))</f>
        <v>#N/A</v>
      </c>
      <c r="X475" s="170">
        <f t="shared" ca="1" si="21"/>
        <v>0</v>
      </c>
      <c r="AB475" s="312" t="str">
        <f t="shared" si="23"/>
        <v/>
      </c>
    </row>
    <row r="476" spans="1:28" s="170" customFormat="1" ht="20.399999999999999">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2"/>
        <v/>
      </c>
      <c r="T476" s="155" t="str">
        <f ca="1">IF(B476="","",IF(ISERROR(MATCH($J476,SorP!$B$1:$B$6226,0)),"",INDIRECT("'SorP'!$A$"&amp;MATCH($S476&amp;$J476,SorP!C:C,0))))</f>
        <v/>
      </c>
      <c r="U476" s="168"/>
      <c r="V476" s="169" t="e">
        <f>IF(C476="",NA(),MATCH($B476&amp;$C476,'Smelter Look-up'!$J:$J,0))</f>
        <v>#N/A</v>
      </c>
      <c r="X476" s="170">
        <f t="shared" ca="1" si="21"/>
        <v>0</v>
      </c>
      <c r="AB476" s="312" t="str">
        <f t="shared" si="23"/>
        <v/>
      </c>
    </row>
    <row r="477" spans="1:28" s="170" customFormat="1" ht="20.399999999999999">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2"/>
        <v/>
      </c>
      <c r="T477" s="155" t="str">
        <f ca="1">IF(B477="","",IF(ISERROR(MATCH($J477,SorP!$B$1:$B$6226,0)),"",INDIRECT("'SorP'!$A$"&amp;MATCH($S477&amp;$J477,SorP!C:C,0))))</f>
        <v/>
      </c>
      <c r="U477" s="168"/>
      <c r="V477" s="169" t="e">
        <f>IF(C477="",NA(),MATCH($B477&amp;$C477,'Smelter Look-up'!$J:$J,0))</f>
        <v>#N/A</v>
      </c>
      <c r="X477" s="170">
        <f t="shared" ca="1" si="21"/>
        <v>0</v>
      </c>
      <c r="AB477" s="312" t="str">
        <f t="shared" si="23"/>
        <v/>
      </c>
    </row>
    <row r="478" spans="1:28" s="170" customFormat="1" ht="20.399999999999999">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2"/>
        <v/>
      </c>
      <c r="T478" s="155" t="str">
        <f ca="1">IF(B478="","",IF(ISERROR(MATCH($J478,SorP!$B$1:$B$6226,0)),"",INDIRECT("'SorP'!$A$"&amp;MATCH($S478&amp;$J478,SorP!C:C,0))))</f>
        <v/>
      </c>
      <c r="U478" s="168"/>
      <c r="V478" s="169" t="e">
        <f>IF(C478="",NA(),MATCH($B478&amp;$C478,'Smelter Look-up'!$J:$J,0))</f>
        <v>#N/A</v>
      </c>
      <c r="X478" s="170">
        <f t="shared" ca="1" si="21"/>
        <v>0</v>
      </c>
      <c r="AB478" s="312" t="str">
        <f t="shared" si="23"/>
        <v/>
      </c>
    </row>
    <row r="479" spans="1:28" s="170" customFormat="1" ht="20.399999999999999">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2"/>
        <v/>
      </c>
      <c r="T479" s="155" t="str">
        <f ca="1">IF(B479="","",IF(ISERROR(MATCH($J479,SorP!$B$1:$B$6226,0)),"",INDIRECT("'SorP'!$A$"&amp;MATCH($S479&amp;$J479,SorP!C:C,0))))</f>
        <v/>
      </c>
      <c r="U479" s="168"/>
      <c r="V479" s="169" t="e">
        <f>IF(C479="",NA(),MATCH($B479&amp;$C479,'Smelter Look-up'!$J:$J,0))</f>
        <v>#N/A</v>
      </c>
      <c r="X479" s="170">
        <f t="shared" ca="1" si="21"/>
        <v>0</v>
      </c>
      <c r="AB479" s="312" t="str">
        <f t="shared" si="23"/>
        <v/>
      </c>
    </row>
    <row r="480" spans="1:28" s="170" customFormat="1" ht="20.399999999999999">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2"/>
        <v/>
      </c>
      <c r="T480" s="155" t="str">
        <f ca="1">IF(B480="","",IF(ISERROR(MATCH($J480,SorP!$B$1:$B$6226,0)),"",INDIRECT("'SorP'!$A$"&amp;MATCH($S480&amp;$J480,SorP!C:C,0))))</f>
        <v/>
      </c>
      <c r="U480" s="168"/>
      <c r="V480" s="169" t="e">
        <f>IF(C480="",NA(),MATCH($B480&amp;$C480,'Smelter Look-up'!$J:$J,0))</f>
        <v>#N/A</v>
      </c>
      <c r="X480" s="170">
        <f t="shared" ca="1" si="21"/>
        <v>0</v>
      </c>
      <c r="AB480" s="312" t="str">
        <f t="shared" si="23"/>
        <v/>
      </c>
    </row>
    <row r="481" spans="1:28" s="170" customFormat="1" ht="20.399999999999999">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2"/>
        <v/>
      </c>
      <c r="T481" s="155" t="str">
        <f ca="1">IF(B481="","",IF(ISERROR(MATCH($J481,SorP!$B$1:$B$6226,0)),"",INDIRECT("'SorP'!$A$"&amp;MATCH($S481&amp;$J481,SorP!C:C,0))))</f>
        <v/>
      </c>
      <c r="U481" s="168"/>
      <c r="V481" s="169" t="e">
        <f>IF(C481="",NA(),MATCH($B481&amp;$C481,'Smelter Look-up'!$J:$J,0))</f>
        <v>#N/A</v>
      </c>
      <c r="X481" s="170">
        <f t="shared" ca="1" si="21"/>
        <v>0</v>
      </c>
      <c r="AB481" s="312" t="str">
        <f t="shared" si="23"/>
        <v/>
      </c>
    </row>
    <row r="482" spans="1:28" s="170" customFormat="1" ht="20.399999999999999">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2"/>
        <v/>
      </c>
      <c r="T482" s="155" t="str">
        <f ca="1">IF(B482="","",IF(ISERROR(MATCH($J482,SorP!$B$1:$B$6226,0)),"",INDIRECT("'SorP'!$A$"&amp;MATCH($S482&amp;$J482,SorP!C:C,0))))</f>
        <v/>
      </c>
      <c r="U482" s="168"/>
      <c r="V482" s="169" t="e">
        <f>IF(C482="",NA(),MATCH($B482&amp;$C482,'Smelter Look-up'!$J:$J,0))</f>
        <v>#N/A</v>
      </c>
      <c r="X482" s="170">
        <f t="shared" ca="1" si="21"/>
        <v>0</v>
      </c>
      <c r="AB482" s="312" t="str">
        <f t="shared" si="23"/>
        <v/>
      </c>
    </row>
    <row r="483" spans="1:28" s="170" customFormat="1" ht="20.399999999999999">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2"/>
        <v/>
      </c>
      <c r="T483" s="155" t="str">
        <f ca="1">IF(B483="","",IF(ISERROR(MATCH($J483,SorP!$B$1:$B$6226,0)),"",INDIRECT("'SorP'!$A$"&amp;MATCH($S483&amp;$J483,SorP!C:C,0))))</f>
        <v/>
      </c>
      <c r="U483" s="168"/>
      <c r="V483" s="169" t="e">
        <f>IF(C483="",NA(),MATCH($B483&amp;$C483,'Smelter Look-up'!$J:$J,0))</f>
        <v>#N/A</v>
      </c>
      <c r="X483" s="170">
        <f t="shared" ca="1" si="21"/>
        <v>0</v>
      </c>
      <c r="AB483" s="312" t="str">
        <f t="shared" si="23"/>
        <v/>
      </c>
    </row>
    <row r="484" spans="1:28" s="170" customFormat="1" ht="20.399999999999999">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2"/>
        <v/>
      </c>
      <c r="T484" s="155" t="str">
        <f ca="1">IF(B484="","",IF(ISERROR(MATCH($J484,SorP!$B$1:$B$6226,0)),"",INDIRECT("'SorP'!$A$"&amp;MATCH($S484&amp;$J484,SorP!C:C,0))))</f>
        <v/>
      </c>
      <c r="U484" s="168"/>
      <c r="V484" s="169" t="e">
        <f>IF(C484="",NA(),MATCH($B484&amp;$C484,'Smelter Look-up'!$J:$J,0))</f>
        <v>#N/A</v>
      </c>
      <c r="X484" s="170">
        <f t="shared" ca="1" si="21"/>
        <v>0</v>
      </c>
      <c r="AB484" s="312" t="str">
        <f t="shared" si="23"/>
        <v/>
      </c>
    </row>
    <row r="485" spans="1:28" s="170" customFormat="1" ht="20.399999999999999">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2"/>
        <v/>
      </c>
      <c r="T485" s="155" t="str">
        <f ca="1">IF(B485="","",IF(ISERROR(MATCH($J485,SorP!$B$1:$B$6226,0)),"",INDIRECT("'SorP'!$A$"&amp;MATCH($S485&amp;$J485,SorP!C:C,0))))</f>
        <v/>
      </c>
      <c r="U485" s="168"/>
      <c r="V485" s="169" t="e">
        <f>IF(C485="",NA(),MATCH($B485&amp;$C485,'Smelter Look-up'!$J:$J,0))</f>
        <v>#N/A</v>
      </c>
      <c r="X485" s="170">
        <f t="shared" ca="1" si="21"/>
        <v>0</v>
      </c>
      <c r="AB485" s="312" t="str">
        <f t="shared" si="23"/>
        <v/>
      </c>
    </row>
    <row r="486" spans="1:28" s="170" customFormat="1" ht="20.399999999999999">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2"/>
        <v/>
      </c>
      <c r="T486" s="155" t="str">
        <f ca="1">IF(B486="","",IF(ISERROR(MATCH($J486,SorP!$B$1:$B$6226,0)),"",INDIRECT("'SorP'!$A$"&amp;MATCH($S486&amp;$J486,SorP!C:C,0))))</f>
        <v/>
      </c>
      <c r="U486" s="168"/>
      <c r="V486" s="169" t="e">
        <f>IF(C486="",NA(),MATCH($B486&amp;$C486,'Smelter Look-up'!$J:$J,0))</f>
        <v>#N/A</v>
      </c>
      <c r="X486" s="170">
        <f t="shared" ca="1" si="21"/>
        <v>0</v>
      </c>
      <c r="AB486" s="312" t="str">
        <f t="shared" si="23"/>
        <v/>
      </c>
    </row>
    <row r="487" spans="1:28" s="170" customFormat="1" ht="20.399999999999999">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2"/>
        <v/>
      </c>
      <c r="T487" s="155" t="str">
        <f ca="1">IF(B487="","",IF(ISERROR(MATCH($J487,SorP!$B$1:$B$6226,0)),"",INDIRECT("'SorP'!$A$"&amp;MATCH($S487&amp;$J487,SorP!C:C,0))))</f>
        <v/>
      </c>
      <c r="U487" s="168"/>
      <c r="V487" s="169" t="e">
        <f>IF(C487="",NA(),MATCH($B487&amp;$C487,'Smelter Look-up'!$J:$J,0))</f>
        <v>#N/A</v>
      </c>
      <c r="X487" s="170">
        <f t="shared" ca="1" si="21"/>
        <v>0</v>
      </c>
      <c r="AB487" s="312" t="str">
        <f t="shared" si="23"/>
        <v/>
      </c>
    </row>
    <row r="488" spans="1:28" s="170" customFormat="1" ht="20.399999999999999">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2"/>
        <v/>
      </c>
      <c r="T488" s="155" t="str">
        <f ca="1">IF(B488="","",IF(ISERROR(MATCH($J488,SorP!$B$1:$B$6226,0)),"",INDIRECT("'SorP'!$A$"&amp;MATCH($S488&amp;$J488,SorP!C:C,0))))</f>
        <v/>
      </c>
      <c r="U488" s="168"/>
      <c r="V488" s="169" t="e">
        <f>IF(C488="",NA(),MATCH($B488&amp;$C488,'Smelter Look-up'!$J:$J,0))</f>
        <v>#N/A</v>
      </c>
      <c r="X488" s="170">
        <f t="shared" ca="1" si="21"/>
        <v>0</v>
      </c>
      <c r="AB488" s="312" t="str">
        <f t="shared" si="23"/>
        <v/>
      </c>
    </row>
    <row r="489" spans="1:28" s="170" customFormat="1" ht="20.399999999999999">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2"/>
        <v/>
      </c>
      <c r="T489" s="155" t="str">
        <f ca="1">IF(B489="","",IF(ISERROR(MATCH($J489,SorP!$B$1:$B$6226,0)),"",INDIRECT("'SorP'!$A$"&amp;MATCH($S489&amp;$J489,SorP!C:C,0))))</f>
        <v/>
      </c>
      <c r="U489" s="168"/>
      <c r="V489" s="169" t="e">
        <f>IF(C489="",NA(),MATCH($B489&amp;$C489,'Smelter Look-up'!$J:$J,0))</f>
        <v>#N/A</v>
      </c>
      <c r="X489" s="170">
        <f t="shared" ca="1" si="21"/>
        <v>0</v>
      </c>
      <c r="AB489" s="312" t="str">
        <f t="shared" si="23"/>
        <v/>
      </c>
    </row>
    <row r="490" spans="1:28" s="170" customFormat="1" ht="20.399999999999999">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2"/>
        <v/>
      </c>
      <c r="T490" s="155" t="str">
        <f ca="1">IF(B490="","",IF(ISERROR(MATCH($J490,SorP!$B$1:$B$6226,0)),"",INDIRECT("'SorP'!$A$"&amp;MATCH($S490&amp;$J490,SorP!C:C,0))))</f>
        <v/>
      </c>
      <c r="U490" s="168"/>
      <c r="V490" s="169" t="e">
        <f>IF(C490="",NA(),MATCH($B490&amp;$C490,'Smelter Look-up'!$J:$J,0))</f>
        <v>#N/A</v>
      </c>
      <c r="X490" s="170">
        <f t="shared" ca="1" si="21"/>
        <v>0</v>
      </c>
      <c r="AB490" s="312" t="str">
        <f t="shared" si="23"/>
        <v/>
      </c>
    </row>
    <row r="491" spans="1:28" s="170" customFormat="1" ht="20.399999999999999">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2"/>
        <v/>
      </c>
      <c r="T491" s="155" t="str">
        <f ca="1">IF(B491="","",IF(ISERROR(MATCH($J491,SorP!$B$1:$B$6226,0)),"",INDIRECT("'SorP'!$A$"&amp;MATCH($S491&amp;$J491,SorP!C:C,0))))</f>
        <v/>
      </c>
      <c r="U491" s="168"/>
      <c r="V491" s="169" t="e">
        <f>IF(C491="",NA(),MATCH($B491&amp;$C491,'Smelter Look-up'!$J:$J,0))</f>
        <v>#N/A</v>
      </c>
      <c r="X491" s="170">
        <f t="shared" ca="1" si="21"/>
        <v>0</v>
      </c>
      <c r="AB491" s="312" t="str">
        <f t="shared" si="23"/>
        <v/>
      </c>
    </row>
    <row r="492" spans="1:28" s="170" customFormat="1" ht="20.399999999999999">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2"/>
        <v/>
      </c>
      <c r="T492" s="155" t="str">
        <f ca="1">IF(B492="","",IF(ISERROR(MATCH($J492,SorP!$B$1:$B$6226,0)),"",INDIRECT("'SorP'!$A$"&amp;MATCH($S492&amp;$J492,SorP!C:C,0))))</f>
        <v/>
      </c>
      <c r="U492" s="168"/>
      <c r="V492" s="169" t="e">
        <f>IF(C492="",NA(),MATCH($B492&amp;$C492,'Smelter Look-up'!$J:$J,0))</f>
        <v>#N/A</v>
      </c>
      <c r="X492" s="170">
        <f t="shared" ca="1" si="21"/>
        <v>0</v>
      </c>
      <c r="AB492" s="312" t="str">
        <f t="shared" si="23"/>
        <v/>
      </c>
    </row>
    <row r="493" spans="1:28" s="170" customFormat="1" ht="20.399999999999999">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2"/>
        <v/>
      </c>
      <c r="T493" s="155" t="str">
        <f ca="1">IF(B493="","",IF(ISERROR(MATCH($J493,SorP!$B$1:$B$6226,0)),"",INDIRECT("'SorP'!$A$"&amp;MATCH($S493&amp;$J493,SorP!C:C,0))))</f>
        <v/>
      </c>
      <c r="U493" s="168"/>
      <c r="V493" s="169" t="e">
        <f>IF(C493="",NA(),MATCH($B493&amp;$C493,'Smelter Look-up'!$J:$J,0))</f>
        <v>#N/A</v>
      </c>
      <c r="X493" s="170">
        <f t="shared" ca="1" si="21"/>
        <v>0</v>
      </c>
      <c r="AB493" s="312" t="str">
        <f t="shared" si="23"/>
        <v/>
      </c>
    </row>
    <row r="494" spans="1:28" s="170" customFormat="1" ht="20.399999999999999">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2"/>
        <v/>
      </c>
      <c r="T494" s="155" t="str">
        <f ca="1">IF(B494="","",IF(ISERROR(MATCH($J494,SorP!$B$1:$B$6226,0)),"",INDIRECT("'SorP'!$A$"&amp;MATCH($S494&amp;$J494,SorP!C:C,0))))</f>
        <v/>
      </c>
      <c r="U494" s="168"/>
      <c r="V494" s="169" t="e">
        <f>IF(C494="",NA(),MATCH($B494&amp;$C494,'Smelter Look-up'!$J:$J,0))</f>
        <v>#N/A</v>
      </c>
      <c r="X494" s="170">
        <f t="shared" ca="1" si="21"/>
        <v>0</v>
      </c>
      <c r="AB494" s="312" t="str">
        <f t="shared" si="23"/>
        <v/>
      </c>
    </row>
    <row r="495" spans="1:28" s="170" customFormat="1" ht="20.399999999999999">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2"/>
        <v/>
      </c>
      <c r="T495" s="155" t="str">
        <f ca="1">IF(B495="","",IF(ISERROR(MATCH($J495,SorP!$B$1:$B$6226,0)),"",INDIRECT("'SorP'!$A$"&amp;MATCH($S495&amp;$J495,SorP!C:C,0))))</f>
        <v/>
      </c>
      <c r="U495" s="168"/>
      <c r="V495" s="169" t="e">
        <f>IF(C495="",NA(),MATCH($B495&amp;$C495,'Smelter Look-up'!$J:$J,0))</f>
        <v>#N/A</v>
      </c>
      <c r="X495" s="170">
        <f t="shared" ca="1" si="21"/>
        <v>0</v>
      </c>
      <c r="AB495" s="312" t="str">
        <f t="shared" si="23"/>
        <v/>
      </c>
    </row>
    <row r="496" spans="1:28" s="170" customFormat="1" ht="20.399999999999999">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2"/>
        <v/>
      </c>
      <c r="T496" s="155" t="str">
        <f ca="1">IF(B496="","",IF(ISERROR(MATCH($J496,SorP!$B$1:$B$6226,0)),"",INDIRECT("'SorP'!$A$"&amp;MATCH($S496&amp;$J496,SorP!C:C,0))))</f>
        <v/>
      </c>
      <c r="U496" s="168"/>
      <c r="V496" s="169" t="e">
        <f>IF(C496="",NA(),MATCH($B496&amp;$C496,'Smelter Look-up'!$J:$J,0))</f>
        <v>#N/A</v>
      </c>
      <c r="X496" s="170">
        <f t="shared" ca="1" si="21"/>
        <v>0</v>
      </c>
      <c r="AB496" s="312" t="str">
        <f t="shared" si="23"/>
        <v/>
      </c>
    </row>
    <row r="497" spans="1:28" s="170" customFormat="1" ht="20.399999999999999">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2"/>
        <v/>
      </c>
      <c r="T497" s="155" t="str">
        <f ca="1">IF(B497="","",IF(ISERROR(MATCH($J497,SorP!$B$1:$B$6226,0)),"",INDIRECT("'SorP'!$A$"&amp;MATCH($S497&amp;$J497,SorP!C:C,0))))</f>
        <v/>
      </c>
      <c r="U497" s="168"/>
      <c r="V497" s="169" t="e">
        <f>IF(C497="",NA(),MATCH($B497&amp;$C497,'Smelter Look-up'!$J:$J,0))</f>
        <v>#N/A</v>
      </c>
      <c r="X497" s="170">
        <f t="shared" ca="1" si="21"/>
        <v>0</v>
      </c>
      <c r="AB497" s="312" t="str">
        <f t="shared" si="23"/>
        <v/>
      </c>
    </row>
    <row r="498" spans="1:28" s="170" customFormat="1" ht="20.399999999999999">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2"/>
        <v/>
      </c>
      <c r="T498" s="155" t="str">
        <f ca="1">IF(B498="","",IF(ISERROR(MATCH($J498,SorP!$B$1:$B$6226,0)),"",INDIRECT("'SorP'!$A$"&amp;MATCH($S498&amp;$J498,SorP!C:C,0))))</f>
        <v/>
      </c>
      <c r="U498" s="168"/>
      <c r="V498" s="169" t="e">
        <f>IF(C498="",NA(),MATCH($B498&amp;$C498,'Smelter Look-up'!$J:$J,0))</f>
        <v>#N/A</v>
      </c>
      <c r="X498" s="170">
        <f t="shared" ca="1" si="21"/>
        <v>0</v>
      </c>
      <c r="AB498" s="312" t="str">
        <f t="shared" si="23"/>
        <v/>
      </c>
    </row>
    <row r="499" spans="1:28" s="170" customFormat="1" ht="20.399999999999999">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2"/>
        <v/>
      </c>
      <c r="T499" s="155" t="str">
        <f ca="1">IF(B499="","",IF(ISERROR(MATCH($J499,SorP!$B$1:$B$6226,0)),"",INDIRECT("'SorP'!$A$"&amp;MATCH($S499&amp;$J499,SorP!C:C,0))))</f>
        <v/>
      </c>
      <c r="U499" s="168"/>
      <c r="V499" s="169" t="e">
        <f>IF(C499="",NA(),MATCH($B499&amp;$C499,'Smelter Look-up'!$J:$J,0))</f>
        <v>#N/A</v>
      </c>
      <c r="X499" s="170">
        <f t="shared" ca="1" si="21"/>
        <v>0</v>
      </c>
      <c r="AB499" s="312" t="str">
        <f t="shared" si="23"/>
        <v/>
      </c>
    </row>
    <row r="500" spans="1:28" s="170" customFormat="1" ht="20.399999999999999">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2"/>
        <v/>
      </c>
      <c r="T500" s="155" t="str">
        <f ca="1">IF(B500="","",IF(ISERROR(MATCH($J500,SorP!$B$1:$B$6226,0)),"",INDIRECT("'SorP'!$A$"&amp;MATCH($S500&amp;$J500,SorP!C:C,0))))</f>
        <v/>
      </c>
      <c r="U500" s="168"/>
      <c r="V500" s="169" t="e">
        <f>IF(C500="",NA(),MATCH($B500&amp;$C500,'Smelter Look-up'!$J:$J,0))</f>
        <v>#N/A</v>
      </c>
      <c r="X500" s="170">
        <f t="shared" ca="1" si="21"/>
        <v>0</v>
      </c>
      <c r="AB500" s="312" t="str">
        <f t="shared" si="23"/>
        <v/>
      </c>
    </row>
    <row r="501" spans="1:28" s="170" customFormat="1" ht="20.399999999999999">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2"/>
        <v/>
      </c>
      <c r="T501" s="155" t="str">
        <f ca="1">IF(B501="","",IF(ISERROR(MATCH($J501,SorP!$B$1:$B$6226,0)),"",INDIRECT("'SorP'!$A$"&amp;MATCH($S501&amp;$J501,SorP!C:C,0))))</f>
        <v/>
      </c>
      <c r="U501" s="168"/>
      <c r="V501" s="169" t="e">
        <f>IF(C501="",NA(),MATCH($B501&amp;$C501,'Smelter Look-up'!$J:$J,0))</f>
        <v>#N/A</v>
      </c>
      <c r="X501" s="170">
        <f t="shared" ca="1" si="21"/>
        <v>0</v>
      </c>
      <c r="AB501" s="312" t="str">
        <f t="shared" si="23"/>
        <v/>
      </c>
    </row>
    <row r="502" spans="1:28" s="170" customFormat="1" ht="20.399999999999999">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2"/>
        <v/>
      </c>
      <c r="T502" s="155" t="str">
        <f ca="1">IF(B502="","",IF(ISERROR(MATCH($J502,SorP!$B$1:$B$6226,0)),"",INDIRECT("'SorP'!$A$"&amp;MATCH($S502&amp;$J502,SorP!C:C,0))))</f>
        <v/>
      </c>
      <c r="U502" s="168"/>
      <c r="V502" s="169" t="e">
        <f>IF(C502="",NA(),MATCH($B502&amp;$C502,'Smelter Look-up'!$J:$J,0))</f>
        <v>#N/A</v>
      </c>
      <c r="X502" s="170">
        <f t="shared" ca="1" si="21"/>
        <v>0</v>
      </c>
      <c r="AB502" s="312" t="str">
        <f t="shared" si="23"/>
        <v/>
      </c>
    </row>
    <row r="503" spans="1:28" s="170" customFormat="1" ht="20.399999999999999">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2"/>
        <v/>
      </c>
      <c r="T503" s="155" t="str">
        <f ca="1">IF(B503="","",IF(ISERROR(MATCH($J503,SorP!$B$1:$B$6226,0)),"",INDIRECT("'SorP'!$A$"&amp;MATCH($S503&amp;$J503,SorP!C:C,0))))</f>
        <v/>
      </c>
      <c r="U503" s="168"/>
      <c r="V503" s="169" t="e">
        <f>IF(C503="",NA(),MATCH($B503&amp;$C503,'Smelter Look-up'!$J:$J,0))</f>
        <v>#N/A</v>
      </c>
      <c r="X503" s="170">
        <f t="shared" ca="1" si="21"/>
        <v>0</v>
      </c>
      <c r="AB503" s="312" t="str">
        <f t="shared" si="23"/>
        <v/>
      </c>
    </row>
    <row r="504" spans="1:28" s="170" customFormat="1" ht="20.399999999999999">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2"/>
        <v/>
      </c>
      <c r="T504" s="155" t="str">
        <f ca="1">IF(B504="","",IF(ISERROR(MATCH($J504,SorP!$B$1:$B$6226,0)),"",INDIRECT("'SorP'!$A$"&amp;MATCH($S504&amp;$J504,SorP!C:C,0))))</f>
        <v/>
      </c>
      <c r="U504" s="168"/>
      <c r="V504" s="169" t="e">
        <f>IF(C504="",NA(),MATCH($B504&amp;$C504,'Smelter Look-up'!$J:$J,0))</f>
        <v>#N/A</v>
      </c>
      <c r="X504" s="170">
        <f t="shared" ca="1" si="21"/>
        <v>0</v>
      </c>
      <c r="AB504" s="312" t="str">
        <f t="shared" si="23"/>
        <v/>
      </c>
    </row>
    <row r="505" spans="1:28" s="170" customFormat="1" ht="20.399999999999999">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2"/>
        <v/>
      </c>
      <c r="T505" s="155" t="str">
        <f ca="1">IF(B505="","",IF(ISERROR(MATCH($J505,SorP!$B$1:$B$6226,0)),"",INDIRECT("'SorP'!$A$"&amp;MATCH($S505&amp;$J505,SorP!C:C,0))))</f>
        <v/>
      </c>
      <c r="U505" s="168"/>
      <c r="V505" s="169" t="e">
        <f>IF(C505="",NA(),MATCH($B505&amp;$C505,'Smelter Look-up'!$J:$J,0))</f>
        <v>#N/A</v>
      </c>
      <c r="X505" s="170">
        <f t="shared" ca="1" si="21"/>
        <v>0</v>
      </c>
      <c r="AB505" s="312" t="str">
        <f t="shared" si="23"/>
        <v/>
      </c>
    </row>
    <row r="506" spans="1:28" s="170" customFormat="1" ht="20.399999999999999">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2"/>
        <v/>
      </c>
      <c r="T506" s="155" t="str">
        <f ca="1">IF(B506="","",IF(ISERROR(MATCH($J506,SorP!$B$1:$B$6226,0)),"",INDIRECT("'SorP'!$A$"&amp;MATCH($S506&amp;$J506,SorP!C:C,0))))</f>
        <v/>
      </c>
      <c r="U506" s="168"/>
      <c r="V506" s="169" t="e">
        <f>IF(C506="",NA(),MATCH($B506&amp;$C506,'Smelter Look-up'!$J:$J,0))</f>
        <v>#N/A</v>
      </c>
      <c r="X506" s="170">
        <f t="shared" ca="1" si="21"/>
        <v>0</v>
      </c>
      <c r="AB506" s="312" t="str">
        <f t="shared" si="23"/>
        <v/>
      </c>
    </row>
    <row r="507" spans="1:28" s="170" customFormat="1" ht="20.399999999999999">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2"/>
        <v/>
      </c>
      <c r="T507" s="155" t="str">
        <f ca="1">IF(B507="","",IF(ISERROR(MATCH($J507,SorP!$B$1:$B$6226,0)),"",INDIRECT("'SorP'!$A$"&amp;MATCH($S507&amp;$J507,SorP!C:C,0))))</f>
        <v/>
      </c>
      <c r="U507" s="168"/>
      <c r="V507" s="169" t="e">
        <f>IF(C507="",NA(),MATCH($B507&amp;$C507,'Smelter Look-up'!$J:$J,0))</f>
        <v>#N/A</v>
      </c>
      <c r="X507" s="170">
        <f t="shared" ca="1" si="21"/>
        <v>0</v>
      </c>
      <c r="AB507" s="312" t="str">
        <f t="shared" si="23"/>
        <v/>
      </c>
    </row>
    <row r="508" spans="1:28" s="170" customFormat="1" ht="20.399999999999999">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2"/>
        <v/>
      </c>
      <c r="T508" s="155" t="str">
        <f ca="1">IF(B508="","",IF(ISERROR(MATCH($J508,SorP!$B$1:$B$6226,0)),"",INDIRECT("'SorP'!$A$"&amp;MATCH($S508&amp;$J508,SorP!C:C,0))))</f>
        <v/>
      </c>
      <c r="U508" s="168"/>
      <c r="V508" s="169" t="e">
        <f>IF(C508="",NA(),MATCH($B508&amp;$C508,'Smelter Look-up'!$J:$J,0))</f>
        <v>#N/A</v>
      </c>
      <c r="X508" s="170">
        <f t="shared" ref="X508:X571" ca="1" si="24">IF(AND(C508="Smelter not listed",OR(LEN(D508)=0,LEN(E508)=0)),1,0)</f>
        <v>0</v>
      </c>
      <c r="AB508" s="312" t="str">
        <f t="shared" si="23"/>
        <v/>
      </c>
    </row>
    <row r="509" spans="1:28" s="170" customFormat="1" ht="20.399999999999999">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ref="S509:S572" ca="1" si="25">IF(B509="","",IF(ISERROR(MATCH($E509,CL,0)),"Unknown",INDIRECT("'C'!$A$"&amp;MATCH($E509,CL,0)+1)))</f>
        <v/>
      </c>
      <c r="T509" s="155" t="str">
        <f ca="1">IF(B509="","",IF(ISERROR(MATCH($J509,SorP!$B$1:$B$6226,0)),"",INDIRECT("'SorP'!$A$"&amp;MATCH($S509&amp;$J509,SorP!C:C,0))))</f>
        <v/>
      </c>
      <c r="U509" s="168"/>
      <c r="V509" s="169" t="e">
        <f>IF(C509="",NA(),MATCH($B509&amp;$C509,'Smelter Look-up'!$J:$J,0))</f>
        <v>#N/A</v>
      </c>
      <c r="X509" s="170">
        <f t="shared" ca="1" si="24"/>
        <v>0</v>
      </c>
      <c r="AB509" s="312" t="str">
        <f t="shared" si="23"/>
        <v/>
      </c>
    </row>
    <row r="510" spans="1:28" s="170" customFormat="1" ht="20.399999999999999">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3"/>
        <v/>
      </c>
    </row>
    <row r="511" spans="1:28" s="170" customFormat="1" ht="20.399999999999999">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ca="1" si="24"/>
        <v>0</v>
      </c>
      <c r="AB511" s="312" t="str">
        <f t="shared" si="23"/>
        <v/>
      </c>
    </row>
    <row r="512" spans="1:28" s="170" customFormat="1" ht="20.399999999999999">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5"/>
        <v/>
      </c>
      <c r="T512" s="155" t="str">
        <f ca="1">IF(B512="","",IF(ISERROR(MATCH($J512,SorP!$B$1:$B$6226,0)),"",INDIRECT("'SorP'!$A$"&amp;MATCH($S512&amp;$J512,SorP!C:C,0))))</f>
        <v/>
      </c>
      <c r="U512" s="168"/>
      <c r="V512" s="169" t="e">
        <f>IF(C512="",NA(),MATCH($B512&amp;$C512,'Smelter Look-up'!$J:$J,0))</f>
        <v>#N/A</v>
      </c>
      <c r="X512" s="170">
        <f t="shared" ca="1" si="24"/>
        <v>0</v>
      </c>
      <c r="AB512" s="312" t="str">
        <f t="shared" si="23"/>
        <v/>
      </c>
    </row>
    <row r="513" spans="1:28" s="170" customFormat="1" ht="20.399999999999999">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5"/>
        <v/>
      </c>
      <c r="T513" s="155" t="str">
        <f ca="1">IF(B513="","",IF(ISERROR(MATCH($J513,SorP!$B$1:$B$6226,0)),"",INDIRECT("'SorP'!$A$"&amp;MATCH($S513&amp;$J513,SorP!C:C,0))))</f>
        <v/>
      </c>
      <c r="U513" s="168"/>
      <c r="V513" s="169" t="e">
        <f>IF(C513="",NA(),MATCH($B513&amp;$C513,'Smelter Look-up'!$J:$J,0))</f>
        <v>#N/A</v>
      </c>
      <c r="X513" s="170">
        <f t="shared" ca="1" si="24"/>
        <v>0</v>
      </c>
      <c r="AB513" s="312" t="str">
        <f t="shared" si="23"/>
        <v/>
      </c>
    </row>
    <row r="514" spans="1:28" s="170" customFormat="1" ht="20.399999999999999">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5"/>
        <v/>
      </c>
      <c r="T514" s="155" t="str">
        <f ca="1">IF(B514="","",IF(ISERROR(MATCH($J514,SorP!$B$1:$B$6226,0)),"",INDIRECT("'SorP'!$A$"&amp;MATCH($S514&amp;$J514,SorP!C:C,0))))</f>
        <v/>
      </c>
      <c r="U514" s="168"/>
      <c r="V514" s="169" t="e">
        <f>IF(C514="",NA(),MATCH($B514&amp;$C514,'Smelter Look-up'!$J:$J,0))</f>
        <v>#N/A</v>
      </c>
      <c r="X514" s="170">
        <f t="shared" ca="1" si="24"/>
        <v>0</v>
      </c>
      <c r="AB514" s="312" t="str">
        <f t="shared" si="23"/>
        <v/>
      </c>
    </row>
    <row r="515" spans="1:28" s="170" customFormat="1" ht="20.399999999999999">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5"/>
        <v/>
      </c>
      <c r="T515" s="155" t="str">
        <f ca="1">IF(B515="","",IF(ISERROR(MATCH($J515,SorP!$B$1:$B$6226,0)),"",INDIRECT("'SorP'!$A$"&amp;MATCH($S515&amp;$J515,SorP!C:C,0))))</f>
        <v/>
      </c>
      <c r="U515" s="168"/>
      <c r="V515" s="169" t="e">
        <f>IF(C515="",NA(),MATCH($B515&amp;$C515,'Smelter Look-up'!$J:$J,0))</f>
        <v>#N/A</v>
      </c>
      <c r="X515" s="170">
        <f t="shared" ca="1" si="24"/>
        <v>0</v>
      </c>
      <c r="AB515" s="312" t="str">
        <f t="shared" ref="AB515:AB578" si="26">IF(C515="","",B515)</f>
        <v/>
      </c>
    </row>
    <row r="516" spans="1:28" s="170" customFormat="1" ht="20.399999999999999">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5"/>
        <v/>
      </c>
      <c r="T516" s="155" t="str">
        <f ca="1">IF(B516="","",IF(ISERROR(MATCH($J516,SorP!$B$1:$B$6226,0)),"",INDIRECT("'SorP'!$A$"&amp;MATCH($S516&amp;$J516,SorP!C:C,0))))</f>
        <v/>
      </c>
      <c r="U516" s="168"/>
      <c r="V516" s="169" t="e">
        <f>IF(C516="",NA(),MATCH($B516&amp;$C516,'Smelter Look-up'!$J:$J,0))</f>
        <v>#N/A</v>
      </c>
      <c r="X516" s="170">
        <f t="shared" ca="1" si="24"/>
        <v>0</v>
      </c>
      <c r="AB516" s="312" t="str">
        <f t="shared" si="26"/>
        <v/>
      </c>
    </row>
    <row r="517" spans="1:28" s="170" customFormat="1" ht="20.399999999999999">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5"/>
        <v/>
      </c>
      <c r="T517" s="155" t="str">
        <f ca="1">IF(B517="","",IF(ISERROR(MATCH($J517,SorP!$B$1:$B$6226,0)),"",INDIRECT("'SorP'!$A$"&amp;MATCH($S517&amp;$J517,SorP!C:C,0))))</f>
        <v/>
      </c>
      <c r="U517" s="168"/>
      <c r="V517" s="169" t="e">
        <f>IF(C517="",NA(),MATCH($B517&amp;$C517,'Smelter Look-up'!$J:$J,0))</f>
        <v>#N/A</v>
      </c>
      <c r="X517" s="170">
        <f t="shared" ca="1" si="24"/>
        <v>0</v>
      </c>
      <c r="AB517" s="312" t="str">
        <f t="shared" si="26"/>
        <v/>
      </c>
    </row>
    <row r="518" spans="1:28" s="170" customFormat="1" ht="20.399999999999999">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5"/>
        <v/>
      </c>
      <c r="T518" s="155" t="str">
        <f ca="1">IF(B518="","",IF(ISERROR(MATCH($J518,SorP!$B$1:$B$6226,0)),"",INDIRECT("'SorP'!$A$"&amp;MATCH($S518&amp;$J518,SorP!C:C,0))))</f>
        <v/>
      </c>
      <c r="U518" s="168"/>
      <c r="V518" s="169" t="e">
        <f>IF(C518="",NA(),MATCH($B518&amp;$C518,'Smelter Look-up'!$J:$J,0))</f>
        <v>#N/A</v>
      </c>
      <c r="X518" s="170">
        <f t="shared" ca="1" si="24"/>
        <v>0</v>
      </c>
      <c r="AB518" s="312" t="str">
        <f t="shared" si="26"/>
        <v/>
      </c>
    </row>
    <row r="519" spans="1:28" s="170" customFormat="1" ht="20.399999999999999">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5"/>
        <v/>
      </c>
      <c r="T519" s="155" t="str">
        <f ca="1">IF(B519="","",IF(ISERROR(MATCH($J519,SorP!$B$1:$B$6226,0)),"",INDIRECT("'SorP'!$A$"&amp;MATCH($S519&amp;$J519,SorP!C:C,0))))</f>
        <v/>
      </c>
      <c r="U519" s="168"/>
      <c r="V519" s="169" t="e">
        <f>IF(C519="",NA(),MATCH($B519&amp;$C519,'Smelter Look-up'!$J:$J,0))</f>
        <v>#N/A</v>
      </c>
      <c r="X519" s="170">
        <f t="shared" ca="1" si="24"/>
        <v>0</v>
      </c>
      <c r="AB519" s="312" t="str">
        <f t="shared" si="26"/>
        <v/>
      </c>
    </row>
    <row r="520" spans="1:28" s="170" customFormat="1" ht="20.399999999999999">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5"/>
        <v/>
      </c>
      <c r="T520" s="155" t="str">
        <f ca="1">IF(B520="","",IF(ISERROR(MATCH($J520,SorP!$B$1:$B$6226,0)),"",INDIRECT("'SorP'!$A$"&amp;MATCH($S520&amp;$J520,SorP!C:C,0))))</f>
        <v/>
      </c>
      <c r="U520" s="168"/>
      <c r="V520" s="169" t="e">
        <f>IF(C520="",NA(),MATCH($B520&amp;$C520,'Smelter Look-up'!$J:$J,0))</f>
        <v>#N/A</v>
      </c>
      <c r="X520" s="170">
        <f t="shared" ca="1" si="24"/>
        <v>0</v>
      </c>
      <c r="AB520" s="312" t="str">
        <f t="shared" si="26"/>
        <v/>
      </c>
    </row>
    <row r="521" spans="1:28" s="170" customFormat="1" ht="20.399999999999999">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5"/>
        <v/>
      </c>
      <c r="T521" s="155" t="str">
        <f ca="1">IF(B521="","",IF(ISERROR(MATCH($J521,SorP!$B$1:$B$6226,0)),"",INDIRECT("'SorP'!$A$"&amp;MATCH($S521&amp;$J521,SorP!C:C,0))))</f>
        <v/>
      </c>
      <c r="U521" s="168"/>
      <c r="V521" s="169" t="e">
        <f>IF(C521="",NA(),MATCH($B521&amp;$C521,'Smelter Look-up'!$J:$J,0))</f>
        <v>#N/A</v>
      </c>
      <c r="X521" s="170">
        <f t="shared" ca="1" si="24"/>
        <v>0</v>
      </c>
      <c r="AB521" s="312" t="str">
        <f t="shared" si="26"/>
        <v/>
      </c>
    </row>
    <row r="522" spans="1:28" s="170" customFormat="1" ht="20.399999999999999">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5"/>
        <v/>
      </c>
      <c r="T522" s="155" t="str">
        <f ca="1">IF(B522="","",IF(ISERROR(MATCH($J522,SorP!$B$1:$B$6226,0)),"",INDIRECT("'SorP'!$A$"&amp;MATCH($S522&amp;$J522,SorP!C:C,0))))</f>
        <v/>
      </c>
      <c r="U522" s="168"/>
      <c r="V522" s="169" t="e">
        <f>IF(C522="",NA(),MATCH($B522&amp;$C522,'Smelter Look-up'!$J:$J,0))</f>
        <v>#N/A</v>
      </c>
      <c r="X522" s="170">
        <f t="shared" ca="1" si="24"/>
        <v>0</v>
      </c>
      <c r="AB522" s="312" t="str">
        <f t="shared" si="26"/>
        <v/>
      </c>
    </row>
    <row r="523" spans="1:28" s="170" customFormat="1" ht="20.399999999999999">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5"/>
        <v/>
      </c>
      <c r="T523" s="155" t="str">
        <f ca="1">IF(B523="","",IF(ISERROR(MATCH($J523,SorP!$B$1:$B$6226,0)),"",INDIRECT("'SorP'!$A$"&amp;MATCH($S523&amp;$J523,SorP!C:C,0))))</f>
        <v/>
      </c>
      <c r="U523" s="168"/>
      <c r="V523" s="169" t="e">
        <f>IF(C523="",NA(),MATCH($B523&amp;$C523,'Smelter Look-up'!$J:$J,0))</f>
        <v>#N/A</v>
      </c>
      <c r="X523" s="170">
        <f t="shared" ca="1" si="24"/>
        <v>0</v>
      </c>
      <c r="AB523" s="312" t="str">
        <f t="shared" si="26"/>
        <v/>
      </c>
    </row>
    <row r="524" spans="1:28" s="170" customFormat="1" ht="20.399999999999999">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5"/>
        <v/>
      </c>
      <c r="T524" s="155" t="str">
        <f ca="1">IF(B524="","",IF(ISERROR(MATCH($J524,SorP!$B$1:$B$6226,0)),"",INDIRECT("'SorP'!$A$"&amp;MATCH($S524&amp;$J524,SorP!C:C,0))))</f>
        <v/>
      </c>
      <c r="U524" s="168"/>
      <c r="V524" s="169" t="e">
        <f>IF(C524="",NA(),MATCH($B524&amp;$C524,'Smelter Look-up'!$J:$J,0))</f>
        <v>#N/A</v>
      </c>
      <c r="X524" s="170">
        <f t="shared" ca="1" si="24"/>
        <v>0</v>
      </c>
      <c r="AB524" s="312" t="str">
        <f t="shared" si="26"/>
        <v/>
      </c>
    </row>
    <row r="525" spans="1:28" s="170" customFormat="1" ht="20.399999999999999">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5"/>
        <v/>
      </c>
      <c r="T525" s="155" t="str">
        <f ca="1">IF(B525="","",IF(ISERROR(MATCH($J525,SorP!$B$1:$B$6226,0)),"",INDIRECT("'SorP'!$A$"&amp;MATCH($S525&amp;$J525,SorP!C:C,0))))</f>
        <v/>
      </c>
      <c r="U525" s="168"/>
      <c r="V525" s="169" t="e">
        <f>IF(C525="",NA(),MATCH($B525&amp;$C525,'Smelter Look-up'!$J:$J,0))</f>
        <v>#N/A</v>
      </c>
      <c r="X525" s="170">
        <f t="shared" ca="1" si="24"/>
        <v>0</v>
      </c>
      <c r="AB525" s="312" t="str">
        <f t="shared" si="26"/>
        <v/>
      </c>
    </row>
    <row r="526" spans="1:28" s="170" customFormat="1" ht="20.399999999999999">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5"/>
        <v/>
      </c>
      <c r="T526" s="155" t="str">
        <f ca="1">IF(B526="","",IF(ISERROR(MATCH($J526,SorP!$B$1:$B$6226,0)),"",INDIRECT("'SorP'!$A$"&amp;MATCH($S526&amp;$J526,SorP!C:C,0))))</f>
        <v/>
      </c>
      <c r="U526" s="168"/>
      <c r="V526" s="169" t="e">
        <f>IF(C526="",NA(),MATCH($B526&amp;$C526,'Smelter Look-up'!$J:$J,0))</f>
        <v>#N/A</v>
      </c>
      <c r="X526" s="170">
        <f t="shared" ca="1" si="24"/>
        <v>0</v>
      </c>
      <c r="AB526" s="312" t="str">
        <f t="shared" si="26"/>
        <v/>
      </c>
    </row>
    <row r="527" spans="1:28" s="170" customFormat="1" ht="20.399999999999999">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5"/>
        <v/>
      </c>
      <c r="T527" s="155" t="str">
        <f ca="1">IF(B527="","",IF(ISERROR(MATCH($J527,SorP!$B$1:$B$6226,0)),"",INDIRECT("'SorP'!$A$"&amp;MATCH($S527&amp;$J527,SorP!C:C,0))))</f>
        <v/>
      </c>
      <c r="U527" s="168"/>
      <c r="V527" s="169" t="e">
        <f>IF(C527="",NA(),MATCH($B527&amp;$C527,'Smelter Look-up'!$J:$J,0))</f>
        <v>#N/A</v>
      </c>
      <c r="X527" s="170">
        <f t="shared" ca="1" si="24"/>
        <v>0</v>
      </c>
      <c r="AB527" s="312" t="str">
        <f t="shared" si="26"/>
        <v/>
      </c>
    </row>
    <row r="528" spans="1:28" s="170" customFormat="1" ht="20.399999999999999">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5"/>
        <v/>
      </c>
      <c r="T528" s="155" t="str">
        <f ca="1">IF(B528="","",IF(ISERROR(MATCH($J528,SorP!$B$1:$B$6226,0)),"",INDIRECT("'SorP'!$A$"&amp;MATCH($S528&amp;$J528,SorP!C:C,0))))</f>
        <v/>
      </c>
      <c r="U528" s="168"/>
      <c r="V528" s="169" t="e">
        <f>IF(C528="",NA(),MATCH($B528&amp;$C528,'Smelter Look-up'!$J:$J,0))</f>
        <v>#N/A</v>
      </c>
      <c r="X528" s="170">
        <f t="shared" ca="1" si="24"/>
        <v>0</v>
      </c>
      <c r="AB528" s="312" t="str">
        <f t="shared" si="26"/>
        <v/>
      </c>
    </row>
    <row r="529" spans="1:28" s="170" customFormat="1" ht="20.399999999999999">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5"/>
        <v/>
      </c>
      <c r="T529" s="155" t="str">
        <f ca="1">IF(B529="","",IF(ISERROR(MATCH($J529,SorP!$B$1:$B$6226,0)),"",INDIRECT("'SorP'!$A$"&amp;MATCH($S529&amp;$J529,SorP!C:C,0))))</f>
        <v/>
      </c>
      <c r="U529" s="168"/>
      <c r="V529" s="169" t="e">
        <f>IF(C529="",NA(),MATCH($B529&amp;$C529,'Smelter Look-up'!$J:$J,0))</f>
        <v>#N/A</v>
      </c>
      <c r="X529" s="170">
        <f t="shared" ca="1" si="24"/>
        <v>0</v>
      </c>
      <c r="AB529" s="312" t="str">
        <f t="shared" si="26"/>
        <v/>
      </c>
    </row>
    <row r="530" spans="1:28" s="170" customFormat="1" ht="20.399999999999999">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5"/>
        <v/>
      </c>
      <c r="T530" s="155" t="str">
        <f ca="1">IF(B530="","",IF(ISERROR(MATCH($J530,SorP!$B$1:$B$6226,0)),"",INDIRECT("'SorP'!$A$"&amp;MATCH($S530&amp;$J530,SorP!C:C,0))))</f>
        <v/>
      </c>
      <c r="U530" s="168"/>
      <c r="V530" s="169" t="e">
        <f>IF(C530="",NA(),MATCH($B530&amp;$C530,'Smelter Look-up'!$J:$J,0))</f>
        <v>#N/A</v>
      </c>
      <c r="X530" s="170">
        <f t="shared" ca="1" si="24"/>
        <v>0</v>
      </c>
      <c r="AB530" s="312" t="str">
        <f t="shared" si="26"/>
        <v/>
      </c>
    </row>
    <row r="531" spans="1:28" s="170" customFormat="1" ht="20.399999999999999">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5"/>
        <v/>
      </c>
      <c r="T531" s="155" t="str">
        <f ca="1">IF(B531="","",IF(ISERROR(MATCH($J531,SorP!$B$1:$B$6226,0)),"",INDIRECT("'SorP'!$A$"&amp;MATCH($S531&amp;$J531,SorP!C:C,0))))</f>
        <v/>
      </c>
      <c r="U531" s="168"/>
      <c r="V531" s="169" t="e">
        <f>IF(C531="",NA(),MATCH($B531&amp;$C531,'Smelter Look-up'!$J:$J,0))</f>
        <v>#N/A</v>
      </c>
      <c r="X531" s="170">
        <f t="shared" ca="1" si="24"/>
        <v>0</v>
      </c>
      <c r="AB531" s="312" t="str">
        <f t="shared" si="26"/>
        <v/>
      </c>
    </row>
    <row r="532" spans="1:28" s="170" customFormat="1" ht="20.399999999999999">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5"/>
        <v/>
      </c>
      <c r="T532" s="155" t="str">
        <f ca="1">IF(B532="","",IF(ISERROR(MATCH($J532,SorP!$B$1:$B$6226,0)),"",INDIRECT("'SorP'!$A$"&amp;MATCH($S532&amp;$J532,SorP!C:C,0))))</f>
        <v/>
      </c>
      <c r="U532" s="168"/>
      <c r="V532" s="169" t="e">
        <f>IF(C532="",NA(),MATCH($B532&amp;$C532,'Smelter Look-up'!$J:$J,0))</f>
        <v>#N/A</v>
      </c>
      <c r="X532" s="170">
        <f t="shared" ca="1" si="24"/>
        <v>0</v>
      </c>
      <c r="AB532" s="312" t="str">
        <f t="shared" si="26"/>
        <v/>
      </c>
    </row>
    <row r="533" spans="1:28" s="170" customFormat="1" ht="20.399999999999999">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5"/>
        <v/>
      </c>
      <c r="T533" s="155" t="str">
        <f ca="1">IF(B533="","",IF(ISERROR(MATCH($J533,SorP!$B$1:$B$6226,0)),"",INDIRECT("'SorP'!$A$"&amp;MATCH($S533&amp;$J533,SorP!C:C,0))))</f>
        <v/>
      </c>
      <c r="U533" s="168"/>
      <c r="V533" s="169" t="e">
        <f>IF(C533="",NA(),MATCH($B533&amp;$C533,'Smelter Look-up'!$J:$J,0))</f>
        <v>#N/A</v>
      </c>
      <c r="X533" s="170">
        <f t="shared" ca="1" si="24"/>
        <v>0</v>
      </c>
      <c r="AB533" s="312" t="str">
        <f t="shared" si="26"/>
        <v/>
      </c>
    </row>
    <row r="534" spans="1:28" s="170" customFormat="1" ht="20.399999999999999">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5"/>
        <v/>
      </c>
      <c r="T534" s="155" t="str">
        <f ca="1">IF(B534="","",IF(ISERROR(MATCH($J534,SorP!$B$1:$B$6226,0)),"",INDIRECT("'SorP'!$A$"&amp;MATCH($S534&amp;$J534,SorP!C:C,0))))</f>
        <v/>
      </c>
      <c r="U534" s="168"/>
      <c r="V534" s="169" t="e">
        <f>IF(C534="",NA(),MATCH($B534&amp;$C534,'Smelter Look-up'!$J:$J,0))</f>
        <v>#N/A</v>
      </c>
      <c r="X534" s="170">
        <f t="shared" ca="1" si="24"/>
        <v>0</v>
      </c>
      <c r="AB534" s="312" t="str">
        <f t="shared" si="26"/>
        <v/>
      </c>
    </row>
    <row r="535" spans="1:28" s="170" customFormat="1" ht="20.399999999999999">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5"/>
        <v/>
      </c>
      <c r="T535" s="155" t="str">
        <f ca="1">IF(B535="","",IF(ISERROR(MATCH($J535,SorP!$B$1:$B$6226,0)),"",INDIRECT("'SorP'!$A$"&amp;MATCH($S535&amp;$J535,SorP!C:C,0))))</f>
        <v/>
      </c>
      <c r="U535" s="168"/>
      <c r="V535" s="169" t="e">
        <f>IF(C535="",NA(),MATCH($B535&amp;$C535,'Smelter Look-up'!$J:$J,0))</f>
        <v>#N/A</v>
      </c>
      <c r="X535" s="170">
        <f t="shared" ca="1" si="24"/>
        <v>0</v>
      </c>
      <c r="AB535" s="312" t="str">
        <f t="shared" si="26"/>
        <v/>
      </c>
    </row>
    <row r="536" spans="1:28" s="170" customFormat="1" ht="20.399999999999999">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5"/>
        <v/>
      </c>
      <c r="T536" s="155" t="str">
        <f ca="1">IF(B536="","",IF(ISERROR(MATCH($J536,SorP!$B$1:$B$6226,0)),"",INDIRECT("'SorP'!$A$"&amp;MATCH($S536&amp;$J536,SorP!C:C,0))))</f>
        <v/>
      </c>
      <c r="U536" s="168"/>
      <c r="V536" s="169" t="e">
        <f>IF(C536="",NA(),MATCH($B536&amp;$C536,'Smelter Look-up'!$J:$J,0))</f>
        <v>#N/A</v>
      </c>
      <c r="X536" s="170">
        <f t="shared" ca="1" si="24"/>
        <v>0</v>
      </c>
      <c r="AB536" s="312" t="str">
        <f t="shared" si="26"/>
        <v/>
      </c>
    </row>
    <row r="537" spans="1:28" s="170" customFormat="1" ht="20.399999999999999">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5"/>
        <v/>
      </c>
      <c r="T537" s="155" t="str">
        <f ca="1">IF(B537="","",IF(ISERROR(MATCH($J537,SorP!$B$1:$B$6226,0)),"",INDIRECT("'SorP'!$A$"&amp;MATCH($S537&amp;$J537,SorP!C:C,0))))</f>
        <v/>
      </c>
      <c r="U537" s="168"/>
      <c r="V537" s="169" t="e">
        <f>IF(C537="",NA(),MATCH($B537&amp;$C537,'Smelter Look-up'!$J:$J,0))</f>
        <v>#N/A</v>
      </c>
      <c r="X537" s="170">
        <f t="shared" ca="1" si="24"/>
        <v>0</v>
      </c>
      <c r="AB537" s="312" t="str">
        <f t="shared" si="26"/>
        <v/>
      </c>
    </row>
    <row r="538" spans="1:28" s="170" customFormat="1" ht="20.399999999999999">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5"/>
        <v/>
      </c>
      <c r="T538" s="155" t="str">
        <f ca="1">IF(B538="","",IF(ISERROR(MATCH($J538,SorP!$B$1:$B$6226,0)),"",INDIRECT("'SorP'!$A$"&amp;MATCH($S538&amp;$J538,SorP!C:C,0))))</f>
        <v/>
      </c>
      <c r="U538" s="168"/>
      <c r="V538" s="169" t="e">
        <f>IF(C538="",NA(),MATCH($B538&amp;$C538,'Smelter Look-up'!$J:$J,0))</f>
        <v>#N/A</v>
      </c>
      <c r="X538" s="170">
        <f t="shared" ca="1" si="24"/>
        <v>0</v>
      </c>
      <c r="AB538" s="312" t="str">
        <f t="shared" si="26"/>
        <v/>
      </c>
    </row>
    <row r="539" spans="1:28" s="170" customFormat="1" ht="20.399999999999999">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5"/>
        <v/>
      </c>
      <c r="T539" s="155" t="str">
        <f ca="1">IF(B539="","",IF(ISERROR(MATCH($J539,SorP!$B$1:$B$6226,0)),"",INDIRECT("'SorP'!$A$"&amp;MATCH($S539&amp;$J539,SorP!C:C,0))))</f>
        <v/>
      </c>
      <c r="U539" s="168"/>
      <c r="V539" s="169" t="e">
        <f>IF(C539="",NA(),MATCH($B539&amp;$C539,'Smelter Look-up'!$J:$J,0))</f>
        <v>#N/A</v>
      </c>
      <c r="X539" s="170">
        <f t="shared" ca="1" si="24"/>
        <v>0</v>
      </c>
      <c r="AB539" s="312" t="str">
        <f t="shared" si="26"/>
        <v/>
      </c>
    </row>
    <row r="540" spans="1:28" s="170" customFormat="1" ht="20.399999999999999">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5"/>
        <v/>
      </c>
      <c r="T540" s="155" t="str">
        <f ca="1">IF(B540="","",IF(ISERROR(MATCH($J540,SorP!$B$1:$B$6226,0)),"",INDIRECT("'SorP'!$A$"&amp;MATCH($S540&amp;$J540,SorP!C:C,0))))</f>
        <v/>
      </c>
      <c r="U540" s="168"/>
      <c r="V540" s="169" t="e">
        <f>IF(C540="",NA(),MATCH($B540&amp;$C540,'Smelter Look-up'!$J:$J,0))</f>
        <v>#N/A</v>
      </c>
      <c r="X540" s="170">
        <f t="shared" ca="1" si="24"/>
        <v>0</v>
      </c>
      <c r="AB540" s="312" t="str">
        <f t="shared" si="26"/>
        <v/>
      </c>
    </row>
    <row r="541" spans="1:28" s="170" customFormat="1" ht="20.399999999999999">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5"/>
        <v/>
      </c>
      <c r="T541" s="155" t="str">
        <f ca="1">IF(B541="","",IF(ISERROR(MATCH($J541,SorP!$B$1:$B$6226,0)),"",INDIRECT("'SorP'!$A$"&amp;MATCH($S541&amp;$J541,SorP!C:C,0))))</f>
        <v/>
      </c>
      <c r="U541" s="168"/>
      <c r="V541" s="169" t="e">
        <f>IF(C541="",NA(),MATCH($B541&amp;$C541,'Smelter Look-up'!$J:$J,0))</f>
        <v>#N/A</v>
      </c>
      <c r="X541" s="170">
        <f t="shared" ca="1" si="24"/>
        <v>0</v>
      </c>
      <c r="AB541" s="312" t="str">
        <f t="shared" si="26"/>
        <v/>
      </c>
    </row>
    <row r="542" spans="1:28" s="170" customFormat="1" ht="20.399999999999999">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5"/>
        <v/>
      </c>
      <c r="T542" s="155" t="str">
        <f ca="1">IF(B542="","",IF(ISERROR(MATCH($J542,SorP!$B$1:$B$6226,0)),"",INDIRECT("'SorP'!$A$"&amp;MATCH($S542&amp;$J542,SorP!C:C,0))))</f>
        <v/>
      </c>
      <c r="U542" s="168"/>
      <c r="V542" s="169" t="e">
        <f>IF(C542="",NA(),MATCH($B542&amp;$C542,'Smelter Look-up'!$J:$J,0))</f>
        <v>#N/A</v>
      </c>
      <c r="X542" s="170">
        <f t="shared" ca="1" si="24"/>
        <v>0</v>
      </c>
      <c r="AB542" s="312" t="str">
        <f t="shared" si="26"/>
        <v/>
      </c>
    </row>
    <row r="543" spans="1:28" s="170" customFormat="1" ht="20.399999999999999">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5"/>
        <v/>
      </c>
      <c r="T543" s="155" t="str">
        <f ca="1">IF(B543="","",IF(ISERROR(MATCH($J543,SorP!$B$1:$B$6226,0)),"",INDIRECT("'SorP'!$A$"&amp;MATCH($S543&amp;$J543,SorP!C:C,0))))</f>
        <v/>
      </c>
      <c r="U543" s="168"/>
      <c r="V543" s="169" t="e">
        <f>IF(C543="",NA(),MATCH($B543&amp;$C543,'Smelter Look-up'!$J:$J,0))</f>
        <v>#N/A</v>
      </c>
      <c r="X543" s="170">
        <f t="shared" ca="1" si="24"/>
        <v>0</v>
      </c>
      <c r="AB543" s="312" t="str">
        <f t="shared" si="26"/>
        <v/>
      </c>
    </row>
    <row r="544" spans="1:28" s="170" customFormat="1" ht="20.399999999999999">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5"/>
        <v/>
      </c>
      <c r="T544" s="155" t="str">
        <f ca="1">IF(B544="","",IF(ISERROR(MATCH($J544,SorP!$B$1:$B$6226,0)),"",INDIRECT("'SorP'!$A$"&amp;MATCH($S544&amp;$J544,SorP!C:C,0))))</f>
        <v/>
      </c>
      <c r="U544" s="168"/>
      <c r="V544" s="169" t="e">
        <f>IF(C544="",NA(),MATCH($B544&amp;$C544,'Smelter Look-up'!$J:$J,0))</f>
        <v>#N/A</v>
      </c>
      <c r="X544" s="170">
        <f t="shared" ca="1" si="24"/>
        <v>0</v>
      </c>
      <c r="AB544" s="312" t="str">
        <f t="shared" si="26"/>
        <v/>
      </c>
    </row>
    <row r="545" spans="1:28" s="170" customFormat="1" ht="20.399999999999999">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5"/>
        <v/>
      </c>
      <c r="T545" s="155" t="str">
        <f ca="1">IF(B545="","",IF(ISERROR(MATCH($J545,SorP!$B$1:$B$6226,0)),"",INDIRECT("'SorP'!$A$"&amp;MATCH($S545&amp;$J545,SorP!C:C,0))))</f>
        <v/>
      </c>
      <c r="U545" s="168"/>
      <c r="V545" s="169" t="e">
        <f>IF(C545="",NA(),MATCH($B545&amp;$C545,'Smelter Look-up'!$J:$J,0))</f>
        <v>#N/A</v>
      </c>
      <c r="X545" s="170">
        <f t="shared" ca="1" si="24"/>
        <v>0</v>
      </c>
      <c r="AB545" s="312" t="str">
        <f t="shared" si="26"/>
        <v/>
      </c>
    </row>
    <row r="546" spans="1:28" s="170" customFormat="1" ht="20.399999999999999">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5"/>
        <v/>
      </c>
      <c r="T546" s="155" t="str">
        <f ca="1">IF(B546="","",IF(ISERROR(MATCH($J546,SorP!$B$1:$B$6226,0)),"",INDIRECT("'SorP'!$A$"&amp;MATCH($S546&amp;$J546,SorP!C:C,0))))</f>
        <v/>
      </c>
      <c r="U546" s="168"/>
      <c r="V546" s="169" t="e">
        <f>IF(C546="",NA(),MATCH($B546&amp;$C546,'Smelter Look-up'!$J:$J,0))</f>
        <v>#N/A</v>
      </c>
      <c r="X546" s="170">
        <f t="shared" ca="1" si="24"/>
        <v>0</v>
      </c>
      <c r="AB546" s="312" t="str">
        <f t="shared" si="26"/>
        <v/>
      </c>
    </row>
    <row r="547" spans="1:28" s="170" customFormat="1" ht="20.399999999999999">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5"/>
        <v/>
      </c>
      <c r="T547" s="155" t="str">
        <f ca="1">IF(B547="","",IF(ISERROR(MATCH($J547,SorP!$B$1:$B$6226,0)),"",INDIRECT("'SorP'!$A$"&amp;MATCH($S547&amp;$J547,SorP!C:C,0))))</f>
        <v/>
      </c>
      <c r="U547" s="168"/>
      <c r="V547" s="169" t="e">
        <f>IF(C547="",NA(),MATCH($B547&amp;$C547,'Smelter Look-up'!$J:$J,0))</f>
        <v>#N/A</v>
      </c>
      <c r="X547" s="170">
        <f t="shared" ca="1" si="24"/>
        <v>0</v>
      </c>
      <c r="AB547" s="312" t="str">
        <f t="shared" si="26"/>
        <v/>
      </c>
    </row>
    <row r="548" spans="1:28" s="170" customFormat="1" ht="20.399999999999999">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5"/>
        <v/>
      </c>
      <c r="T548" s="155" t="str">
        <f ca="1">IF(B548="","",IF(ISERROR(MATCH($J548,SorP!$B$1:$B$6226,0)),"",INDIRECT("'SorP'!$A$"&amp;MATCH($S548&amp;$J548,SorP!C:C,0))))</f>
        <v/>
      </c>
      <c r="U548" s="168"/>
      <c r="V548" s="169" t="e">
        <f>IF(C548="",NA(),MATCH($B548&amp;$C548,'Smelter Look-up'!$J:$J,0))</f>
        <v>#N/A</v>
      </c>
      <c r="X548" s="170">
        <f t="shared" ca="1" si="24"/>
        <v>0</v>
      </c>
      <c r="AB548" s="312" t="str">
        <f t="shared" si="26"/>
        <v/>
      </c>
    </row>
    <row r="549" spans="1:28" s="170" customFormat="1" ht="20.399999999999999">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5"/>
        <v/>
      </c>
      <c r="T549" s="155" t="str">
        <f ca="1">IF(B549="","",IF(ISERROR(MATCH($J549,SorP!$B$1:$B$6226,0)),"",INDIRECT("'SorP'!$A$"&amp;MATCH($S549&amp;$J549,SorP!C:C,0))))</f>
        <v/>
      </c>
      <c r="U549" s="168"/>
      <c r="V549" s="169" t="e">
        <f>IF(C549="",NA(),MATCH($B549&amp;$C549,'Smelter Look-up'!$J:$J,0))</f>
        <v>#N/A</v>
      </c>
      <c r="X549" s="170">
        <f t="shared" ca="1" si="24"/>
        <v>0</v>
      </c>
      <c r="AB549" s="312" t="str">
        <f t="shared" si="26"/>
        <v/>
      </c>
    </row>
    <row r="550" spans="1:28" s="170" customFormat="1" ht="20.399999999999999">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5"/>
        <v/>
      </c>
      <c r="T550" s="155" t="str">
        <f ca="1">IF(B550="","",IF(ISERROR(MATCH($J550,SorP!$B$1:$B$6226,0)),"",INDIRECT("'SorP'!$A$"&amp;MATCH($S550&amp;$J550,SorP!C:C,0))))</f>
        <v/>
      </c>
      <c r="U550" s="168"/>
      <c r="V550" s="169" t="e">
        <f>IF(C550="",NA(),MATCH($B550&amp;$C550,'Smelter Look-up'!$J:$J,0))</f>
        <v>#N/A</v>
      </c>
      <c r="X550" s="170">
        <f t="shared" ca="1" si="24"/>
        <v>0</v>
      </c>
      <c r="AB550" s="312" t="str">
        <f t="shared" si="26"/>
        <v/>
      </c>
    </row>
    <row r="551" spans="1:28" s="170" customFormat="1" ht="20.399999999999999">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5"/>
        <v/>
      </c>
      <c r="T551" s="155" t="str">
        <f ca="1">IF(B551="","",IF(ISERROR(MATCH($J551,SorP!$B$1:$B$6226,0)),"",INDIRECT("'SorP'!$A$"&amp;MATCH($S551&amp;$J551,SorP!C:C,0))))</f>
        <v/>
      </c>
      <c r="U551" s="168"/>
      <c r="V551" s="169" t="e">
        <f>IF(C551="",NA(),MATCH($B551&amp;$C551,'Smelter Look-up'!$J:$J,0))</f>
        <v>#N/A</v>
      </c>
      <c r="X551" s="170">
        <f t="shared" ca="1" si="24"/>
        <v>0</v>
      </c>
      <c r="AB551" s="312" t="str">
        <f t="shared" si="26"/>
        <v/>
      </c>
    </row>
    <row r="552" spans="1:28" s="170" customFormat="1" ht="20.399999999999999">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5"/>
        <v/>
      </c>
      <c r="T552" s="155" t="str">
        <f ca="1">IF(B552="","",IF(ISERROR(MATCH($J552,SorP!$B$1:$B$6226,0)),"",INDIRECT("'SorP'!$A$"&amp;MATCH($S552&amp;$J552,SorP!C:C,0))))</f>
        <v/>
      </c>
      <c r="U552" s="168"/>
      <c r="V552" s="169" t="e">
        <f>IF(C552="",NA(),MATCH($B552&amp;$C552,'Smelter Look-up'!$J:$J,0))</f>
        <v>#N/A</v>
      </c>
      <c r="X552" s="170">
        <f t="shared" ca="1" si="24"/>
        <v>0</v>
      </c>
      <c r="AB552" s="312" t="str">
        <f t="shared" si="26"/>
        <v/>
      </c>
    </row>
    <row r="553" spans="1:28" s="170" customFormat="1" ht="20.399999999999999">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5"/>
        <v/>
      </c>
      <c r="T553" s="155" t="str">
        <f ca="1">IF(B553="","",IF(ISERROR(MATCH($J553,SorP!$B$1:$B$6226,0)),"",INDIRECT("'SorP'!$A$"&amp;MATCH($S553&amp;$J553,SorP!C:C,0))))</f>
        <v/>
      </c>
      <c r="U553" s="168"/>
      <c r="V553" s="169" t="e">
        <f>IF(C553="",NA(),MATCH($B553&amp;$C553,'Smelter Look-up'!$J:$J,0))</f>
        <v>#N/A</v>
      </c>
      <c r="X553" s="170">
        <f t="shared" ca="1" si="24"/>
        <v>0</v>
      </c>
      <c r="AB553" s="312" t="str">
        <f t="shared" si="26"/>
        <v/>
      </c>
    </row>
    <row r="554" spans="1:28" s="170" customFormat="1" ht="20.399999999999999">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5"/>
        <v/>
      </c>
      <c r="T554" s="155" t="str">
        <f ca="1">IF(B554="","",IF(ISERROR(MATCH($J554,SorP!$B$1:$B$6226,0)),"",INDIRECT("'SorP'!$A$"&amp;MATCH($S554&amp;$J554,SorP!C:C,0))))</f>
        <v/>
      </c>
      <c r="U554" s="168"/>
      <c r="V554" s="169" t="e">
        <f>IF(C554="",NA(),MATCH($B554&amp;$C554,'Smelter Look-up'!$J:$J,0))</f>
        <v>#N/A</v>
      </c>
      <c r="X554" s="170">
        <f t="shared" ca="1" si="24"/>
        <v>0</v>
      </c>
      <c r="AB554" s="312" t="str">
        <f t="shared" si="26"/>
        <v/>
      </c>
    </row>
    <row r="555" spans="1:28" s="170" customFormat="1" ht="20.399999999999999">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5"/>
        <v/>
      </c>
      <c r="T555" s="155" t="str">
        <f ca="1">IF(B555="","",IF(ISERROR(MATCH($J555,SorP!$B$1:$B$6226,0)),"",INDIRECT("'SorP'!$A$"&amp;MATCH($S555&amp;$J555,SorP!C:C,0))))</f>
        <v/>
      </c>
      <c r="U555" s="168"/>
      <c r="V555" s="169" t="e">
        <f>IF(C555="",NA(),MATCH($B555&amp;$C555,'Smelter Look-up'!$J:$J,0))</f>
        <v>#N/A</v>
      </c>
      <c r="X555" s="170">
        <f t="shared" ca="1" si="24"/>
        <v>0</v>
      </c>
      <c r="AB555" s="312" t="str">
        <f t="shared" si="26"/>
        <v/>
      </c>
    </row>
    <row r="556" spans="1:28" s="170" customFormat="1" ht="20.399999999999999">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5"/>
        <v/>
      </c>
      <c r="T556" s="155" t="str">
        <f ca="1">IF(B556="","",IF(ISERROR(MATCH($J556,SorP!$B$1:$B$6226,0)),"",INDIRECT("'SorP'!$A$"&amp;MATCH($S556&amp;$J556,SorP!C:C,0))))</f>
        <v/>
      </c>
      <c r="U556" s="168"/>
      <c r="V556" s="169" t="e">
        <f>IF(C556="",NA(),MATCH($B556&amp;$C556,'Smelter Look-up'!$J:$J,0))</f>
        <v>#N/A</v>
      </c>
      <c r="X556" s="170">
        <f t="shared" ca="1" si="24"/>
        <v>0</v>
      </c>
      <c r="AB556" s="312" t="str">
        <f t="shared" si="26"/>
        <v/>
      </c>
    </row>
    <row r="557" spans="1:28" s="170" customFormat="1" ht="20.399999999999999">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5"/>
        <v/>
      </c>
      <c r="T557" s="155" t="str">
        <f ca="1">IF(B557="","",IF(ISERROR(MATCH($J557,SorP!$B$1:$B$6226,0)),"",INDIRECT("'SorP'!$A$"&amp;MATCH($S557&amp;$J557,SorP!C:C,0))))</f>
        <v/>
      </c>
      <c r="U557" s="168"/>
      <c r="V557" s="169" t="e">
        <f>IF(C557="",NA(),MATCH($B557&amp;$C557,'Smelter Look-up'!$J:$J,0))</f>
        <v>#N/A</v>
      </c>
      <c r="X557" s="170">
        <f t="shared" ca="1" si="24"/>
        <v>0</v>
      </c>
      <c r="AB557" s="312" t="str">
        <f t="shared" si="26"/>
        <v/>
      </c>
    </row>
    <row r="558" spans="1:28" s="170" customFormat="1" ht="20.399999999999999">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5"/>
        <v/>
      </c>
      <c r="T558" s="155" t="str">
        <f ca="1">IF(B558="","",IF(ISERROR(MATCH($J558,SorP!$B$1:$B$6226,0)),"",INDIRECT("'SorP'!$A$"&amp;MATCH($S558&amp;$J558,SorP!C:C,0))))</f>
        <v/>
      </c>
      <c r="U558" s="168"/>
      <c r="V558" s="169" t="e">
        <f>IF(C558="",NA(),MATCH($B558&amp;$C558,'Smelter Look-up'!$J:$J,0))</f>
        <v>#N/A</v>
      </c>
      <c r="X558" s="170">
        <f t="shared" ca="1" si="24"/>
        <v>0</v>
      </c>
      <c r="AB558" s="312" t="str">
        <f t="shared" si="26"/>
        <v/>
      </c>
    </row>
    <row r="559" spans="1:28" s="170" customFormat="1" ht="20.399999999999999">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5"/>
        <v/>
      </c>
      <c r="T559" s="155" t="str">
        <f ca="1">IF(B559="","",IF(ISERROR(MATCH($J559,SorP!$B$1:$B$6226,0)),"",INDIRECT("'SorP'!$A$"&amp;MATCH($S559&amp;$J559,SorP!C:C,0))))</f>
        <v/>
      </c>
      <c r="U559" s="168"/>
      <c r="V559" s="169" t="e">
        <f>IF(C559="",NA(),MATCH($B559&amp;$C559,'Smelter Look-up'!$J:$J,0))</f>
        <v>#N/A</v>
      </c>
      <c r="X559" s="170">
        <f t="shared" ca="1" si="24"/>
        <v>0</v>
      </c>
      <c r="AB559" s="312" t="str">
        <f t="shared" si="26"/>
        <v/>
      </c>
    </row>
    <row r="560" spans="1:28" s="170" customFormat="1" ht="20.399999999999999">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5"/>
        <v/>
      </c>
      <c r="T560" s="155" t="str">
        <f ca="1">IF(B560="","",IF(ISERROR(MATCH($J560,SorP!$B$1:$B$6226,0)),"",INDIRECT("'SorP'!$A$"&amp;MATCH($S560&amp;$J560,SorP!C:C,0))))</f>
        <v/>
      </c>
      <c r="U560" s="168"/>
      <c r="V560" s="169" t="e">
        <f>IF(C560="",NA(),MATCH($B560&amp;$C560,'Smelter Look-up'!$J:$J,0))</f>
        <v>#N/A</v>
      </c>
      <c r="X560" s="170">
        <f t="shared" ca="1" si="24"/>
        <v>0</v>
      </c>
      <c r="AB560" s="312" t="str">
        <f t="shared" si="26"/>
        <v/>
      </c>
    </row>
    <row r="561" spans="1:28" s="170" customFormat="1" ht="20.399999999999999">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5"/>
        <v/>
      </c>
      <c r="T561" s="155" t="str">
        <f ca="1">IF(B561="","",IF(ISERROR(MATCH($J561,SorP!$B$1:$B$6226,0)),"",INDIRECT("'SorP'!$A$"&amp;MATCH($S561&amp;$J561,SorP!C:C,0))))</f>
        <v/>
      </c>
      <c r="U561" s="168"/>
      <c r="V561" s="169" t="e">
        <f>IF(C561="",NA(),MATCH($B561&amp;$C561,'Smelter Look-up'!$J:$J,0))</f>
        <v>#N/A</v>
      </c>
      <c r="X561" s="170">
        <f t="shared" ca="1" si="24"/>
        <v>0</v>
      </c>
      <c r="AB561" s="312" t="str">
        <f t="shared" si="26"/>
        <v/>
      </c>
    </row>
    <row r="562" spans="1:28" s="170" customFormat="1" ht="20.399999999999999">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5"/>
        <v/>
      </c>
      <c r="T562" s="155" t="str">
        <f ca="1">IF(B562="","",IF(ISERROR(MATCH($J562,SorP!$B$1:$B$6226,0)),"",INDIRECT("'SorP'!$A$"&amp;MATCH($S562&amp;$J562,SorP!C:C,0))))</f>
        <v/>
      </c>
      <c r="U562" s="168"/>
      <c r="V562" s="169" t="e">
        <f>IF(C562="",NA(),MATCH($B562&amp;$C562,'Smelter Look-up'!$J:$J,0))</f>
        <v>#N/A</v>
      </c>
      <c r="X562" s="170">
        <f t="shared" ca="1" si="24"/>
        <v>0</v>
      </c>
      <c r="AB562" s="312" t="str">
        <f t="shared" si="26"/>
        <v/>
      </c>
    </row>
    <row r="563" spans="1:28" s="170" customFormat="1" ht="20.399999999999999">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5"/>
        <v/>
      </c>
      <c r="T563" s="155" t="str">
        <f ca="1">IF(B563="","",IF(ISERROR(MATCH($J563,SorP!$B$1:$B$6226,0)),"",INDIRECT("'SorP'!$A$"&amp;MATCH($S563&amp;$J563,SorP!C:C,0))))</f>
        <v/>
      </c>
      <c r="U563" s="168"/>
      <c r="V563" s="169" t="e">
        <f>IF(C563="",NA(),MATCH($B563&amp;$C563,'Smelter Look-up'!$J:$J,0))</f>
        <v>#N/A</v>
      </c>
      <c r="X563" s="170">
        <f t="shared" ca="1" si="24"/>
        <v>0</v>
      </c>
      <c r="AB563" s="312" t="str">
        <f t="shared" si="26"/>
        <v/>
      </c>
    </row>
    <row r="564" spans="1:28" s="170" customFormat="1" ht="20.399999999999999">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5"/>
        <v/>
      </c>
      <c r="T564" s="155" t="str">
        <f ca="1">IF(B564="","",IF(ISERROR(MATCH($J564,SorP!$B$1:$B$6226,0)),"",INDIRECT("'SorP'!$A$"&amp;MATCH($S564&amp;$J564,SorP!C:C,0))))</f>
        <v/>
      </c>
      <c r="U564" s="168"/>
      <c r="V564" s="169" t="e">
        <f>IF(C564="",NA(),MATCH($B564&amp;$C564,'Smelter Look-up'!$J:$J,0))</f>
        <v>#N/A</v>
      </c>
      <c r="X564" s="170">
        <f t="shared" ca="1" si="24"/>
        <v>0</v>
      </c>
      <c r="AB564" s="312" t="str">
        <f t="shared" si="26"/>
        <v/>
      </c>
    </row>
    <row r="565" spans="1:28" s="170" customFormat="1" ht="20.399999999999999">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5"/>
        <v/>
      </c>
      <c r="T565" s="155" t="str">
        <f ca="1">IF(B565="","",IF(ISERROR(MATCH($J565,SorP!$B$1:$B$6226,0)),"",INDIRECT("'SorP'!$A$"&amp;MATCH($S565&amp;$J565,SorP!C:C,0))))</f>
        <v/>
      </c>
      <c r="U565" s="168"/>
      <c r="V565" s="169" t="e">
        <f>IF(C565="",NA(),MATCH($B565&amp;$C565,'Smelter Look-up'!$J:$J,0))</f>
        <v>#N/A</v>
      </c>
      <c r="X565" s="170">
        <f t="shared" ca="1" si="24"/>
        <v>0</v>
      </c>
      <c r="AB565" s="312" t="str">
        <f t="shared" si="26"/>
        <v/>
      </c>
    </row>
    <row r="566" spans="1:28" s="170" customFormat="1" ht="20.399999999999999">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5"/>
        <v/>
      </c>
      <c r="T566" s="155" t="str">
        <f ca="1">IF(B566="","",IF(ISERROR(MATCH($J566,SorP!$B$1:$B$6226,0)),"",INDIRECT("'SorP'!$A$"&amp;MATCH($S566&amp;$J566,SorP!C:C,0))))</f>
        <v/>
      </c>
      <c r="U566" s="168"/>
      <c r="V566" s="169" t="e">
        <f>IF(C566="",NA(),MATCH($B566&amp;$C566,'Smelter Look-up'!$J:$J,0))</f>
        <v>#N/A</v>
      </c>
      <c r="X566" s="170">
        <f t="shared" ca="1" si="24"/>
        <v>0</v>
      </c>
      <c r="AB566" s="312" t="str">
        <f t="shared" si="26"/>
        <v/>
      </c>
    </row>
    <row r="567" spans="1:28" s="170" customFormat="1" ht="20.399999999999999">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5"/>
        <v/>
      </c>
      <c r="T567" s="155" t="str">
        <f ca="1">IF(B567="","",IF(ISERROR(MATCH($J567,SorP!$B$1:$B$6226,0)),"",INDIRECT("'SorP'!$A$"&amp;MATCH($S567&amp;$J567,SorP!C:C,0))))</f>
        <v/>
      </c>
      <c r="U567" s="168"/>
      <c r="V567" s="169" t="e">
        <f>IF(C567="",NA(),MATCH($B567&amp;$C567,'Smelter Look-up'!$J:$J,0))</f>
        <v>#N/A</v>
      </c>
      <c r="X567" s="170">
        <f t="shared" ca="1" si="24"/>
        <v>0</v>
      </c>
      <c r="AB567" s="312" t="str">
        <f t="shared" si="26"/>
        <v/>
      </c>
    </row>
    <row r="568" spans="1:28" s="170" customFormat="1" ht="20.399999999999999">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5"/>
        <v/>
      </c>
      <c r="T568" s="155" t="str">
        <f ca="1">IF(B568="","",IF(ISERROR(MATCH($J568,SorP!$B$1:$B$6226,0)),"",INDIRECT("'SorP'!$A$"&amp;MATCH($S568&amp;$J568,SorP!C:C,0))))</f>
        <v/>
      </c>
      <c r="U568" s="168"/>
      <c r="V568" s="169" t="e">
        <f>IF(C568="",NA(),MATCH($B568&amp;$C568,'Smelter Look-up'!$J:$J,0))</f>
        <v>#N/A</v>
      </c>
      <c r="X568" s="170">
        <f t="shared" ca="1" si="24"/>
        <v>0</v>
      </c>
      <c r="AB568" s="312" t="str">
        <f t="shared" si="26"/>
        <v/>
      </c>
    </row>
    <row r="569" spans="1:28" s="170" customFormat="1" ht="20.399999999999999">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5"/>
        <v/>
      </c>
      <c r="T569" s="155" t="str">
        <f ca="1">IF(B569="","",IF(ISERROR(MATCH($J569,SorP!$B$1:$B$6226,0)),"",INDIRECT("'SorP'!$A$"&amp;MATCH($S569&amp;$J569,SorP!C:C,0))))</f>
        <v/>
      </c>
      <c r="U569" s="168"/>
      <c r="V569" s="169" t="e">
        <f>IF(C569="",NA(),MATCH($B569&amp;$C569,'Smelter Look-up'!$J:$J,0))</f>
        <v>#N/A</v>
      </c>
      <c r="X569" s="170">
        <f t="shared" ca="1" si="24"/>
        <v>0</v>
      </c>
      <c r="AB569" s="312" t="str">
        <f t="shared" si="26"/>
        <v/>
      </c>
    </row>
    <row r="570" spans="1:28" s="170" customFormat="1" ht="20.399999999999999">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5"/>
        <v/>
      </c>
      <c r="T570" s="155" t="str">
        <f ca="1">IF(B570="","",IF(ISERROR(MATCH($J570,SorP!$B$1:$B$6226,0)),"",INDIRECT("'SorP'!$A$"&amp;MATCH($S570&amp;$J570,SorP!C:C,0))))</f>
        <v/>
      </c>
      <c r="U570" s="168"/>
      <c r="V570" s="169" t="e">
        <f>IF(C570="",NA(),MATCH($B570&amp;$C570,'Smelter Look-up'!$J:$J,0))</f>
        <v>#N/A</v>
      </c>
      <c r="X570" s="170">
        <f t="shared" ca="1" si="24"/>
        <v>0</v>
      </c>
      <c r="AB570" s="312" t="str">
        <f t="shared" si="26"/>
        <v/>
      </c>
    </row>
    <row r="571" spans="1:28" s="170" customFormat="1" ht="20.399999999999999">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5"/>
        <v/>
      </c>
      <c r="T571" s="155" t="str">
        <f ca="1">IF(B571="","",IF(ISERROR(MATCH($J571,SorP!$B$1:$B$6226,0)),"",INDIRECT("'SorP'!$A$"&amp;MATCH($S571&amp;$J571,SorP!C:C,0))))</f>
        <v/>
      </c>
      <c r="U571" s="168"/>
      <c r="V571" s="169" t="e">
        <f>IF(C571="",NA(),MATCH($B571&amp;$C571,'Smelter Look-up'!$J:$J,0))</f>
        <v>#N/A</v>
      </c>
      <c r="X571" s="170">
        <f t="shared" ca="1" si="24"/>
        <v>0</v>
      </c>
      <c r="AB571" s="312" t="str">
        <f t="shared" si="26"/>
        <v/>
      </c>
    </row>
    <row r="572" spans="1:28" s="170" customFormat="1" ht="20.399999999999999">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5"/>
        <v/>
      </c>
      <c r="T572" s="155" t="str">
        <f ca="1">IF(B572="","",IF(ISERROR(MATCH($J572,SorP!$B$1:$B$6226,0)),"",INDIRECT("'SorP'!$A$"&amp;MATCH($S572&amp;$J572,SorP!C:C,0))))</f>
        <v/>
      </c>
      <c r="U572" s="168"/>
      <c r="V572" s="169" t="e">
        <f>IF(C572="",NA(),MATCH($B572&amp;$C572,'Smelter Look-up'!$J:$J,0))</f>
        <v>#N/A</v>
      </c>
      <c r="X572" s="170">
        <f t="shared" ref="X572:X635" ca="1" si="27">IF(AND(C572="Smelter not listed",OR(LEN(D572)=0,LEN(E572)=0)),1,0)</f>
        <v>0</v>
      </c>
      <c r="AB572" s="312" t="str">
        <f t="shared" si="26"/>
        <v/>
      </c>
    </row>
    <row r="573" spans="1:28" s="170" customFormat="1" ht="20.399999999999999">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ref="S573:S636" ca="1" si="28">IF(B573="","",IF(ISERROR(MATCH($E573,CL,0)),"Unknown",INDIRECT("'C'!$A$"&amp;MATCH($E573,CL,0)+1)))</f>
        <v/>
      </c>
      <c r="T573" s="155" t="str">
        <f ca="1">IF(B573="","",IF(ISERROR(MATCH($J573,SorP!$B$1:$B$6226,0)),"",INDIRECT("'SorP'!$A$"&amp;MATCH($S573&amp;$J573,SorP!C:C,0))))</f>
        <v/>
      </c>
      <c r="U573" s="168"/>
      <c r="V573" s="169" t="e">
        <f>IF(C573="",NA(),MATCH($B573&amp;$C573,'Smelter Look-up'!$J:$J,0))</f>
        <v>#N/A</v>
      </c>
      <c r="X573" s="170">
        <f t="shared" ca="1" si="27"/>
        <v>0</v>
      </c>
      <c r="AB573" s="312" t="str">
        <f t="shared" si="26"/>
        <v/>
      </c>
    </row>
    <row r="574" spans="1:28" s="170" customFormat="1" ht="20.399999999999999">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6"/>
        <v/>
      </c>
    </row>
    <row r="575" spans="1:28" s="170" customFormat="1" ht="20.399999999999999">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ca="1" si="27"/>
        <v>0</v>
      </c>
      <c r="AB575" s="312" t="str">
        <f t="shared" si="26"/>
        <v/>
      </c>
    </row>
    <row r="576" spans="1:28" s="170" customFormat="1" ht="20.399999999999999">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28"/>
        <v/>
      </c>
      <c r="T576" s="155" t="str">
        <f ca="1">IF(B576="","",IF(ISERROR(MATCH($J576,SorP!$B$1:$B$6226,0)),"",INDIRECT("'SorP'!$A$"&amp;MATCH($S576&amp;$J576,SorP!C:C,0))))</f>
        <v/>
      </c>
      <c r="U576" s="168"/>
      <c r="V576" s="169" t="e">
        <f>IF(C576="",NA(),MATCH($B576&amp;$C576,'Smelter Look-up'!$J:$J,0))</f>
        <v>#N/A</v>
      </c>
      <c r="X576" s="170">
        <f t="shared" ca="1" si="27"/>
        <v>0</v>
      </c>
      <c r="AB576" s="312" t="str">
        <f t="shared" si="26"/>
        <v/>
      </c>
    </row>
    <row r="577" spans="1:28" s="170" customFormat="1" ht="20.399999999999999">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28"/>
        <v/>
      </c>
      <c r="T577" s="155" t="str">
        <f ca="1">IF(B577="","",IF(ISERROR(MATCH($J577,SorP!$B$1:$B$6226,0)),"",INDIRECT("'SorP'!$A$"&amp;MATCH($S577&amp;$J577,SorP!C:C,0))))</f>
        <v/>
      </c>
      <c r="U577" s="168"/>
      <c r="V577" s="169" t="e">
        <f>IF(C577="",NA(),MATCH($B577&amp;$C577,'Smelter Look-up'!$J:$J,0))</f>
        <v>#N/A</v>
      </c>
      <c r="X577" s="170">
        <f t="shared" ca="1" si="27"/>
        <v>0</v>
      </c>
      <c r="AB577" s="312" t="str">
        <f t="shared" si="26"/>
        <v/>
      </c>
    </row>
    <row r="578" spans="1:28" s="170" customFormat="1" ht="20.399999999999999">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28"/>
        <v/>
      </c>
      <c r="T578" s="155" t="str">
        <f ca="1">IF(B578="","",IF(ISERROR(MATCH($J578,SorP!$B$1:$B$6226,0)),"",INDIRECT("'SorP'!$A$"&amp;MATCH($S578&amp;$J578,SorP!C:C,0))))</f>
        <v/>
      </c>
      <c r="U578" s="168"/>
      <c r="V578" s="169" t="e">
        <f>IF(C578="",NA(),MATCH($B578&amp;$C578,'Smelter Look-up'!$J:$J,0))</f>
        <v>#N/A</v>
      </c>
      <c r="X578" s="170">
        <f t="shared" ca="1" si="27"/>
        <v>0</v>
      </c>
      <c r="AB578" s="312" t="str">
        <f t="shared" si="26"/>
        <v/>
      </c>
    </row>
    <row r="579" spans="1:28" s="170" customFormat="1" ht="20.399999999999999">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28"/>
        <v/>
      </c>
      <c r="T579" s="155" t="str">
        <f ca="1">IF(B579="","",IF(ISERROR(MATCH($J579,SorP!$B$1:$B$6226,0)),"",INDIRECT("'SorP'!$A$"&amp;MATCH($S579&amp;$J579,SorP!C:C,0))))</f>
        <v/>
      </c>
      <c r="U579" s="168"/>
      <c r="V579" s="169" t="e">
        <f>IF(C579="",NA(),MATCH($B579&amp;$C579,'Smelter Look-up'!$J:$J,0))</f>
        <v>#N/A</v>
      </c>
      <c r="X579" s="170">
        <f t="shared" ca="1" si="27"/>
        <v>0</v>
      </c>
      <c r="AB579" s="312" t="str">
        <f t="shared" ref="AB579:AB642" si="29">IF(C579="","",B579)</f>
        <v/>
      </c>
    </row>
    <row r="580" spans="1:28" s="170" customFormat="1" ht="20.399999999999999">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28"/>
        <v/>
      </c>
      <c r="T580" s="155" t="str">
        <f ca="1">IF(B580="","",IF(ISERROR(MATCH($J580,SorP!$B$1:$B$6226,0)),"",INDIRECT("'SorP'!$A$"&amp;MATCH($S580&amp;$J580,SorP!C:C,0))))</f>
        <v/>
      </c>
      <c r="U580" s="168"/>
      <c r="V580" s="169" t="e">
        <f>IF(C580="",NA(),MATCH($B580&amp;$C580,'Smelter Look-up'!$J:$J,0))</f>
        <v>#N/A</v>
      </c>
      <c r="X580" s="170">
        <f t="shared" ca="1" si="27"/>
        <v>0</v>
      </c>
      <c r="AB580" s="312" t="str">
        <f t="shared" si="29"/>
        <v/>
      </c>
    </row>
    <row r="581" spans="1:28" s="170" customFormat="1" ht="20.399999999999999">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28"/>
        <v/>
      </c>
      <c r="T581" s="155" t="str">
        <f ca="1">IF(B581="","",IF(ISERROR(MATCH($J581,SorP!$B$1:$B$6226,0)),"",INDIRECT("'SorP'!$A$"&amp;MATCH($S581&amp;$J581,SorP!C:C,0))))</f>
        <v/>
      </c>
      <c r="U581" s="168"/>
      <c r="V581" s="169" t="e">
        <f>IF(C581="",NA(),MATCH($B581&amp;$C581,'Smelter Look-up'!$J:$J,0))</f>
        <v>#N/A</v>
      </c>
      <c r="X581" s="170">
        <f t="shared" ca="1" si="27"/>
        <v>0</v>
      </c>
      <c r="AB581" s="312" t="str">
        <f t="shared" si="29"/>
        <v/>
      </c>
    </row>
    <row r="582" spans="1:28" s="170" customFormat="1" ht="20.399999999999999">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28"/>
        <v/>
      </c>
      <c r="T582" s="155" t="str">
        <f ca="1">IF(B582="","",IF(ISERROR(MATCH($J582,SorP!$B$1:$B$6226,0)),"",INDIRECT("'SorP'!$A$"&amp;MATCH($S582&amp;$J582,SorP!C:C,0))))</f>
        <v/>
      </c>
      <c r="U582" s="168"/>
      <c r="V582" s="169" t="e">
        <f>IF(C582="",NA(),MATCH($B582&amp;$C582,'Smelter Look-up'!$J:$J,0))</f>
        <v>#N/A</v>
      </c>
      <c r="X582" s="170">
        <f t="shared" ca="1" si="27"/>
        <v>0</v>
      </c>
      <c r="AB582" s="312" t="str">
        <f t="shared" si="29"/>
        <v/>
      </c>
    </row>
    <row r="583" spans="1:28" s="170" customFormat="1" ht="20.399999999999999">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28"/>
        <v/>
      </c>
      <c r="T583" s="155" t="str">
        <f ca="1">IF(B583="","",IF(ISERROR(MATCH($J583,SorP!$B$1:$B$6226,0)),"",INDIRECT("'SorP'!$A$"&amp;MATCH($S583&amp;$J583,SorP!C:C,0))))</f>
        <v/>
      </c>
      <c r="U583" s="168"/>
      <c r="V583" s="169" t="e">
        <f>IF(C583="",NA(),MATCH($B583&amp;$C583,'Smelter Look-up'!$J:$J,0))</f>
        <v>#N/A</v>
      </c>
      <c r="X583" s="170">
        <f t="shared" ca="1" si="27"/>
        <v>0</v>
      </c>
      <c r="AB583" s="312" t="str">
        <f t="shared" si="29"/>
        <v/>
      </c>
    </row>
    <row r="584" spans="1:28" s="170" customFormat="1" ht="20.399999999999999">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28"/>
        <v/>
      </c>
      <c r="T584" s="155" t="str">
        <f ca="1">IF(B584="","",IF(ISERROR(MATCH($J584,SorP!$B$1:$B$6226,0)),"",INDIRECT("'SorP'!$A$"&amp;MATCH($S584&amp;$J584,SorP!C:C,0))))</f>
        <v/>
      </c>
      <c r="U584" s="168"/>
      <c r="V584" s="169" t="e">
        <f>IF(C584="",NA(),MATCH($B584&amp;$C584,'Smelter Look-up'!$J:$J,0))</f>
        <v>#N/A</v>
      </c>
      <c r="X584" s="170">
        <f t="shared" ca="1" si="27"/>
        <v>0</v>
      </c>
      <c r="AB584" s="312" t="str">
        <f t="shared" si="29"/>
        <v/>
      </c>
    </row>
    <row r="585" spans="1:28" s="170" customFormat="1" ht="20.399999999999999">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28"/>
        <v/>
      </c>
      <c r="T585" s="155" t="str">
        <f ca="1">IF(B585="","",IF(ISERROR(MATCH($J585,SorP!$B$1:$B$6226,0)),"",INDIRECT("'SorP'!$A$"&amp;MATCH($S585&amp;$J585,SorP!C:C,0))))</f>
        <v/>
      </c>
      <c r="U585" s="168"/>
      <c r="V585" s="169" t="e">
        <f>IF(C585="",NA(),MATCH($B585&amp;$C585,'Smelter Look-up'!$J:$J,0))</f>
        <v>#N/A</v>
      </c>
      <c r="X585" s="170">
        <f t="shared" ca="1" si="27"/>
        <v>0</v>
      </c>
      <c r="AB585" s="312" t="str">
        <f t="shared" si="29"/>
        <v/>
      </c>
    </row>
    <row r="586" spans="1:28" s="170" customFormat="1" ht="20.399999999999999">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28"/>
        <v/>
      </c>
      <c r="T586" s="155" t="str">
        <f ca="1">IF(B586="","",IF(ISERROR(MATCH($J586,SorP!$B$1:$B$6226,0)),"",INDIRECT("'SorP'!$A$"&amp;MATCH($S586&amp;$J586,SorP!C:C,0))))</f>
        <v/>
      </c>
      <c r="U586" s="168"/>
      <c r="V586" s="169" t="e">
        <f>IF(C586="",NA(),MATCH($B586&amp;$C586,'Smelter Look-up'!$J:$J,0))</f>
        <v>#N/A</v>
      </c>
      <c r="X586" s="170">
        <f t="shared" ca="1" si="27"/>
        <v>0</v>
      </c>
      <c r="AB586" s="312" t="str">
        <f t="shared" si="29"/>
        <v/>
      </c>
    </row>
    <row r="587" spans="1:28" s="170" customFormat="1" ht="20.399999999999999">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28"/>
        <v/>
      </c>
      <c r="T587" s="155" t="str">
        <f ca="1">IF(B587="","",IF(ISERROR(MATCH($J587,SorP!$B$1:$B$6226,0)),"",INDIRECT("'SorP'!$A$"&amp;MATCH($S587&amp;$J587,SorP!C:C,0))))</f>
        <v/>
      </c>
      <c r="U587" s="168"/>
      <c r="V587" s="169" t="e">
        <f>IF(C587="",NA(),MATCH($B587&amp;$C587,'Smelter Look-up'!$J:$J,0))</f>
        <v>#N/A</v>
      </c>
      <c r="X587" s="170">
        <f t="shared" ca="1" si="27"/>
        <v>0</v>
      </c>
      <c r="AB587" s="312" t="str">
        <f t="shared" si="29"/>
        <v/>
      </c>
    </row>
    <row r="588" spans="1:28" s="170" customFormat="1" ht="20.399999999999999">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28"/>
        <v/>
      </c>
      <c r="T588" s="155" t="str">
        <f ca="1">IF(B588="","",IF(ISERROR(MATCH($J588,SorP!$B$1:$B$6226,0)),"",INDIRECT("'SorP'!$A$"&amp;MATCH($S588&amp;$J588,SorP!C:C,0))))</f>
        <v/>
      </c>
      <c r="U588" s="168"/>
      <c r="V588" s="169" t="e">
        <f>IF(C588="",NA(),MATCH($B588&amp;$C588,'Smelter Look-up'!$J:$J,0))</f>
        <v>#N/A</v>
      </c>
      <c r="X588" s="170">
        <f t="shared" ca="1" si="27"/>
        <v>0</v>
      </c>
      <c r="AB588" s="312" t="str">
        <f t="shared" si="29"/>
        <v/>
      </c>
    </row>
    <row r="589" spans="1:28" s="170" customFormat="1" ht="20.399999999999999">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28"/>
        <v/>
      </c>
      <c r="T589" s="155" t="str">
        <f ca="1">IF(B589="","",IF(ISERROR(MATCH($J589,SorP!$B$1:$B$6226,0)),"",INDIRECT("'SorP'!$A$"&amp;MATCH($S589&amp;$J589,SorP!C:C,0))))</f>
        <v/>
      </c>
      <c r="U589" s="168"/>
      <c r="V589" s="169" t="e">
        <f>IF(C589="",NA(),MATCH($B589&amp;$C589,'Smelter Look-up'!$J:$J,0))</f>
        <v>#N/A</v>
      </c>
      <c r="X589" s="170">
        <f t="shared" ca="1" si="27"/>
        <v>0</v>
      </c>
      <c r="AB589" s="312" t="str">
        <f t="shared" si="29"/>
        <v/>
      </c>
    </row>
    <row r="590" spans="1:28" s="170" customFormat="1" ht="20.399999999999999">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28"/>
        <v/>
      </c>
      <c r="T590" s="155" t="str">
        <f ca="1">IF(B590="","",IF(ISERROR(MATCH($J590,SorP!$B$1:$B$6226,0)),"",INDIRECT("'SorP'!$A$"&amp;MATCH($S590&amp;$J590,SorP!C:C,0))))</f>
        <v/>
      </c>
      <c r="U590" s="168"/>
      <c r="V590" s="169" t="e">
        <f>IF(C590="",NA(),MATCH($B590&amp;$C590,'Smelter Look-up'!$J:$J,0))</f>
        <v>#N/A</v>
      </c>
      <c r="X590" s="170">
        <f t="shared" ca="1" si="27"/>
        <v>0</v>
      </c>
      <c r="AB590" s="312" t="str">
        <f t="shared" si="29"/>
        <v/>
      </c>
    </row>
    <row r="591" spans="1:28" s="170" customFormat="1" ht="20.399999999999999">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28"/>
        <v/>
      </c>
      <c r="T591" s="155" t="str">
        <f ca="1">IF(B591="","",IF(ISERROR(MATCH($J591,SorP!$B$1:$B$6226,0)),"",INDIRECT("'SorP'!$A$"&amp;MATCH($S591&amp;$J591,SorP!C:C,0))))</f>
        <v/>
      </c>
      <c r="U591" s="168"/>
      <c r="V591" s="169" t="e">
        <f>IF(C591="",NA(),MATCH($B591&amp;$C591,'Smelter Look-up'!$J:$J,0))</f>
        <v>#N/A</v>
      </c>
      <c r="X591" s="170">
        <f t="shared" ca="1" si="27"/>
        <v>0</v>
      </c>
      <c r="AB591" s="312" t="str">
        <f t="shared" si="29"/>
        <v/>
      </c>
    </row>
    <row r="592" spans="1:28" s="170" customFormat="1" ht="20.399999999999999">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28"/>
        <v/>
      </c>
      <c r="T592" s="155" t="str">
        <f ca="1">IF(B592="","",IF(ISERROR(MATCH($J592,SorP!$B$1:$B$6226,0)),"",INDIRECT("'SorP'!$A$"&amp;MATCH($S592&amp;$J592,SorP!C:C,0))))</f>
        <v/>
      </c>
      <c r="U592" s="168"/>
      <c r="V592" s="169" t="e">
        <f>IF(C592="",NA(),MATCH($B592&amp;$C592,'Smelter Look-up'!$J:$J,0))</f>
        <v>#N/A</v>
      </c>
      <c r="X592" s="170">
        <f t="shared" ca="1" si="27"/>
        <v>0</v>
      </c>
      <c r="AB592" s="312" t="str">
        <f t="shared" si="29"/>
        <v/>
      </c>
    </row>
    <row r="593" spans="1:28" s="170" customFormat="1" ht="20.399999999999999">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28"/>
        <v/>
      </c>
      <c r="T593" s="155" t="str">
        <f ca="1">IF(B593="","",IF(ISERROR(MATCH($J593,SorP!$B$1:$B$6226,0)),"",INDIRECT("'SorP'!$A$"&amp;MATCH($S593&amp;$J593,SorP!C:C,0))))</f>
        <v/>
      </c>
      <c r="U593" s="168"/>
      <c r="V593" s="169" t="e">
        <f>IF(C593="",NA(),MATCH($B593&amp;$C593,'Smelter Look-up'!$J:$J,0))</f>
        <v>#N/A</v>
      </c>
      <c r="X593" s="170">
        <f t="shared" ca="1" si="27"/>
        <v>0</v>
      </c>
      <c r="AB593" s="312" t="str">
        <f t="shared" si="29"/>
        <v/>
      </c>
    </row>
    <row r="594" spans="1:28" s="170" customFormat="1" ht="20.399999999999999">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28"/>
        <v/>
      </c>
      <c r="T594" s="155" t="str">
        <f ca="1">IF(B594="","",IF(ISERROR(MATCH($J594,SorP!$B$1:$B$6226,0)),"",INDIRECT("'SorP'!$A$"&amp;MATCH($S594&amp;$J594,SorP!C:C,0))))</f>
        <v/>
      </c>
      <c r="U594" s="168"/>
      <c r="V594" s="169" t="e">
        <f>IF(C594="",NA(),MATCH($B594&amp;$C594,'Smelter Look-up'!$J:$J,0))</f>
        <v>#N/A</v>
      </c>
      <c r="X594" s="170">
        <f t="shared" ca="1" si="27"/>
        <v>0</v>
      </c>
      <c r="AB594" s="312" t="str">
        <f t="shared" si="29"/>
        <v/>
      </c>
    </row>
    <row r="595" spans="1:28" s="170" customFormat="1" ht="20.399999999999999">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28"/>
        <v/>
      </c>
      <c r="T595" s="155" t="str">
        <f ca="1">IF(B595="","",IF(ISERROR(MATCH($J595,SorP!$B$1:$B$6226,0)),"",INDIRECT("'SorP'!$A$"&amp;MATCH($S595&amp;$J595,SorP!C:C,0))))</f>
        <v/>
      </c>
      <c r="U595" s="168"/>
      <c r="V595" s="169" t="e">
        <f>IF(C595="",NA(),MATCH($B595&amp;$C595,'Smelter Look-up'!$J:$J,0))</f>
        <v>#N/A</v>
      </c>
      <c r="X595" s="170">
        <f t="shared" ca="1" si="27"/>
        <v>0</v>
      </c>
      <c r="AB595" s="312" t="str">
        <f t="shared" si="29"/>
        <v/>
      </c>
    </row>
    <row r="596" spans="1:28" s="170" customFormat="1" ht="20.399999999999999">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28"/>
        <v/>
      </c>
      <c r="T596" s="155" t="str">
        <f ca="1">IF(B596="","",IF(ISERROR(MATCH($J596,SorP!$B$1:$B$6226,0)),"",INDIRECT("'SorP'!$A$"&amp;MATCH($S596&amp;$J596,SorP!C:C,0))))</f>
        <v/>
      </c>
      <c r="U596" s="168"/>
      <c r="V596" s="169" t="e">
        <f>IF(C596="",NA(),MATCH($B596&amp;$C596,'Smelter Look-up'!$J:$J,0))</f>
        <v>#N/A</v>
      </c>
      <c r="X596" s="170">
        <f t="shared" ca="1" si="27"/>
        <v>0</v>
      </c>
      <c r="AB596" s="312" t="str">
        <f t="shared" si="29"/>
        <v/>
      </c>
    </row>
    <row r="597" spans="1:28" s="170" customFormat="1" ht="20.399999999999999">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28"/>
        <v/>
      </c>
      <c r="T597" s="155" t="str">
        <f ca="1">IF(B597="","",IF(ISERROR(MATCH($J597,SorP!$B$1:$B$6226,0)),"",INDIRECT("'SorP'!$A$"&amp;MATCH($S597&amp;$J597,SorP!C:C,0))))</f>
        <v/>
      </c>
      <c r="U597" s="168"/>
      <c r="V597" s="169" t="e">
        <f>IF(C597="",NA(),MATCH($B597&amp;$C597,'Smelter Look-up'!$J:$J,0))</f>
        <v>#N/A</v>
      </c>
      <c r="X597" s="170">
        <f t="shared" ca="1" si="27"/>
        <v>0</v>
      </c>
      <c r="AB597" s="312" t="str">
        <f t="shared" si="29"/>
        <v/>
      </c>
    </row>
    <row r="598" spans="1:28" s="170" customFormat="1" ht="20.399999999999999">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28"/>
        <v/>
      </c>
      <c r="T598" s="155" t="str">
        <f ca="1">IF(B598="","",IF(ISERROR(MATCH($J598,SorP!$B$1:$B$6226,0)),"",INDIRECT("'SorP'!$A$"&amp;MATCH($S598&amp;$J598,SorP!C:C,0))))</f>
        <v/>
      </c>
      <c r="U598" s="168"/>
      <c r="V598" s="169" t="e">
        <f>IF(C598="",NA(),MATCH($B598&amp;$C598,'Smelter Look-up'!$J:$J,0))</f>
        <v>#N/A</v>
      </c>
      <c r="X598" s="170">
        <f t="shared" ca="1" si="27"/>
        <v>0</v>
      </c>
      <c r="AB598" s="312" t="str">
        <f t="shared" si="29"/>
        <v/>
      </c>
    </row>
    <row r="599" spans="1:28" s="170" customFormat="1" ht="20.399999999999999">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28"/>
        <v/>
      </c>
      <c r="T599" s="155" t="str">
        <f ca="1">IF(B599="","",IF(ISERROR(MATCH($J599,SorP!$B$1:$B$6226,0)),"",INDIRECT("'SorP'!$A$"&amp;MATCH($S599&amp;$J599,SorP!C:C,0))))</f>
        <v/>
      </c>
      <c r="U599" s="168"/>
      <c r="V599" s="169" t="e">
        <f>IF(C599="",NA(),MATCH($B599&amp;$C599,'Smelter Look-up'!$J:$J,0))</f>
        <v>#N/A</v>
      </c>
      <c r="X599" s="170">
        <f t="shared" ca="1" si="27"/>
        <v>0</v>
      </c>
      <c r="AB599" s="312" t="str">
        <f t="shared" si="29"/>
        <v/>
      </c>
    </row>
    <row r="600" spans="1:28" s="170" customFormat="1" ht="20.399999999999999">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28"/>
        <v/>
      </c>
      <c r="T600" s="155" t="str">
        <f ca="1">IF(B600="","",IF(ISERROR(MATCH($J600,SorP!$B$1:$B$6226,0)),"",INDIRECT("'SorP'!$A$"&amp;MATCH($S600&amp;$J600,SorP!C:C,0))))</f>
        <v/>
      </c>
      <c r="U600" s="168"/>
      <c r="V600" s="169" t="e">
        <f>IF(C600="",NA(),MATCH($B600&amp;$C600,'Smelter Look-up'!$J:$J,0))</f>
        <v>#N/A</v>
      </c>
      <c r="X600" s="170">
        <f t="shared" ca="1" si="27"/>
        <v>0</v>
      </c>
      <c r="AB600" s="312" t="str">
        <f t="shared" si="29"/>
        <v/>
      </c>
    </row>
    <row r="601" spans="1:28" s="170" customFormat="1" ht="20.399999999999999">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28"/>
        <v/>
      </c>
      <c r="T601" s="155" t="str">
        <f ca="1">IF(B601="","",IF(ISERROR(MATCH($J601,SorP!$B$1:$B$6226,0)),"",INDIRECT("'SorP'!$A$"&amp;MATCH($S601&amp;$J601,SorP!C:C,0))))</f>
        <v/>
      </c>
      <c r="U601" s="168"/>
      <c r="V601" s="169" t="e">
        <f>IF(C601="",NA(),MATCH($B601&amp;$C601,'Smelter Look-up'!$J:$J,0))</f>
        <v>#N/A</v>
      </c>
      <c r="X601" s="170">
        <f t="shared" ca="1" si="27"/>
        <v>0</v>
      </c>
      <c r="AB601" s="312" t="str">
        <f t="shared" si="29"/>
        <v/>
      </c>
    </row>
    <row r="602" spans="1:28" s="170" customFormat="1" ht="20.399999999999999">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28"/>
        <v/>
      </c>
      <c r="T602" s="155" t="str">
        <f ca="1">IF(B602="","",IF(ISERROR(MATCH($J602,SorP!$B$1:$B$6226,0)),"",INDIRECT("'SorP'!$A$"&amp;MATCH($S602&amp;$J602,SorP!C:C,0))))</f>
        <v/>
      </c>
      <c r="U602" s="168"/>
      <c r="V602" s="169" t="e">
        <f>IF(C602="",NA(),MATCH($B602&amp;$C602,'Smelter Look-up'!$J:$J,0))</f>
        <v>#N/A</v>
      </c>
      <c r="X602" s="170">
        <f t="shared" ca="1" si="27"/>
        <v>0</v>
      </c>
      <c r="AB602" s="312" t="str">
        <f t="shared" si="29"/>
        <v/>
      </c>
    </row>
    <row r="603" spans="1:28" s="170" customFormat="1" ht="20.399999999999999">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28"/>
        <v/>
      </c>
      <c r="T603" s="155" t="str">
        <f ca="1">IF(B603="","",IF(ISERROR(MATCH($J603,SorP!$B$1:$B$6226,0)),"",INDIRECT("'SorP'!$A$"&amp;MATCH($S603&amp;$J603,SorP!C:C,0))))</f>
        <v/>
      </c>
      <c r="U603" s="168"/>
      <c r="V603" s="169" t="e">
        <f>IF(C603="",NA(),MATCH($B603&amp;$C603,'Smelter Look-up'!$J:$J,0))</f>
        <v>#N/A</v>
      </c>
      <c r="X603" s="170">
        <f t="shared" ca="1" si="27"/>
        <v>0</v>
      </c>
      <c r="AB603" s="312" t="str">
        <f t="shared" si="29"/>
        <v/>
      </c>
    </row>
    <row r="604" spans="1:28" s="170" customFormat="1" ht="20.399999999999999">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28"/>
        <v/>
      </c>
      <c r="T604" s="155" t="str">
        <f ca="1">IF(B604="","",IF(ISERROR(MATCH($J604,SorP!$B$1:$B$6226,0)),"",INDIRECT("'SorP'!$A$"&amp;MATCH($S604&amp;$J604,SorP!C:C,0))))</f>
        <v/>
      </c>
      <c r="U604" s="168"/>
      <c r="V604" s="169" t="e">
        <f>IF(C604="",NA(),MATCH($B604&amp;$C604,'Smelter Look-up'!$J:$J,0))</f>
        <v>#N/A</v>
      </c>
      <c r="X604" s="170">
        <f t="shared" ca="1" si="27"/>
        <v>0</v>
      </c>
      <c r="AB604" s="312" t="str">
        <f t="shared" si="29"/>
        <v/>
      </c>
    </row>
    <row r="605" spans="1:28" s="170" customFormat="1" ht="20.399999999999999">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28"/>
        <v/>
      </c>
      <c r="T605" s="155" t="str">
        <f ca="1">IF(B605="","",IF(ISERROR(MATCH($J605,SorP!$B$1:$B$6226,0)),"",INDIRECT("'SorP'!$A$"&amp;MATCH($S605&amp;$J605,SorP!C:C,0))))</f>
        <v/>
      </c>
      <c r="U605" s="168"/>
      <c r="V605" s="169" t="e">
        <f>IF(C605="",NA(),MATCH($B605&amp;$C605,'Smelter Look-up'!$J:$J,0))</f>
        <v>#N/A</v>
      </c>
      <c r="X605" s="170">
        <f t="shared" ca="1" si="27"/>
        <v>0</v>
      </c>
      <c r="AB605" s="312" t="str">
        <f t="shared" si="29"/>
        <v/>
      </c>
    </row>
    <row r="606" spans="1:28" s="170" customFormat="1" ht="20.399999999999999">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28"/>
        <v/>
      </c>
      <c r="T606" s="155" t="str">
        <f ca="1">IF(B606="","",IF(ISERROR(MATCH($J606,SorP!$B$1:$B$6226,0)),"",INDIRECT("'SorP'!$A$"&amp;MATCH($S606&amp;$J606,SorP!C:C,0))))</f>
        <v/>
      </c>
      <c r="U606" s="168"/>
      <c r="V606" s="169" t="e">
        <f>IF(C606="",NA(),MATCH($B606&amp;$C606,'Smelter Look-up'!$J:$J,0))</f>
        <v>#N/A</v>
      </c>
      <c r="X606" s="170">
        <f t="shared" ca="1" si="27"/>
        <v>0</v>
      </c>
      <c r="AB606" s="312" t="str">
        <f t="shared" si="29"/>
        <v/>
      </c>
    </row>
    <row r="607" spans="1:28" s="170" customFormat="1" ht="20.399999999999999">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28"/>
        <v/>
      </c>
      <c r="T607" s="155" t="str">
        <f ca="1">IF(B607="","",IF(ISERROR(MATCH($J607,SorP!$B$1:$B$6226,0)),"",INDIRECT("'SorP'!$A$"&amp;MATCH($S607&amp;$J607,SorP!C:C,0))))</f>
        <v/>
      </c>
      <c r="U607" s="168"/>
      <c r="V607" s="169" t="e">
        <f>IF(C607="",NA(),MATCH($B607&amp;$C607,'Smelter Look-up'!$J:$J,0))</f>
        <v>#N/A</v>
      </c>
      <c r="X607" s="170">
        <f t="shared" ca="1" si="27"/>
        <v>0</v>
      </c>
      <c r="AB607" s="312" t="str">
        <f t="shared" si="29"/>
        <v/>
      </c>
    </row>
    <row r="608" spans="1:28" s="170" customFormat="1" ht="20.399999999999999">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28"/>
        <v/>
      </c>
      <c r="T608" s="155" t="str">
        <f ca="1">IF(B608="","",IF(ISERROR(MATCH($J608,SorP!$B$1:$B$6226,0)),"",INDIRECT("'SorP'!$A$"&amp;MATCH($S608&amp;$J608,SorP!C:C,0))))</f>
        <v/>
      </c>
      <c r="U608" s="168"/>
      <c r="V608" s="169" t="e">
        <f>IF(C608="",NA(),MATCH($B608&amp;$C608,'Smelter Look-up'!$J:$J,0))</f>
        <v>#N/A</v>
      </c>
      <c r="X608" s="170">
        <f t="shared" ca="1" si="27"/>
        <v>0</v>
      </c>
      <c r="AB608" s="312" t="str">
        <f t="shared" si="29"/>
        <v/>
      </c>
    </row>
    <row r="609" spans="1:28" s="170" customFormat="1" ht="20.399999999999999">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28"/>
        <v/>
      </c>
      <c r="T609" s="155" t="str">
        <f ca="1">IF(B609="","",IF(ISERROR(MATCH($J609,SorP!$B$1:$B$6226,0)),"",INDIRECT("'SorP'!$A$"&amp;MATCH($S609&amp;$J609,SorP!C:C,0))))</f>
        <v/>
      </c>
      <c r="U609" s="168"/>
      <c r="V609" s="169" t="e">
        <f>IF(C609="",NA(),MATCH($B609&amp;$C609,'Smelter Look-up'!$J:$J,0))</f>
        <v>#N/A</v>
      </c>
      <c r="X609" s="170">
        <f t="shared" ca="1" si="27"/>
        <v>0</v>
      </c>
      <c r="AB609" s="312" t="str">
        <f t="shared" si="29"/>
        <v/>
      </c>
    </row>
    <row r="610" spans="1:28" s="170" customFormat="1" ht="20.399999999999999">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28"/>
        <v/>
      </c>
      <c r="T610" s="155" t="str">
        <f ca="1">IF(B610="","",IF(ISERROR(MATCH($J610,SorP!$B$1:$B$6226,0)),"",INDIRECT("'SorP'!$A$"&amp;MATCH($S610&amp;$J610,SorP!C:C,0))))</f>
        <v/>
      </c>
      <c r="U610" s="168"/>
      <c r="V610" s="169" t="e">
        <f>IF(C610="",NA(),MATCH($B610&amp;$C610,'Smelter Look-up'!$J:$J,0))</f>
        <v>#N/A</v>
      </c>
      <c r="X610" s="170">
        <f t="shared" ca="1" si="27"/>
        <v>0</v>
      </c>
      <c r="AB610" s="312" t="str">
        <f t="shared" si="29"/>
        <v/>
      </c>
    </row>
    <row r="611" spans="1:28" s="170" customFormat="1" ht="20.399999999999999">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28"/>
        <v/>
      </c>
      <c r="T611" s="155" t="str">
        <f ca="1">IF(B611="","",IF(ISERROR(MATCH($J611,SorP!$B$1:$B$6226,0)),"",INDIRECT("'SorP'!$A$"&amp;MATCH($S611&amp;$J611,SorP!C:C,0))))</f>
        <v/>
      </c>
      <c r="U611" s="168"/>
      <c r="V611" s="169" t="e">
        <f>IF(C611="",NA(),MATCH($B611&amp;$C611,'Smelter Look-up'!$J:$J,0))</f>
        <v>#N/A</v>
      </c>
      <c r="X611" s="170">
        <f t="shared" ca="1" si="27"/>
        <v>0</v>
      </c>
      <c r="AB611" s="312" t="str">
        <f t="shared" si="29"/>
        <v/>
      </c>
    </row>
    <row r="612" spans="1:28" s="170" customFormat="1" ht="20.399999999999999">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28"/>
        <v/>
      </c>
      <c r="T612" s="155" t="str">
        <f ca="1">IF(B612="","",IF(ISERROR(MATCH($J612,SorP!$B$1:$B$6226,0)),"",INDIRECT("'SorP'!$A$"&amp;MATCH($S612&amp;$J612,SorP!C:C,0))))</f>
        <v/>
      </c>
      <c r="U612" s="168"/>
      <c r="V612" s="169" t="e">
        <f>IF(C612="",NA(),MATCH($B612&amp;$C612,'Smelter Look-up'!$J:$J,0))</f>
        <v>#N/A</v>
      </c>
      <c r="X612" s="170">
        <f t="shared" ca="1" si="27"/>
        <v>0</v>
      </c>
      <c r="AB612" s="312" t="str">
        <f t="shared" si="29"/>
        <v/>
      </c>
    </row>
    <row r="613" spans="1:28" s="170" customFormat="1" ht="20.399999999999999">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28"/>
        <v/>
      </c>
      <c r="T613" s="155" t="str">
        <f ca="1">IF(B613="","",IF(ISERROR(MATCH($J613,SorP!$B$1:$B$6226,0)),"",INDIRECT("'SorP'!$A$"&amp;MATCH($S613&amp;$J613,SorP!C:C,0))))</f>
        <v/>
      </c>
      <c r="U613" s="168"/>
      <c r="V613" s="169" t="e">
        <f>IF(C613="",NA(),MATCH($B613&amp;$C613,'Smelter Look-up'!$J:$J,0))</f>
        <v>#N/A</v>
      </c>
      <c r="X613" s="170">
        <f t="shared" ca="1" si="27"/>
        <v>0</v>
      </c>
      <c r="AB613" s="312" t="str">
        <f t="shared" si="29"/>
        <v/>
      </c>
    </row>
    <row r="614" spans="1:28" s="170" customFormat="1" ht="20.399999999999999">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28"/>
        <v/>
      </c>
      <c r="T614" s="155" t="str">
        <f ca="1">IF(B614="","",IF(ISERROR(MATCH($J614,SorP!$B$1:$B$6226,0)),"",INDIRECT("'SorP'!$A$"&amp;MATCH($S614&amp;$J614,SorP!C:C,0))))</f>
        <v/>
      </c>
      <c r="U614" s="168"/>
      <c r="V614" s="169" t="e">
        <f>IF(C614="",NA(),MATCH($B614&amp;$C614,'Smelter Look-up'!$J:$J,0))</f>
        <v>#N/A</v>
      </c>
      <c r="X614" s="170">
        <f t="shared" ca="1" si="27"/>
        <v>0</v>
      </c>
      <c r="AB614" s="312" t="str">
        <f t="shared" si="29"/>
        <v/>
      </c>
    </row>
    <row r="615" spans="1:28" s="170" customFormat="1" ht="20.399999999999999">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28"/>
        <v/>
      </c>
      <c r="T615" s="155" t="str">
        <f ca="1">IF(B615="","",IF(ISERROR(MATCH($J615,SorP!$B$1:$B$6226,0)),"",INDIRECT("'SorP'!$A$"&amp;MATCH($S615&amp;$J615,SorP!C:C,0))))</f>
        <v/>
      </c>
      <c r="U615" s="168"/>
      <c r="V615" s="169" t="e">
        <f>IF(C615="",NA(),MATCH($B615&amp;$C615,'Smelter Look-up'!$J:$J,0))</f>
        <v>#N/A</v>
      </c>
      <c r="X615" s="170">
        <f t="shared" ca="1" si="27"/>
        <v>0</v>
      </c>
      <c r="AB615" s="312" t="str">
        <f t="shared" si="29"/>
        <v/>
      </c>
    </row>
    <row r="616" spans="1:28" s="170" customFormat="1" ht="20.399999999999999">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28"/>
        <v/>
      </c>
      <c r="T616" s="155" t="str">
        <f ca="1">IF(B616="","",IF(ISERROR(MATCH($J616,SorP!$B$1:$B$6226,0)),"",INDIRECT("'SorP'!$A$"&amp;MATCH($S616&amp;$J616,SorP!C:C,0))))</f>
        <v/>
      </c>
      <c r="U616" s="168"/>
      <c r="V616" s="169" t="e">
        <f>IF(C616="",NA(),MATCH($B616&amp;$C616,'Smelter Look-up'!$J:$J,0))</f>
        <v>#N/A</v>
      </c>
      <c r="X616" s="170">
        <f t="shared" ca="1" si="27"/>
        <v>0</v>
      </c>
      <c r="AB616" s="312" t="str">
        <f t="shared" si="29"/>
        <v/>
      </c>
    </row>
    <row r="617" spans="1:28" s="170" customFormat="1" ht="20.399999999999999">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28"/>
        <v/>
      </c>
      <c r="T617" s="155" t="str">
        <f ca="1">IF(B617="","",IF(ISERROR(MATCH($J617,SorP!$B$1:$B$6226,0)),"",INDIRECT("'SorP'!$A$"&amp;MATCH($S617&amp;$J617,SorP!C:C,0))))</f>
        <v/>
      </c>
      <c r="U617" s="168"/>
      <c r="V617" s="169" t="e">
        <f>IF(C617="",NA(),MATCH($B617&amp;$C617,'Smelter Look-up'!$J:$J,0))</f>
        <v>#N/A</v>
      </c>
      <c r="X617" s="170">
        <f t="shared" ca="1" si="27"/>
        <v>0</v>
      </c>
      <c r="AB617" s="312" t="str">
        <f t="shared" si="29"/>
        <v/>
      </c>
    </row>
    <row r="618" spans="1:28" s="170" customFormat="1" ht="20.399999999999999">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28"/>
        <v/>
      </c>
      <c r="T618" s="155" t="str">
        <f ca="1">IF(B618="","",IF(ISERROR(MATCH($J618,SorP!$B$1:$B$6226,0)),"",INDIRECT("'SorP'!$A$"&amp;MATCH($S618&amp;$J618,SorP!C:C,0))))</f>
        <v/>
      </c>
      <c r="U618" s="168"/>
      <c r="V618" s="169" t="e">
        <f>IF(C618="",NA(),MATCH($B618&amp;$C618,'Smelter Look-up'!$J:$J,0))</f>
        <v>#N/A</v>
      </c>
      <c r="X618" s="170">
        <f t="shared" ca="1" si="27"/>
        <v>0</v>
      </c>
      <c r="AB618" s="312" t="str">
        <f t="shared" si="29"/>
        <v/>
      </c>
    </row>
    <row r="619" spans="1:28" s="170" customFormat="1" ht="20.399999999999999">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28"/>
        <v/>
      </c>
      <c r="T619" s="155" t="str">
        <f ca="1">IF(B619="","",IF(ISERROR(MATCH($J619,SorP!$B$1:$B$6226,0)),"",INDIRECT("'SorP'!$A$"&amp;MATCH($S619&amp;$J619,SorP!C:C,0))))</f>
        <v/>
      </c>
      <c r="U619" s="168"/>
      <c r="V619" s="169" t="e">
        <f>IF(C619="",NA(),MATCH($B619&amp;$C619,'Smelter Look-up'!$J:$J,0))</f>
        <v>#N/A</v>
      </c>
      <c r="X619" s="170">
        <f t="shared" ca="1" si="27"/>
        <v>0</v>
      </c>
      <c r="AB619" s="312" t="str">
        <f t="shared" si="29"/>
        <v/>
      </c>
    </row>
    <row r="620" spans="1:28" s="170" customFormat="1" ht="20.399999999999999">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28"/>
        <v/>
      </c>
      <c r="T620" s="155" t="str">
        <f ca="1">IF(B620="","",IF(ISERROR(MATCH($J620,SorP!$B$1:$B$6226,0)),"",INDIRECT("'SorP'!$A$"&amp;MATCH($S620&amp;$J620,SorP!C:C,0))))</f>
        <v/>
      </c>
      <c r="U620" s="168"/>
      <c r="V620" s="169" t="e">
        <f>IF(C620="",NA(),MATCH($B620&amp;$C620,'Smelter Look-up'!$J:$J,0))</f>
        <v>#N/A</v>
      </c>
      <c r="X620" s="170">
        <f t="shared" ca="1" si="27"/>
        <v>0</v>
      </c>
      <c r="AB620" s="312" t="str">
        <f t="shared" si="29"/>
        <v/>
      </c>
    </row>
    <row r="621" spans="1:28" s="170" customFormat="1" ht="20.399999999999999">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28"/>
        <v/>
      </c>
      <c r="T621" s="155" t="str">
        <f ca="1">IF(B621="","",IF(ISERROR(MATCH($J621,SorP!$B$1:$B$6226,0)),"",INDIRECT("'SorP'!$A$"&amp;MATCH($S621&amp;$J621,SorP!C:C,0))))</f>
        <v/>
      </c>
      <c r="U621" s="168"/>
      <c r="V621" s="169" t="e">
        <f>IF(C621="",NA(),MATCH($B621&amp;$C621,'Smelter Look-up'!$J:$J,0))</f>
        <v>#N/A</v>
      </c>
      <c r="X621" s="170">
        <f t="shared" ca="1" si="27"/>
        <v>0</v>
      </c>
      <c r="AB621" s="312" t="str">
        <f t="shared" si="29"/>
        <v/>
      </c>
    </row>
    <row r="622" spans="1:28" s="170" customFormat="1" ht="20.399999999999999">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28"/>
        <v/>
      </c>
      <c r="T622" s="155" t="str">
        <f ca="1">IF(B622="","",IF(ISERROR(MATCH($J622,SorP!$B$1:$B$6226,0)),"",INDIRECT("'SorP'!$A$"&amp;MATCH($S622&amp;$J622,SorP!C:C,0))))</f>
        <v/>
      </c>
      <c r="U622" s="168"/>
      <c r="V622" s="169" t="e">
        <f>IF(C622="",NA(),MATCH($B622&amp;$C622,'Smelter Look-up'!$J:$J,0))</f>
        <v>#N/A</v>
      </c>
      <c r="X622" s="170">
        <f t="shared" ca="1" si="27"/>
        <v>0</v>
      </c>
      <c r="AB622" s="312" t="str">
        <f t="shared" si="29"/>
        <v/>
      </c>
    </row>
    <row r="623" spans="1:28" s="170" customFormat="1" ht="20.399999999999999">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28"/>
        <v/>
      </c>
      <c r="T623" s="155" t="str">
        <f ca="1">IF(B623="","",IF(ISERROR(MATCH($J623,SorP!$B$1:$B$6226,0)),"",INDIRECT("'SorP'!$A$"&amp;MATCH($S623&amp;$J623,SorP!C:C,0))))</f>
        <v/>
      </c>
      <c r="U623" s="168"/>
      <c r="V623" s="169" t="e">
        <f>IF(C623="",NA(),MATCH($B623&amp;$C623,'Smelter Look-up'!$J:$J,0))</f>
        <v>#N/A</v>
      </c>
      <c r="X623" s="170">
        <f t="shared" ca="1" si="27"/>
        <v>0</v>
      </c>
      <c r="AB623" s="312" t="str">
        <f t="shared" si="29"/>
        <v/>
      </c>
    </row>
    <row r="624" spans="1:28" s="170" customFormat="1" ht="20.399999999999999">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28"/>
        <v/>
      </c>
      <c r="T624" s="155" t="str">
        <f ca="1">IF(B624="","",IF(ISERROR(MATCH($J624,SorP!$B$1:$B$6226,0)),"",INDIRECT("'SorP'!$A$"&amp;MATCH($S624&amp;$J624,SorP!C:C,0))))</f>
        <v/>
      </c>
      <c r="U624" s="168"/>
      <c r="V624" s="169" t="e">
        <f>IF(C624="",NA(),MATCH($B624&amp;$C624,'Smelter Look-up'!$J:$J,0))</f>
        <v>#N/A</v>
      </c>
      <c r="X624" s="170">
        <f t="shared" ca="1" si="27"/>
        <v>0</v>
      </c>
      <c r="AB624" s="312" t="str">
        <f t="shared" si="29"/>
        <v/>
      </c>
    </row>
    <row r="625" spans="1:28" s="170" customFormat="1" ht="20.399999999999999">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28"/>
        <v/>
      </c>
      <c r="T625" s="155" t="str">
        <f ca="1">IF(B625="","",IF(ISERROR(MATCH($J625,SorP!$B$1:$B$6226,0)),"",INDIRECT("'SorP'!$A$"&amp;MATCH($S625&amp;$J625,SorP!C:C,0))))</f>
        <v/>
      </c>
      <c r="U625" s="168"/>
      <c r="V625" s="169" t="e">
        <f>IF(C625="",NA(),MATCH($B625&amp;$C625,'Smelter Look-up'!$J:$J,0))</f>
        <v>#N/A</v>
      </c>
      <c r="X625" s="170">
        <f t="shared" ca="1" si="27"/>
        <v>0</v>
      </c>
      <c r="AB625" s="312" t="str">
        <f t="shared" si="29"/>
        <v/>
      </c>
    </row>
    <row r="626" spans="1:28" s="170" customFormat="1" ht="20.399999999999999">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28"/>
        <v/>
      </c>
      <c r="T626" s="155" t="str">
        <f ca="1">IF(B626="","",IF(ISERROR(MATCH($J626,SorP!$B$1:$B$6226,0)),"",INDIRECT("'SorP'!$A$"&amp;MATCH($S626&amp;$J626,SorP!C:C,0))))</f>
        <v/>
      </c>
      <c r="U626" s="168"/>
      <c r="V626" s="169" t="e">
        <f>IF(C626="",NA(),MATCH($B626&amp;$C626,'Smelter Look-up'!$J:$J,0))</f>
        <v>#N/A</v>
      </c>
      <c r="X626" s="170">
        <f t="shared" ca="1" si="27"/>
        <v>0</v>
      </c>
      <c r="AB626" s="312" t="str">
        <f t="shared" si="29"/>
        <v/>
      </c>
    </row>
    <row r="627" spans="1:28" s="170" customFormat="1" ht="20.399999999999999">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28"/>
        <v/>
      </c>
      <c r="T627" s="155" t="str">
        <f ca="1">IF(B627="","",IF(ISERROR(MATCH($J627,SorP!$B$1:$B$6226,0)),"",INDIRECT("'SorP'!$A$"&amp;MATCH($S627&amp;$J627,SorP!C:C,0))))</f>
        <v/>
      </c>
      <c r="U627" s="168"/>
      <c r="V627" s="169" t="e">
        <f>IF(C627="",NA(),MATCH($B627&amp;$C627,'Smelter Look-up'!$J:$J,0))</f>
        <v>#N/A</v>
      </c>
      <c r="X627" s="170">
        <f t="shared" ca="1" si="27"/>
        <v>0</v>
      </c>
      <c r="AB627" s="312" t="str">
        <f t="shared" si="29"/>
        <v/>
      </c>
    </row>
    <row r="628" spans="1:28" s="170" customFormat="1" ht="20.399999999999999">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28"/>
        <v/>
      </c>
      <c r="T628" s="155" t="str">
        <f ca="1">IF(B628="","",IF(ISERROR(MATCH($J628,SorP!$B$1:$B$6226,0)),"",INDIRECT("'SorP'!$A$"&amp;MATCH($S628&amp;$J628,SorP!C:C,0))))</f>
        <v/>
      </c>
      <c r="U628" s="168"/>
      <c r="V628" s="169" t="e">
        <f>IF(C628="",NA(),MATCH($B628&amp;$C628,'Smelter Look-up'!$J:$J,0))</f>
        <v>#N/A</v>
      </c>
      <c r="X628" s="170">
        <f t="shared" ca="1" si="27"/>
        <v>0</v>
      </c>
      <c r="AB628" s="312" t="str">
        <f t="shared" si="29"/>
        <v/>
      </c>
    </row>
    <row r="629" spans="1:28" s="170" customFormat="1" ht="20.399999999999999">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28"/>
        <v/>
      </c>
      <c r="T629" s="155" t="str">
        <f ca="1">IF(B629="","",IF(ISERROR(MATCH($J629,SorP!$B$1:$B$6226,0)),"",INDIRECT("'SorP'!$A$"&amp;MATCH($S629&amp;$J629,SorP!C:C,0))))</f>
        <v/>
      </c>
      <c r="U629" s="168"/>
      <c r="V629" s="169" t="e">
        <f>IF(C629="",NA(),MATCH($B629&amp;$C629,'Smelter Look-up'!$J:$J,0))</f>
        <v>#N/A</v>
      </c>
      <c r="X629" s="170">
        <f t="shared" ca="1" si="27"/>
        <v>0</v>
      </c>
      <c r="AB629" s="312" t="str">
        <f t="shared" si="29"/>
        <v/>
      </c>
    </row>
    <row r="630" spans="1:28" s="170" customFormat="1" ht="20.399999999999999">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28"/>
        <v/>
      </c>
      <c r="T630" s="155" t="str">
        <f ca="1">IF(B630="","",IF(ISERROR(MATCH($J630,SorP!$B$1:$B$6226,0)),"",INDIRECT("'SorP'!$A$"&amp;MATCH($S630&amp;$J630,SorP!C:C,0))))</f>
        <v/>
      </c>
      <c r="U630" s="168"/>
      <c r="V630" s="169" t="e">
        <f>IF(C630="",NA(),MATCH($B630&amp;$C630,'Smelter Look-up'!$J:$J,0))</f>
        <v>#N/A</v>
      </c>
      <c r="X630" s="170">
        <f t="shared" ca="1" si="27"/>
        <v>0</v>
      </c>
      <c r="AB630" s="312" t="str">
        <f t="shared" si="29"/>
        <v/>
      </c>
    </row>
    <row r="631" spans="1:28" s="170" customFormat="1" ht="20.399999999999999">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28"/>
        <v/>
      </c>
      <c r="T631" s="155" t="str">
        <f ca="1">IF(B631="","",IF(ISERROR(MATCH($J631,SorP!$B$1:$B$6226,0)),"",INDIRECT("'SorP'!$A$"&amp;MATCH($S631&amp;$J631,SorP!C:C,0))))</f>
        <v/>
      </c>
      <c r="U631" s="168"/>
      <c r="V631" s="169" t="e">
        <f>IF(C631="",NA(),MATCH($B631&amp;$C631,'Smelter Look-up'!$J:$J,0))</f>
        <v>#N/A</v>
      </c>
      <c r="X631" s="170">
        <f t="shared" ca="1" si="27"/>
        <v>0</v>
      </c>
      <c r="AB631" s="312" t="str">
        <f t="shared" si="29"/>
        <v/>
      </c>
    </row>
    <row r="632" spans="1:28" s="170" customFormat="1" ht="20.399999999999999">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28"/>
        <v/>
      </c>
      <c r="T632" s="155" t="str">
        <f ca="1">IF(B632="","",IF(ISERROR(MATCH($J632,SorP!$B$1:$B$6226,0)),"",INDIRECT("'SorP'!$A$"&amp;MATCH($S632&amp;$J632,SorP!C:C,0))))</f>
        <v/>
      </c>
      <c r="U632" s="168"/>
      <c r="V632" s="169" t="e">
        <f>IF(C632="",NA(),MATCH($B632&amp;$C632,'Smelter Look-up'!$J:$J,0))</f>
        <v>#N/A</v>
      </c>
      <c r="X632" s="170">
        <f t="shared" ca="1" si="27"/>
        <v>0</v>
      </c>
      <c r="AB632" s="312" t="str">
        <f t="shared" si="29"/>
        <v/>
      </c>
    </row>
    <row r="633" spans="1:28" s="170" customFormat="1" ht="20.399999999999999">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28"/>
        <v/>
      </c>
      <c r="T633" s="155" t="str">
        <f ca="1">IF(B633="","",IF(ISERROR(MATCH($J633,SorP!$B$1:$B$6226,0)),"",INDIRECT("'SorP'!$A$"&amp;MATCH($S633&amp;$J633,SorP!C:C,0))))</f>
        <v/>
      </c>
      <c r="U633" s="168"/>
      <c r="V633" s="169" t="e">
        <f>IF(C633="",NA(),MATCH($B633&amp;$C633,'Smelter Look-up'!$J:$J,0))</f>
        <v>#N/A</v>
      </c>
      <c r="X633" s="170">
        <f t="shared" ca="1" si="27"/>
        <v>0</v>
      </c>
      <c r="AB633" s="312" t="str">
        <f t="shared" si="29"/>
        <v/>
      </c>
    </row>
    <row r="634" spans="1:28" s="170" customFormat="1" ht="20.399999999999999">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28"/>
        <v/>
      </c>
      <c r="T634" s="155" t="str">
        <f ca="1">IF(B634="","",IF(ISERROR(MATCH($J634,SorP!$B$1:$B$6226,0)),"",INDIRECT("'SorP'!$A$"&amp;MATCH($S634&amp;$J634,SorP!C:C,0))))</f>
        <v/>
      </c>
      <c r="U634" s="168"/>
      <c r="V634" s="169" t="e">
        <f>IF(C634="",NA(),MATCH($B634&amp;$C634,'Smelter Look-up'!$J:$J,0))</f>
        <v>#N/A</v>
      </c>
      <c r="X634" s="170">
        <f t="shared" ca="1" si="27"/>
        <v>0</v>
      </c>
      <c r="AB634" s="312" t="str">
        <f t="shared" si="29"/>
        <v/>
      </c>
    </row>
    <row r="635" spans="1:28" s="170" customFormat="1" ht="20.399999999999999">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28"/>
        <v/>
      </c>
      <c r="T635" s="155" t="str">
        <f ca="1">IF(B635="","",IF(ISERROR(MATCH($J635,SorP!$B$1:$B$6226,0)),"",INDIRECT("'SorP'!$A$"&amp;MATCH($S635&amp;$J635,SorP!C:C,0))))</f>
        <v/>
      </c>
      <c r="U635" s="168"/>
      <c r="V635" s="169" t="e">
        <f>IF(C635="",NA(),MATCH($B635&amp;$C635,'Smelter Look-up'!$J:$J,0))</f>
        <v>#N/A</v>
      </c>
      <c r="X635" s="170">
        <f t="shared" ca="1" si="27"/>
        <v>0</v>
      </c>
      <c r="AB635" s="312" t="str">
        <f t="shared" si="29"/>
        <v/>
      </c>
    </row>
    <row r="636" spans="1:28" s="170" customFormat="1" ht="20.399999999999999">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28"/>
        <v/>
      </c>
      <c r="T636" s="155" t="str">
        <f ca="1">IF(B636="","",IF(ISERROR(MATCH($J636,SorP!$B$1:$B$6226,0)),"",INDIRECT("'SorP'!$A$"&amp;MATCH($S636&amp;$J636,SorP!C:C,0))))</f>
        <v/>
      </c>
      <c r="U636" s="168"/>
      <c r="V636" s="169" t="e">
        <f>IF(C636="",NA(),MATCH($B636&amp;$C636,'Smelter Look-up'!$J:$J,0))</f>
        <v>#N/A</v>
      </c>
      <c r="X636" s="170">
        <f t="shared" ref="X636:X699" ca="1" si="30">IF(AND(C636="Smelter not listed",OR(LEN(D636)=0,LEN(E636)=0)),1,0)</f>
        <v>0</v>
      </c>
      <c r="AB636" s="312" t="str">
        <f t="shared" si="29"/>
        <v/>
      </c>
    </row>
    <row r="637" spans="1:28" s="170" customFormat="1" ht="20.399999999999999">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ref="S637:S700" ca="1" si="31">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0"/>
        <v>0</v>
      </c>
      <c r="AB637" s="312" t="str">
        <f t="shared" si="29"/>
        <v/>
      </c>
    </row>
    <row r="638" spans="1:28" s="170" customFormat="1" ht="20.399999999999999">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29"/>
        <v/>
      </c>
    </row>
    <row r="639" spans="1:28" s="170" customFormat="1" ht="20.399999999999999">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ca="1" si="30"/>
        <v>0</v>
      </c>
      <c r="AB639" s="312" t="str">
        <f t="shared" si="29"/>
        <v/>
      </c>
    </row>
    <row r="640" spans="1:28" s="170" customFormat="1" ht="20.399999999999999">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1"/>
        <v/>
      </c>
      <c r="T640" s="155" t="str">
        <f ca="1">IF(B640="","",IF(ISERROR(MATCH($J640,SorP!$B$1:$B$6226,0)),"",INDIRECT("'SorP'!$A$"&amp;MATCH($S640&amp;$J640,SorP!C:C,0))))</f>
        <v/>
      </c>
      <c r="U640" s="168"/>
      <c r="V640" s="169" t="e">
        <f>IF(C640="",NA(),MATCH($B640&amp;$C640,'Smelter Look-up'!$J:$J,0))</f>
        <v>#N/A</v>
      </c>
      <c r="X640" s="170">
        <f t="shared" ca="1" si="30"/>
        <v>0</v>
      </c>
      <c r="AB640" s="312" t="str">
        <f t="shared" si="29"/>
        <v/>
      </c>
    </row>
    <row r="641" spans="1:28" s="170" customFormat="1" ht="20.399999999999999">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1"/>
        <v/>
      </c>
      <c r="T641" s="155" t="str">
        <f ca="1">IF(B641="","",IF(ISERROR(MATCH($J641,SorP!$B$1:$B$6226,0)),"",INDIRECT("'SorP'!$A$"&amp;MATCH($S641&amp;$J641,SorP!C:C,0))))</f>
        <v/>
      </c>
      <c r="U641" s="168"/>
      <c r="V641" s="169" t="e">
        <f>IF(C641="",NA(),MATCH($B641&amp;$C641,'Smelter Look-up'!$J:$J,0))</f>
        <v>#N/A</v>
      </c>
      <c r="X641" s="170">
        <f t="shared" ca="1" si="30"/>
        <v>0</v>
      </c>
      <c r="AB641" s="312" t="str">
        <f t="shared" si="29"/>
        <v/>
      </c>
    </row>
    <row r="642" spans="1:28" s="170" customFormat="1" ht="20.399999999999999">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1"/>
        <v/>
      </c>
      <c r="T642" s="155" t="str">
        <f ca="1">IF(B642="","",IF(ISERROR(MATCH($J642,SorP!$B$1:$B$6226,0)),"",INDIRECT("'SorP'!$A$"&amp;MATCH($S642&amp;$J642,SorP!C:C,0))))</f>
        <v/>
      </c>
      <c r="U642" s="168"/>
      <c r="V642" s="169" t="e">
        <f>IF(C642="",NA(),MATCH($B642&amp;$C642,'Smelter Look-up'!$J:$J,0))</f>
        <v>#N/A</v>
      </c>
      <c r="X642" s="170">
        <f t="shared" ca="1" si="30"/>
        <v>0</v>
      </c>
      <c r="AB642" s="312" t="str">
        <f t="shared" si="29"/>
        <v/>
      </c>
    </row>
    <row r="643" spans="1:28" s="170" customFormat="1" ht="20.399999999999999">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1"/>
        <v/>
      </c>
      <c r="T643" s="155" t="str">
        <f ca="1">IF(B643="","",IF(ISERROR(MATCH($J643,SorP!$B$1:$B$6226,0)),"",INDIRECT("'SorP'!$A$"&amp;MATCH($S643&amp;$J643,SorP!C:C,0))))</f>
        <v/>
      </c>
      <c r="U643" s="168"/>
      <c r="V643" s="169" t="e">
        <f>IF(C643="",NA(),MATCH($B643&amp;$C643,'Smelter Look-up'!$J:$J,0))</f>
        <v>#N/A</v>
      </c>
      <c r="X643" s="170">
        <f t="shared" ca="1" si="30"/>
        <v>0</v>
      </c>
      <c r="AB643" s="312" t="str">
        <f t="shared" ref="AB643:AB706" si="32">IF(C643="","",B643)</f>
        <v/>
      </c>
    </row>
    <row r="644" spans="1:28" s="170" customFormat="1" ht="20.399999999999999">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1"/>
        <v/>
      </c>
      <c r="T644" s="155" t="str">
        <f ca="1">IF(B644="","",IF(ISERROR(MATCH($J644,SorP!$B$1:$B$6226,0)),"",INDIRECT("'SorP'!$A$"&amp;MATCH($S644&amp;$J644,SorP!C:C,0))))</f>
        <v/>
      </c>
      <c r="U644" s="168"/>
      <c r="V644" s="169" t="e">
        <f>IF(C644="",NA(),MATCH($B644&amp;$C644,'Smelter Look-up'!$J:$J,0))</f>
        <v>#N/A</v>
      </c>
      <c r="X644" s="170">
        <f t="shared" ca="1" si="30"/>
        <v>0</v>
      </c>
      <c r="AB644" s="312" t="str">
        <f t="shared" si="32"/>
        <v/>
      </c>
    </row>
    <row r="645" spans="1:28" s="170" customFormat="1" ht="20.399999999999999">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1"/>
        <v/>
      </c>
      <c r="T645" s="155" t="str">
        <f ca="1">IF(B645="","",IF(ISERROR(MATCH($J645,SorP!$B$1:$B$6226,0)),"",INDIRECT("'SorP'!$A$"&amp;MATCH($S645&amp;$J645,SorP!C:C,0))))</f>
        <v/>
      </c>
      <c r="U645" s="168"/>
      <c r="V645" s="169" t="e">
        <f>IF(C645="",NA(),MATCH($B645&amp;$C645,'Smelter Look-up'!$J:$J,0))</f>
        <v>#N/A</v>
      </c>
      <c r="X645" s="170">
        <f t="shared" ca="1" si="30"/>
        <v>0</v>
      </c>
      <c r="AB645" s="312" t="str">
        <f t="shared" si="32"/>
        <v/>
      </c>
    </row>
    <row r="646" spans="1:28" s="170" customFormat="1" ht="20.399999999999999">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1"/>
        <v/>
      </c>
      <c r="T646" s="155" t="str">
        <f ca="1">IF(B646="","",IF(ISERROR(MATCH($J646,SorP!$B$1:$B$6226,0)),"",INDIRECT("'SorP'!$A$"&amp;MATCH($S646&amp;$J646,SorP!C:C,0))))</f>
        <v/>
      </c>
      <c r="U646" s="168"/>
      <c r="V646" s="169" t="e">
        <f>IF(C646="",NA(),MATCH($B646&amp;$C646,'Smelter Look-up'!$J:$J,0))</f>
        <v>#N/A</v>
      </c>
      <c r="X646" s="170">
        <f t="shared" ca="1" si="30"/>
        <v>0</v>
      </c>
      <c r="AB646" s="312" t="str">
        <f t="shared" si="32"/>
        <v/>
      </c>
    </row>
    <row r="647" spans="1:28" s="170" customFormat="1" ht="20.399999999999999">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1"/>
        <v/>
      </c>
      <c r="T647" s="155" t="str">
        <f ca="1">IF(B647="","",IF(ISERROR(MATCH($J647,SorP!$B$1:$B$6226,0)),"",INDIRECT("'SorP'!$A$"&amp;MATCH($S647&amp;$J647,SorP!C:C,0))))</f>
        <v/>
      </c>
      <c r="U647" s="168"/>
      <c r="V647" s="169" t="e">
        <f>IF(C647="",NA(),MATCH($B647&amp;$C647,'Smelter Look-up'!$J:$J,0))</f>
        <v>#N/A</v>
      </c>
      <c r="X647" s="170">
        <f t="shared" ca="1" si="30"/>
        <v>0</v>
      </c>
      <c r="AB647" s="312" t="str">
        <f t="shared" si="32"/>
        <v/>
      </c>
    </row>
    <row r="648" spans="1:28" s="170" customFormat="1" ht="20.399999999999999">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1"/>
        <v/>
      </c>
      <c r="T648" s="155" t="str">
        <f ca="1">IF(B648="","",IF(ISERROR(MATCH($J648,SorP!$B$1:$B$6226,0)),"",INDIRECT("'SorP'!$A$"&amp;MATCH($S648&amp;$J648,SorP!C:C,0))))</f>
        <v/>
      </c>
      <c r="U648" s="168"/>
      <c r="V648" s="169" t="e">
        <f>IF(C648="",NA(),MATCH($B648&amp;$C648,'Smelter Look-up'!$J:$J,0))</f>
        <v>#N/A</v>
      </c>
      <c r="X648" s="170">
        <f t="shared" ca="1" si="30"/>
        <v>0</v>
      </c>
      <c r="AB648" s="312" t="str">
        <f t="shared" si="32"/>
        <v/>
      </c>
    </row>
    <row r="649" spans="1:28" s="170" customFormat="1" ht="20.399999999999999">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1"/>
        <v/>
      </c>
      <c r="T649" s="155" t="str">
        <f ca="1">IF(B649="","",IF(ISERROR(MATCH($J649,SorP!$B$1:$B$6226,0)),"",INDIRECT("'SorP'!$A$"&amp;MATCH($S649&amp;$J649,SorP!C:C,0))))</f>
        <v/>
      </c>
      <c r="U649" s="168"/>
      <c r="V649" s="169" t="e">
        <f>IF(C649="",NA(),MATCH($B649&amp;$C649,'Smelter Look-up'!$J:$J,0))</f>
        <v>#N/A</v>
      </c>
      <c r="X649" s="170">
        <f t="shared" ca="1" si="30"/>
        <v>0</v>
      </c>
      <c r="AB649" s="312" t="str">
        <f t="shared" si="32"/>
        <v/>
      </c>
    </row>
    <row r="650" spans="1:28" s="170" customFormat="1" ht="20.399999999999999">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1"/>
        <v/>
      </c>
      <c r="T650" s="155" t="str">
        <f ca="1">IF(B650="","",IF(ISERROR(MATCH($J650,SorP!$B$1:$B$6226,0)),"",INDIRECT("'SorP'!$A$"&amp;MATCH($S650&amp;$J650,SorP!C:C,0))))</f>
        <v/>
      </c>
      <c r="U650" s="168"/>
      <c r="V650" s="169" t="e">
        <f>IF(C650="",NA(),MATCH($B650&amp;$C650,'Smelter Look-up'!$J:$J,0))</f>
        <v>#N/A</v>
      </c>
      <c r="X650" s="170">
        <f t="shared" ca="1" si="30"/>
        <v>0</v>
      </c>
      <c r="AB650" s="312" t="str">
        <f t="shared" si="32"/>
        <v/>
      </c>
    </row>
    <row r="651" spans="1:28" s="170" customFormat="1" ht="20.399999999999999">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1"/>
        <v/>
      </c>
      <c r="T651" s="155" t="str">
        <f ca="1">IF(B651="","",IF(ISERROR(MATCH($J651,SorP!$B$1:$B$6226,0)),"",INDIRECT("'SorP'!$A$"&amp;MATCH($S651&amp;$J651,SorP!C:C,0))))</f>
        <v/>
      </c>
      <c r="U651" s="168"/>
      <c r="V651" s="169" t="e">
        <f>IF(C651="",NA(),MATCH($B651&amp;$C651,'Smelter Look-up'!$J:$J,0))</f>
        <v>#N/A</v>
      </c>
      <c r="X651" s="170">
        <f t="shared" ca="1" si="30"/>
        <v>0</v>
      </c>
      <c r="AB651" s="312" t="str">
        <f t="shared" si="32"/>
        <v/>
      </c>
    </row>
    <row r="652" spans="1:28" s="170" customFormat="1" ht="20.399999999999999">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1"/>
        <v/>
      </c>
      <c r="T652" s="155" t="str">
        <f ca="1">IF(B652="","",IF(ISERROR(MATCH($J652,SorP!$B$1:$B$6226,0)),"",INDIRECT("'SorP'!$A$"&amp;MATCH($S652&amp;$J652,SorP!C:C,0))))</f>
        <v/>
      </c>
      <c r="U652" s="168"/>
      <c r="V652" s="169" t="e">
        <f>IF(C652="",NA(),MATCH($B652&amp;$C652,'Smelter Look-up'!$J:$J,0))</f>
        <v>#N/A</v>
      </c>
      <c r="X652" s="170">
        <f t="shared" ca="1" si="30"/>
        <v>0</v>
      </c>
      <c r="AB652" s="312" t="str">
        <f t="shared" si="32"/>
        <v/>
      </c>
    </row>
    <row r="653" spans="1:28" s="170" customFormat="1" ht="20.399999999999999">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1"/>
        <v/>
      </c>
      <c r="T653" s="155" t="str">
        <f ca="1">IF(B653="","",IF(ISERROR(MATCH($J653,SorP!$B$1:$B$6226,0)),"",INDIRECT("'SorP'!$A$"&amp;MATCH($S653&amp;$J653,SorP!C:C,0))))</f>
        <v/>
      </c>
      <c r="U653" s="168"/>
      <c r="V653" s="169" t="e">
        <f>IF(C653="",NA(),MATCH($B653&amp;$C653,'Smelter Look-up'!$J:$J,0))</f>
        <v>#N/A</v>
      </c>
      <c r="X653" s="170">
        <f t="shared" ca="1" si="30"/>
        <v>0</v>
      </c>
      <c r="AB653" s="312" t="str">
        <f t="shared" si="32"/>
        <v/>
      </c>
    </row>
    <row r="654" spans="1:28" s="170" customFormat="1" ht="20.399999999999999">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1"/>
        <v/>
      </c>
      <c r="T654" s="155" t="str">
        <f ca="1">IF(B654="","",IF(ISERROR(MATCH($J654,SorP!$B$1:$B$6226,0)),"",INDIRECT("'SorP'!$A$"&amp;MATCH($S654&amp;$J654,SorP!C:C,0))))</f>
        <v/>
      </c>
      <c r="U654" s="168"/>
      <c r="V654" s="169" t="e">
        <f>IF(C654="",NA(),MATCH($B654&amp;$C654,'Smelter Look-up'!$J:$J,0))</f>
        <v>#N/A</v>
      </c>
      <c r="X654" s="170">
        <f t="shared" ca="1" si="30"/>
        <v>0</v>
      </c>
      <c r="AB654" s="312" t="str">
        <f t="shared" si="32"/>
        <v/>
      </c>
    </row>
    <row r="655" spans="1:28" s="170" customFormat="1" ht="20.399999999999999">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1"/>
        <v/>
      </c>
      <c r="T655" s="155" t="str">
        <f ca="1">IF(B655="","",IF(ISERROR(MATCH($J655,SorP!$B$1:$B$6226,0)),"",INDIRECT("'SorP'!$A$"&amp;MATCH($S655&amp;$J655,SorP!C:C,0))))</f>
        <v/>
      </c>
      <c r="U655" s="168"/>
      <c r="V655" s="169" t="e">
        <f>IF(C655="",NA(),MATCH($B655&amp;$C655,'Smelter Look-up'!$J:$J,0))</f>
        <v>#N/A</v>
      </c>
      <c r="X655" s="170">
        <f t="shared" ca="1" si="30"/>
        <v>0</v>
      </c>
      <c r="AB655" s="312" t="str">
        <f t="shared" si="32"/>
        <v/>
      </c>
    </row>
    <row r="656" spans="1:28" s="170" customFormat="1" ht="20.399999999999999">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1"/>
        <v/>
      </c>
      <c r="T656" s="155" t="str">
        <f ca="1">IF(B656="","",IF(ISERROR(MATCH($J656,SorP!$B$1:$B$6226,0)),"",INDIRECT("'SorP'!$A$"&amp;MATCH($S656&amp;$J656,SorP!C:C,0))))</f>
        <v/>
      </c>
      <c r="U656" s="168"/>
      <c r="V656" s="169" t="e">
        <f>IF(C656="",NA(),MATCH($B656&amp;$C656,'Smelter Look-up'!$J:$J,0))</f>
        <v>#N/A</v>
      </c>
      <c r="X656" s="170">
        <f t="shared" ca="1" si="30"/>
        <v>0</v>
      </c>
      <c r="AB656" s="312" t="str">
        <f t="shared" si="32"/>
        <v/>
      </c>
    </row>
    <row r="657" spans="1:28" s="170" customFormat="1" ht="20.399999999999999">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1"/>
        <v/>
      </c>
      <c r="T657" s="155" t="str">
        <f ca="1">IF(B657="","",IF(ISERROR(MATCH($J657,SorP!$B$1:$B$6226,0)),"",INDIRECT("'SorP'!$A$"&amp;MATCH($S657&amp;$J657,SorP!C:C,0))))</f>
        <v/>
      </c>
      <c r="U657" s="168"/>
      <c r="V657" s="169" t="e">
        <f>IF(C657="",NA(),MATCH($B657&amp;$C657,'Smelter Look-up'!$J:$J,0))</f>
        <v>#N/A</v>
      </c>
      <c r="X657" s="170">
        <f t="shared" ca="1" si="30"/>
        <v>0</v>
      </c>
      <c r="AB657" s="312" t="str">
        <f t="shared" si="32"/>
        <v/>
      </c>
    </row>
    <row r="658" spans="1:28" s="170" customFormat="1" ht="20.399999999999999">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1"/>
        <v/>
      </c>
      <c r="T658" s="155" t="str">
        <f ca="1">IF(B658="","",IF(ISERROR(MATCH($J658,SorP!$B$1:$B$6226,0)),"",INDIRECT("'SorP'!$A$"&amp;MATCH($S658&amp;$J658,SorP!C:C,0))))</f>
        <v/>
      </c>
      <c r="U658" s="168"/>
      <c r="V658" s="169" t="e">
        <f>IF(C658="",NA(),MATCH($B658&amp;$C658,'Smelter Look-up'!$J:$J,0))</f>
        <v>#N/A</v>
      </c>
      <c r="X658" s="170">
        <f t="shared" ca="1" si="30"/>
        <v>0</v>
      </c>
      <c r="AB658" s="312" t="str">
        <f t="shared" si="32"/>
        <v/>
      </c>
    </row>
    <row r="659" spans="1:28" s="170" customFormat="1" ht="20.399999999999999">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1"/>
        <v/>
      </c>
      <c r="T659" s="155" t="str">
        <f ca="1">IF(B659="","",IF(ISERROR(MATCH($J659,SorP!$B$1:$B$6226,0)),"",INDIRECT("'SorP'!$A$"&amp;MATCH($S659&amp;$J659,SorP!C:C,0))))</f>
        <v/>
      </c>
      <c r="U659" s="168"/>
      <c r="V659" s="169" t="e">
        <f>IF(C659="",NA(),MATCH($B659&amp;$C659,'Smelter Look-up'!$J:$J,0))</f>
        <v>#N/A</v>
      </c>
      <c r="X659" s="170">
        <f t="shared" ca="1" si="30"/>
        <v>0</v>
      </c>
      <c r="AB659" s="312" t="str">
        <f t="shared" si="32"/>
        <v/>
      </c>
    </row>
    <row r="660" spans="1:28" s="170" customFormat="1" ht="20.399999999999999">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1"/>
        <v/>
      </c>
      <c r="T660" s="155" t="str">
        <f ca="1">IF(B660="","",IF(ISERROR(MATCH($J660,SorP!$B$1:$B$6226,0)),"",INDIRECT("'SorP'!$A$"&amp;MATCH($S660&amp;$J660,SorP!C:C,0))))</f>
        <v/>
      </c>
      <c r="U660" s="168"/>
      <c r="V660" s="169" t="e">
        <f>IF(C660="",NA(),MATCH($B660&amp;$C660,'Smelter Look-up'!$J:$J,0))</f>
        <v>#N/A</v>
      </c>
      <c r="X660" s="170">
        <f t="shared" ca="1" si="30"/>
        <v>0</v>
      </c>
      <c r="AB660" s="312" t="str">
        <f t="shared" si="32"/>
        <v/>
      </c>
    </row>
    <row r="661" spans="1:28" s="170" customFormat="1" ht="20.399999999999999">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1"/>
        <v/>
      </c>
      <c r="T661" s="155" t="str">
        <f ca="1">IF(B661="","",IF(ISERROR(MATCH($J661,SorP!$B$1:$B$6226,0)),"",INDIRECT("'SorP'!$A$"&amp;MATCH($S661&amp;$J661,SorP!C:C,0))))</f>
        <v/>
      </c>
      <c r="U661" s="168"/>
      <c r="V661" s="169" t="e">
        <f>IF(C661="",NA(),MATCH($B661&amp;$C661,'Smelter Look-up'!$J:$J,0))</f>
        <v>#N/A</v>
      </c>
      <c r="X661" s="170">
        <f t="shared" ca="1" si="30"/>
        <v>0</v>
      </c>
      <c r="AB661" s="312" t="str">
        <f t="shared" si="32"/>
        <v/>
      </c>
    </row>
    <row r="662" spans="1:28" s="170" customFormat="1" ht="20.399999999999999">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1"/>
        <v/>
      </c>
      <c r="T662" s="155" t="str">
        <f ca="1">IF(B662="","",IF(ISERROR(MATCH($J662,SorP!$B$1:$B$6226,0)),"",INDIRECT("'SorP'!$A$"&amp;MATCH($S662&amp;$J662,SorP!C:C,0))))</f>
        <v/>
      </c>
      <c r="U662" s="168"/>
      <c r="V662" s="169" t="e">
        <f>IF(C662="",NA(),MATCH($B662&amp;$C662,'Smelter Look-up'!$J:$J,0))</f>
        <v>#N/A</v>
      </c>
      <c r="X662" s="170">
        <f t="shared" ca="1" si="30"/>
        <v>0</v>
      </c>
      <c r="AB662" s="312" t="str">
        <f t="shared" si="32"/>
        <v/>
      </c>
    </row>
    <row r="663" spans="1:28" s="170" customFormat="1" ht="20.399999999999999">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1"/>
        <v/>
      </c>
      <c r="T663" s="155" t="str">
        <f ca="1">IF(B663="","",IF(ISERROR(MATCH($J663,SorP!$B$1:$B$6226,0)),"",INDIRECT("'SorP'!$A$"&amp;MATCH($S663&amp;$J663,SorP!C:C,0))))</f>
        <v/>
      </c>
      <c r="U663" s="168"/>
      <c r="V663" s="169" t="e">
        <f>IF(C663="",NA(),MATCH($B663&amp;$C663,'Smelter Look-up'!$J:$J,0))</f>
        <v>#N/A</v>
      </c>
      <c r="X663" s="170">
        <f t="shared" ca="1" si="30"/>
        <v>0</v>
      </c>
      <c r="AB663" s="312" t="str">
        <f t="shared" si="32"/>
        <v/>
      </c>
    </row>
    <row r="664" spans="1:28" s="170" customFormat="1" ht="20.399999999999999">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1"/>
        <v/>
      </c>
      <c r="T664" s="155" t="str">
        <f ca="1">IF(B664="","",IF(ISERROR(MATCH($J664,SorP!$B$1:$B$6226,0)),"",INDIRECT("'SorP'!$A$"&amp;MATCH($S664&amp;$J664,SorP!C:C,0))))</f>
        <v/>
      </c>
      <c r="U664" s="168"/>
      <c r="V664" s="169" t="e">
        <f>IF(C664="",NA(),MATCH($B664&amp;$C664,'Smelter Look-up'!$J:$J,0))</f>
        <v>#N/A</v>
      </c>
      <c r="X664" s="170">
        <f t="shared" ca="1" si="30"/>
        <v>0</v>
      </c>
      <c r="AB664" s="312" t="str">
        <f t="shared" si="32"/>
        <v/>
      </c>
    </row>
    <row r="665" spans="1:28" s="170" customFormat="1" ht="20.399999999999999">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1"/>
        <v/>
      </c>
      <c r="T665" s="155" t="str">
        <f ca="1">IF(B665="","",IF(ISERROR(MATCH($J665,SorP!$B$1:$B$6226,0)),"",INDIRECT("'SorP'!$A$"&amp;MATCH($S665&amp;$J665,SorP!C:C,0))))</f>
        <v/>
      </c>
      <c r="U665" s="168"/>
      <c r="V665" s="169" t="e">
        <f>IF(C665="",NA(),MATCH($B665&amp;$C665,'Smelter Look-up'!$J:$J,0))</f>
        <v>#N/A</v>
      </c>
      <c r="X665" s="170">
        <f t="shared" ca="1" si="30"/>
        <v>0</v>
      </c>
      <c r="AB665" s="312" t="str">
        <f t="shared" si="32"/>
        <v/>
      </c>
    </row>
    <row r="666" spans="1:28" s="170" customFormat="1" ht="20.399999999999999">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1"/>
        <v/>
      </c>
      <c r="T666" s="155" t="str">
        <f ca="1">IF(B666="","",IF(ISERROR(MATCH($J666,SorP!$B$1:$B$6226,0)),"",INDIRECT("'SorP'!$A$"&amp;MATCH($S666&amp;$J666,SorP!C:C,0))))</f>
        <v/>
      </c>
      <c r="U666" s="168"/>
      <c r="V666" s="169" t="e">
        <f>IF(C666="",NA(),MATCH($B666&amp;$C666,'Smelter Look-up'!$J:$J,0))</f>
        <v>#N/A</v>
      </c>
      <c r="X666" s="170">
        <f t="shared" ca="1" si="30"/>
        <v>0</v>
      </c>
      <c r="AB666" s="312" t="str">
        <f t="shared" si="32"/>
        <v/>
      </c>
    </row>
    <row r="667" spans="1:28" s="170" customFormat="1" ht="20.399999999999999">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1"/>
        <v/>
      </c>
      <c r="T667" s="155" t="str">
        <f ca="1">IF(B667="","",IF(ISERROR(MATCH($J667,SorP!$B$1:$B$6226,0)),"",INDIRECT("'SorP'!$A$"&amp;MATCH($S667&amp;$J667,SorP!C:C,0))))</f>
        <v/>
      </c>
      <c r="U667" s="168"/>
      <c r="V667" s="169" t="e">
        <f>IF(C667="",NA(),MATCH($B667&amp;$C667,'Smelter Look-up'!$J:$J,0))</f>
        <v>#N/A</v>
      </c>
      <c r="X667" s="170">
        <f t="shared" ca="1" si="30"/>
        <v>0</v>
      </c>
      <c r="AB667" s="312" t="str">
        <f t="shared" si="32"/>
        <v/>
      </c>
    </row>
    <row r="668" spans="1:28" s="170" customFormat="1" ht="20.399999999999999">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1"/>
        <v/>
      </c>
      <c r="T668" s="155" t="str">
        <f ca="1">IF(B668="","",IF(ISERROR(MATCH($J668,SorP!$B$1:$B$6226,0)),"",INDIRECT("'SorP'!$A$"&amp;MATCH($S668&amp;$J668,SorP!C:C,0))))</f>
        <v/>
      </c>
      <c r="U668" s="168"/>
      <c r="V668" s="169" t="e">
        <f>IF(C668="",NA(),MATCH($B668&amp;$C668,'Smelter Look-up'!$J:$J,0))</f>
        <v>#N/A</v>
      </c>
      <c r="X668" s="170">
        <f t="shared" ca="1" si="30"/>
        <v>0</v>
      </c>
      <c r="AB668" s="312" t="str">
        <f t="shared" si="32"/>
        <v/>
      </c>
    </row>
    <row r="669" spans="1:28" s="170" customFormat="1" ht="20.399999999999999">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1"/>
        <v/>
      </c>
      <c r="T669" s="155" t="str">
        <f ca="1">IF(B669="","",IF(ISERROR(MATCH($J669,SorP!$B$1:$B$6226,0)),"",INDIRECT("'SorP'!$A$"&amp;MATCH($S669&amp;$J669,SorP!C:C,0))))</f>
        <v/>
      </c>
      <c r="U669" s="168"/>
      <c r="V669" s="169" t="e">
        <f>IF(C669="",NA(),MATCH($B669&amp;$C669,'Smelter Look-up'!$J:$J,0))</f>
        <v>#N/A</v>
      </c>
      <c r="X669" s="170">
        <f t="shared" ca="1" si="30"/>
        <v>0</v>
      </c>
      <c r="AB669" s="312" t="str">
        <f t="shared" si="32"/>
        <v/>
      </c>
    </row>
    <row r="670" spans="1:28" s="170" customFormat="1" ht="20.399999999999999">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1"/>
        <v/>
      </c>
      <c r="T670" s="155" t="str">
        <f ca="1">IF(B670="","",IF(ISERROR(MATCH($J670,SorP!$B$1:$B$6226,0)),"",INDIRECT("'SorP'!$A$"&amp;MATCH($S670&amp;$J670,SorP!C:C,0))))</f>
        <v/>
      </c>
      <c r="U670" s="168"/>
      <c r="V670" s="169" t="e">
        <f>IF(C670="",NA(),MATCH($B670&amp;$C670,'Smelter Look-up'!$J:$J,0))</f>
        <v>#N/A</v>
      </c>
      <c r="X670" s="170">
        <f t="shared" ca="1" si="30"/>
        <v>0</v>
      </c>
      <c r="AB670" s="312" t="str">
        <f t="shared" si="32"/>
        <v/>
      </c>
    </row>
    <row r="671" spans="1:28" s="170" customFormat="1" ht="20.399999999999999">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1"/>
        <v/>
      </c>
      <c r="T671" s="155" t="str">
        <f ca="1">IF(B671="","",IF(ISERROR(MATCH($J671,SorP!$B$1:$B$6226,0)),"",INDIRECT("'SorP'!$A$"&amp;MATCH($S671&amp;$J671,SorP!C:C,0))))</f>
        <v/>
      </c>
      <c r="U671" s="168"/>
      <c r="V671" s="169" t="e">
        <f>IF(C671="",NA(),MATCH($B671&amp;$C671,'Smelter Look-up'!$J:$J,0))</f>
        <v>#N/A</v>
      </c>
      <c r="X671" s="170">
        <f t="shared" ca="1" si="30"/>
        <v>0</v>
      </c>
      <c r="AB671" s="312" t="str">
        <f t="shared" si="32"/>
        <v/>
      </c>
    </row>
    <row r="672" spans="1:28" s="170" customFormat="1" ht="20.399999999999999">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1"/>
        <v/>
      </c>
      <c r="T672" s="155" t="str">
        <f ca="1">IF(B672="","",IF(ISERROR(MATCH($J672,SorP!$B$1:$B$6226,0)),"",INDIRECT("'SorP'!$A$"&amp;MATCH($S672&amp;$J672,SorP!C:C,0))))</f>
        <v/>
      </c>
      <c r="U672" s="168"/>
      <c r="V672" s="169" t="e">
        <f>IF(C672="",NA(),MATCH($B672&amp;$C672,'Smelter Look-up'!$J:$J,0))</f>
        <v>#N/A</v>
      </c>
      <c r="X672" s="170">
        <f t="shared" ca="1" si="30"/>
        <v>0</v>
      </c>
      <c r="AB672" s="312" t="str">
        <f t="shared" si="32"/>
        <v/>
      </c>
    </row>
    <row r="673" spans="1:28" s="170" customFormat="1" ht="20.399999999999999">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1"/>
        <v/>
      </c>
      <c r="T673" s="155" t="str">
        <f ca="1">IF(B673="","",IF(ISERROR(MATCH($J673,SorP!$B$1:$B$6226,0)),"",INDIRECT("'SorP'!$A$"&amp;MATCH($S673&amp;$J673,SorP!C:C,0))))</f>
        <v/>
      </c>
      <c r="U673" s="168"/>
      <c r="V673" s="169" t="e">
        <f>IF(C673="",NA(),MATCH($B673&amp;$C673,'Smelter Look-up'!$J:$J,0))</f>
        <v>#N/A</v>
      </c>
      <c r="X673" s="170">
        <f t="shared" ca="1" si="30"/>
        <v>0</v>
      </c>
      <c r="AB673" s="312" t="str">
        <f t="shared" si="32"/>
        <v/>
      </c>
    </row>
    <row r="674" spans="1:28" s="170" customFormat="1" ht="20.399999999999999">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1"/>
        <v/>
      </c>
      <c r="T674" s="155" t="str">
        <f ca="1">IF(B674="","",IF(ISERROR(MATCH($J674,SorP!$B$1:$B$6226,0)),"",INDIRECT("'SorP'!$A$"&amp;MATCH($S674&amp;$J674,SorP!C:C,0))))</f>
        <v/>
      </c>
      <c r="U674" s="168"/>
      <c r="V674" s="169" t="e">
        <f>IF(C674="",NA(),MATCH($B674&amp;$C674,'Smelter Look-up'!$J:$J,0))</f>
        <v>#N/A</v>
      </c>
      <c r="X674" s="170">
        <f t="shared" ca="1" si="30"/>
        <v>0</v>
      </c>
      <c r="AB674" s="312" t="str">
        <f t="shared" si="32"/>
        <v/>
      </c>
    </row>
    <row r="675" spans="1:28" s="170" customFormat="1" ht="20.399999999999999">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1"/>
        <v/>
      </c>
      <c r="T675" s="155" t="str">
        <f ca="1">IF(B675="","",IF(ISERROR(MATCH($J675,SorP!$B$1:$B$6226,0)),"",INDIRECT("'SorP'!$A$"&amp;MATCH($S675&amp;$J675,SorP!C:C,0))))</f>
        <v/>
      </c>
      <c r="U675" s="168"/>
      <c r="V675" s="169" t="e">
        <f>IF(C675="",NA(),MATCH($B675&amp;$C675,'Smelter Look-up'!$J:$J,0))</f>
        <v>#N/A</v>
      </c>
      <c r="X675" s="170">
        <f t="shared" ca="1" si="30"/>
        <v>0</v>
      </c>
      <c r="AB675" s="312" t="str">
        <f t="shared" si="32"/>
        <v/>
      </c>
    </row>
    <row r="676" spans="1:28" s="170" customFormat="1" ht="20.399999999999999">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1"/>
        <v/>
      </c>
      <c r="T676" s="155" t="str">
        <f ca="1">IF(B676="","",IF(ISERROR(MATCH($J676,SorP!$B$1:$B$6226,0)),"",INDIRECT("'SorP'!$A$"&amp;MATCH($S676&amp;$J676,SorP!C:C,0))))</f>
        <v/>
      </c>
      <c r="U676" s="168"/>
      <c r="V676" s="169" t="e">
        <f>IF(C676="",NA(),MATCH($B676&amp;$C676,'Smelter Look-up'!$J:$J,0))</f>
        <v>#N/A</v>
      </c>
      <c r="X676" s="170">
        <f t="shared" ca="1" si="30"/>
        <v>0</v>
      </c>
      <c r="AB676" s="312" t="str">
        <f t="shared" si="32"/>
        <v/>
      </c>
    </row>
    <row r="677" spans="1:28" s="170" customFormat="1" ht="20.399999999999999">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1"/>
        <v/>
      </c>
      <c r="T677" s="155" t="str">
        <f ca="1">IF(B677="","",IF(ISERROR(MATCH($J677,SorP!$B$1:$B$6226,0)),"",INDIRECT("'SorP'!$A$"&amp;MATCH($S677&amp;$J677,SorP!C:C,0))))</f>
        <v/>
      </c>
      <c r="U677" s="168"/>
      <c r="V677" s="169" t="e">
        <f>IF(C677="",NA(),MATCH($B677&amp;$C677,'Smelter Look-up'!$J:$J,0))</f>
        <v>#N/A</v>
      </c>
      <c r="X677" s="170">
        <f t="shared" ca="1" si="30"/>
        <v>0</v>
      </c>
      <c r="AB677" s="312" t="str">
        <f t="shared" si="32"/>
        <v/>
      </c>
    </row>
    <row r="678" spans="1:28" s="170" customFormat="1" ht="20.399999999999999">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1"/>
        <v/>
      </c>
      <c r="T678" s="155" t="str">
        <f ca="1">IF(B678="","",IF(ISERROR(MATCH($J678,SorP!$B$1:$B$6226,0)),"",INDIRECT("'SorP'!$A$"&amp;MATCH($S678&amp;$J678,SorP!C:C,0))))</f>
        <v/>
      </c>
      <c r="U678" s="168"/>
      <c r="V678" s="169" t="e">
        <f>IF(C678="",NA(),MATCH($B678&amp;$C678,'Smelter Look-up'!$J:$J,0))</f>
        <v>#N/A</v>
      </c>
      <c r="X678" s="170">
        <f t="shared" ca="1" si="30"/>
        <v>0</v>
      </c>
      <c r="AB678" s="312" t="str">
        <f t="shared" si="32"/>
        <v/>
      </c>
    </row>
    <row r="679" spans="1:28" s="170" customFormat="1" ht="20.399999999999999">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1"/>
        <v/>
      </c>
      <c r="T679" s="155" t="str">
        <f ca="1">IF(B679="","",IF(ISERROR(MATCH($J679,SorP!$B$1:$B$6226,0)),"",INDIRECT("'SorP'!$A$"&amp;MATCH($S679&amp;$J679,SorP!C:C,0))))</f>
        <v/>
      </c>
      <c r="U679" s="168"/>
      <c r="V679" s="169" t="e">
        <f>IF(C679="",NA(),MATCH($B679&amp;$C679,'Smelter Look-up'!$J:$J,0))</f>
        <v>#N/A</v>
      </c>
      <c r="X679" s="170">
        <f t="shared" ca="1" si="30"/>
        <v>0</v>
      </c>
      <c r="AB679" s="312" t="str">
        <f t="shared" si="32"/>
        <v/>
      </c>
    </row>
    <row r="680" spans="1:28" s="170" customFormat="1" ht="20.399999999999999">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1"/>
        <v/>
      </c>
      <c r="T680" s="155" t="str">
        <f ca="1">IF(B680="","",IF(ISERROR(MATCH($J680,SorP!$B$1:$B$6226,0)),"",INDIRECT("'SorP'!$A$"&amp;MATCH($S680&amp;$J680,SorP!C:C,0))))</f>
        <v/>
      </c>
      <c r="U680" s="168"/>
      <c r="V680" s="169" t="e">
        <f>IF(C680="",NA(),MATCH($B680&amp;$C680,'Smelter Look-up'!$J:$J,0))</f>
        <v>#N/A</v>
      </c>
      <c r="X680" s="170">
        <f t="shared" ca="1" si="30"/>
        <v>0</v>
      </c>
      <c r="AB680" s="312" t="str">
        <f t="shared" si="32"/>
        <v/>
      </c>
    </row>
    <row r="681" spans="1:28" s="170" customFormat="1" ht="20.399999999999999">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1"/>
        <v/>
      </c>
      <c r="T681" s="155" t="str">
        <f ca="1">IF(B681="","",IF(ISERROR(MATCH($J681,SorP!$B$1:$B$6226,0)),"",INDIRECT("'SorP'!$A$"&amp;MATCH($S681&amp;$J681,SorP!C:C,0))))</f>
        <v/>
      </c>
      <c r="U681" s="168"/>
      <c r="V681" s="169" t="e">
        <f>IF(C681="",NA(),MATCH($B681&amp;$C681,'Smelter Look-up'!$J:$J,0))</f>
        <v>#N/A</v>
      </c>
      <c r="X681" s="170">
        <f t="shared" ca="1" si="30"/>
        <v>0</v>
      </c>
      <c r="AB681" s="312" t="str">
        <f t="shared" si="32"/>
        <v/>
      </c>
    </row>
    <row r="682" spans="1:28" s="170" customFormat="1" ht="20.399999999999999">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1"/>
        <v/>
      </c>
      <c r="T682" s="155" t="str">
        <f ca="1">IF(B682="","",IF(ISERROR(MATCH($J682,SorP!$B$1:$B$6226,0)),"",INDIRECT("'SorP'!$A$"&amp;MATCH($S682&amp;$J682,SorP!C:C,0))))</f>
        <v/>
      </c>
      <c r="U682" s="168"/>
      <c r="V682" s="169" t="e">
        <f>IF(C682="",NA(),MATCH($B682&amp;$C682,'Smelter Look-up'!$J:$J,0))</f>
        <v>#N/A</v>
      </c>
      <c r="X682" s="170">
        <f t="shared" ca="1" si="30"/>
        <v>0</v>
      </c>
      <c r="AB682" s="312" t="str">
        <f t="shared" si="32"/>
        <v/>
      </c>
    </row>
    <row r="683" spans="1:28" s="170" customFormat="1" ht="20.399999999999999">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1"/>
        <v/>
      </c>
      <c r="T683" s="155" t="str">
        <f ca="1">IF(B683="","",IF(ISERROR(MATCH($J683,SorP!$B$1:$B$6226,0)),"",INDIRECT("'SorP'!$A$"&amp;MATCH($S683&amp;$J683,SorP!C:C,0))))</f>
        <v/>
      </c>
      <c r="U683" s="168"/>
      <c r="V683" s="169" t="e">
        <f>IF(C683="",NA(),MATCH($B683&amp;$C683,'Smelter Look-up'!$J:$J,0))</f>
        <v>#N/A</v>
      </c>
      <c r="X683" s="170">
        <f t="shared" ca="1" si="30"/>
        <v>0</v>
      </c>
      <c r="AB683" s="312" t="str">
        <f t="shared" si="32"/>
        <v/>
      </c>
    </row>
    <row r="684" spans="1:28" s="170" customFormat="1" ht="20.399999999999999">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1"/>
        <v/>
      </c>
      <c r="T684" s="155" t="str">
        <f ca="1">IF(B684="","",IF(ISERROR(MATCH($J684,SorP!$B$1:$B$6226,0)),"",INDIRECT("'SorP'!$A$"&amp;MATCH($S684&amp;$J684,SorP!C:C,0))))</f>
        <v/>
      </c>
      <c r="U684" s="168"/>
      <c r="V684" s="169" t="e">
        <f>IF(C684="",NA(),MATCH($B684&amp;$C684,'Smelter Look-up'!$J:$J,0))</f>
        <v>#N/A</v>
      </c>
      <c r="X684" s="170">
        <f t="shared" ca="1" si="30"/>
        <v>0</v>
      </c>
      <c r="AB684" s="312" t="str">
        <f t="shared" si="32"/>
        <v/>
      </c>
    </row>
    <row r="685" spans="1:28" s="170" customFormat="1" ht="20.399999999999999">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1"/>
        <v/>
      </c>
      <c r="T685" s="155" t="str">
        <f ca="1">IF(B685="","",IF(ISERROR(MATCH($J685,SorP!$B$1:$B$6226,0)),"",INDIRECT("'SorP'!$A$"&amp;MATCH($S685&amp;$J685,SorP!C:C,0))))</f>
        <v/>
      </c>
      <c r="U685" s="168"/>
      <c r="V685" s="169" t="e">
        <f>IF(C685="",NA(),MATCH($B685&amp;$C685,'Smelter Look-up'!$J:$J,0))</f>
        <v>#N/A</v>
      </c>
      <c r="X685" s="170">
        <f t="shared" ca="1" si="30"/>
        <v>0</v>
      </c>
      <c r="AB685" s="312" t="str">
        <f t="shared" si="32"/>
        <v/>
      </c>
    </row>
    <row r="686" spans="1:28" s="170" customFormat="1" ht="20.399999999999999">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1"/>
        <v/>
      </c>
      <c r="T686" s="155" t="str">
        <f ca="1">IF(B686="","",IF(ISERROR(MATCH($J686,SorP!$B$1:$B$6226,0)),"",INDIRECT("'SorP'!$A$"&amp;MATCH($S686&amp;$J686,SorP!C:C,0))))</f>
        <v/>
      </c>
      <c r="U686" s="168"/>
      <c r="V686" s="169" t="e">
        <f>IF(C686="",NA(),MATCH($B686&amp;$C686,'Smelter Look-up'!$J:$J,0))</f>
        <v>#N/A</v>
      </c>
      <c r="X686" s="170">
        <f t="shared" ca="1" si="30"/>
        <v>0</v>
      </c>
      <c r="AB686" s="312" t="str">
        <f t="shared" si="32"/>
        <v/>
      </c>
    </row>
    <row r="687" spans="1:28" s="170" customFormat="1" ht="20.399999999999999">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1"/>
        <v/>
      </c>
      <c r="T687" s="155" t="str">
        <f ca="1">IF(B687="","",IF(ISERROR(MATCH($J687,SorP!$B$1:$B$6226,0)),"",INDIRECT("'SorP'!$A$"&amp;MATCH($S687&amp;$J687,SorP!C:C,0))))</f>
        <v/>
      </c>
      <c r="U687" s="168"/>
      <c r="V687" s="169" t="e">
        <f>IF(C687="",NA(),MATCH($B687&amp;$C687,'Smelter Look-up'!$J:$J,0))</f>
        <v>#N/A</v>
      </c>
      <c r="X687" s="170">
        <f t="shared" ca="1" si="30"/>
        <v>0</v>
      </c>
      <c r="AB687" s="312" t="str">
        <f t="shared" si="32"/>
        <v/>
      </c>
    </row>
    <row r="688" spans="1:28" s="170" customFormat="1" ht="20.399999999999999">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1"/>
        <v/>
      </c>
      <c r="T688" s="155" t="str">
        <f ca="1">IF(B688="","",IF(ISERROR(MATCH($J688,SorP!$B$1:$B$6226,0)),"",INDIRECT("'SorP'!$A$"&amp;MATCH($S688&amp;$J688,SorP!C:C,0))))</f>
        <v/>
      </c>
      <c r="U688" s="168"/>
      <c r="V688" s="169" t="e">
        <f>IF(C688="",NA(),MATCH($B688&amp;$C688,'Smelter Look-up'!$J:$J,0))</f>
        <v>#N/A</v>
      </c>
      <c r="X688" s="170">
        <f t="shared" ca="1" si="30"/>
        <v>0</v>
      </c>
      <c r="AB688" s="312" t="str">
        <f t="shared" si="32"/>
        <v/>
      </c>
    </row>
    <row r="689" spans="1:28" s="170" customFormat="1" ht="20.399999999999999">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1"/>
        <v/>
      </c>
      <c r="T689" s="155" t="str">
        <f ca="1">IF(B689="","",IF(ISERROR(MATCH($J689,SorP!$B$1:$B$6226,0)),"",INDIRECT("'SorP'!$A$"&amp;MATCH($S689&amp;$J689,SorP!C:C,0))))</f>
        <v/>
      </c>
      <c r="U689" s="168"/>
      <c r="V689" s="169" t="e">
        <f>IF(C689="",NA(),MATCH($B689&amp;$C689,'Smelter Look-up'!$J:$J,0))</f>
        <v>#N/A</v>
      </c>
      <c r="X689" s="170">
        <f t="shared" ca="1" si="30"/>
        <v>0</v>
      </c>
      <c r="AB689" s="312" t="str">
        <f t="shared" si="32"/>
        <v/>
      </c>
    </row>
    <row r="690" spans="1:28" s="170" customFormat="1" ht="20.399999999999999">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1"/>
        <v/>
      </c>
      <c r="T690" s="155" t="str">
        <f ca="1">IF(B690="","",IF(ISERROR(MATCH($J690,SorP!$B$1:$B$6226,0)),"",INDIRECT("'SorP'!$A$"&amp;MATCH($S690&amp;$J690,SorP!C:C,0))))</f>
        <v/>
      </c>
      <c r="U690" s="168"/>
      <c r="V690" s="169" t="e">
        <f>IF(C690="",NA(),MATCH($B690&amp;$C690,'Smelter Look-up'!$J:$J,0))</f>
        <v>#N/A</v>
      </c>
      <c r="X690" s="170">
        <f t="shared" ca="1" si="30"/>
        <v>0</v>
      </c>
      <c r="AB690" s="312" t="str">
        <f t="shared" si="32"/>
        <v/>
      </c>
    </row>
    <row r="691" spans="1:28" s="170" customFormat="1" ht="20.399999999999999">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1"/>
        <v/>
      </c>
      <c r="T691" s="155" t="str">
        <f ca="1">IF(B691="","",IF(ISERROR(MATCH($J691,SorP!$B$1:$B$6226,0)),"",INDIRECT("'SorP'!$A$"&amp;MATCH($S691&amp;$J691,SorP!C:C,0))))</f>
        <v/>
      </c>
      <c r="U691" s="168"/>
      <c r="V691" s="169" t="e">
        <f>IF(C691="",NA(),MATCH($B691&amp;$C691,'Smelter Look-up'!$J:$J,0))</f>
        <v>#N/A</v>
      </c>
      <c r="X691" s="170">
        <f t="shared" ca="1" si="30"/>
        <v>0</v>
      </c>
      <c r="AB691" s="312" t="str">
        <f t="shared" si="32"/>
        <v/>
      </c>
    </row>
    <row r="692" spans="1:28" s="170" customFormat="1" ht="20.399999999999999">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1"/>
        <v/>
      </c>
      <c r="T692" s="155" t="str">
        <f ca="1">IF(B692="","",IF(ISERROR(MATCH($J692,SorP!$B$1:$B$6226,0)),"",INDIRECT("'SorP'!$A$"&amp;MATCH($S692&amp;$J692,SorP!C:C,0))))</f>
        <v/>
      </c>
      <c r="U692" s="168"/>
      <c r="V692" s="169" t="e">
        <f>IF(C692="",NA(),MATCH($B692&amp;$C692,'Smelter Look-up'!$J:$J,0))</f>
        <v>#N/A</v>
      </c>
      <c r="X692" s="170">
        <f t="shared" ca="1" si="30"/>
        <v>0</v>
      </c>
      <c r="AB692" s="312" t="str">
        <f t="shared" si="32"/>
        <v/>
      </c>
    </row>
    <row r="693" spans="1:28" s="170" customFormat="1" ht="20.399999999999999">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1"/>
        <v/>
      </c>
      <c r="T693" s="155" t="str">
        <f ca="1">IF(B693="","",IF(ISERROR(MATCH($J693,SorP!$B$1:$B$6226,0)),"",INDIRECT("'SorP'!$A$"&amp;MATCH($S693&amp;$J693,SorP!C:C,0))))</f>
        <v/>
      </c>
      <c r="U693" s="168"/>
      <c r="V693" s="169" t="e">
        <f>IF(C693="",NA(),MATCH($B693&amp;$C693,'Smelter Look-up'!$J:$J,0))</f>
        <v>#N/A</v>
      </c>
      <c r="X693" s="170">
        <f t="shared" ca="1" si="30"/>
        <v>0</v>
      </c>
      <c r="AB693" s="312" t="str">
        <f t="shared" si="32"/>
        <v/>
      </c>
    </row>
    <row r="694" spans="1:28" s="170" customFormat="1" ht="20.399999999999999">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1"/>
        <v/>
      </c>
      <c r="T694" s="155" t="str">
        <f ca="1">IF(B694="","",IF(ISERROR(MATCH($J694,SorP!$B$1:$B$6226,0)),"",INDIRECT("'SorP'!$A$"&amp;MATCH($S694&amp;$J694,SorP!C:C,0))))</f>
        <v/>
      </c>
      <c r="U694" s="168"/>
      <c r="V694" s="169" t="e">
        <f>IF(C694="",NA(),MATCH($B694&amp;$C694,'Smelter Look-up'!$J:$J,0))</f>
        <v>#N/A</v>
      </c>
      <c r="X694" s="170">
        <f t="shared" ca="1" si="30"/>
        <v>0</v>
      </c>
      <c r="AB694" s="312" t="str">
        <f t="shared" si="32"/>
        <v/>
      </c>
    </row>
    <row r="695" spans="1:28" s="170" customFormat="1" ht="20.399999999999999">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1"/>
        <v/>
      </c>
      <c r="T695" s="155" t="str">
        <f ca="1">IF(B695="","",IF(ISERROR(MATCH($J695,SorP!$B$1:$B$6226,0)),"",INDIRECT("'SorP'!$A$"&amp;MATCH($S695&amp;$J695,SorP!C:C,0))))</f>
        <v/>
      </c>
      <c r="U695" s="168"/>
      <c r="V695" s="169" t="e">
        <f>IF(C695="",NA(),MATCH($B695&amp;$C695,'Smelter Look-up'!$J:$J,0))</f>
        <v>#N/A</v>
      </c>
      <c r="X695" s="170">
        <f t="shared" ca="1" si="30"/>
        <v>0</v>
      </c>
      <c r="AB695" s="312" t="str">
        <f t="shared" si="32"/>
        <v/>
      </c>
    </row>
    <row r="696" spans="1:28" s="170" customFormat="1" ht="20.399999999999999">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1"/>
        <v/>
      </c>
      <c r="T696" s="155" t="str">
        <f ca="1">IF(B696="","",IF(ISERROR(MATCH($J696,SorP!$B$1:$B$6226,0)),"",INDIRECT("'SorP'!$A$"&amp;MATCH($S696&amp;$J696,SorP!C:C,0))))</f>
        <v/>
      </c>
      <c r="U696" s="168"/>
      <c r="V696" s="169" t="e">
        <f>IF(C696="",NA(),MATCH($B696&amp;$C696,'Smelter Look-up'!$J:$J,0))</f>
        <v>#N/A</v>
      </c>
      <c r="X696" s="170">
        <f t="shared" ca="1" si="30"/>
        <v>0</v>
      </c>
      <c r="AB696" s="312" t="str">
        <f t="shared" si="32"/>
        <v/>
      </c>
    </row>
    <row r="697" spans="1:28" s="170" customFormat="1" ht="20.399999999999999">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1"/>
        <v/>
      </c>
      <c r="T697" s="155" t="str">
        <f ca="1">IF(B697="","",IF(ISERROR(MATCH($J697,SorP!$B$1:$B$6226,0)),"",INDIRECT("'SorP'!$A$"&amp;MATCH($S697&amp;$J697,SorP!C:C,0))))</f>
        <v/>
      </c>
      <c r="U697" s="168"/>
      <c r="V697" s="169" t="e">
        <f>IF(C697="",NA(),MATCH($B697&amp;$C697,'Smelter Look-up'!$J:$J,0))</f>
        <v>#N/A</v>
      </c>
      <c r="X697" s="170">
        <f t="shared" ca="1" si="30"/>
        <v>0</v>
      </c>
      <c r="AB697" s="312" t="str">
        <f t="shared" si="32"/>
        <v/>
      </c>
    </row>
    <row r="698" spans="1:28" s="170" customFormat="1" ht="20.399999999999999">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1"/>
        <v/>
      </c>
      <c r="T698" s="155" t="str">
        <f ca="1">IF(B698="","",IF(ISERROR(MATCH($J698,SorP!$B$1:$B$6226,0)),"",INDIRECT("'SorP'!$A$"&amp;MATCH($S698&amp;$J698,SorP!C:C,0))))</f>
        <v/>
      </c>
      <c r="U698" s="168"/>
      <c r="V698" s="169" t="e">
        <f>IF(C698="",NA(),MATCH($B698&amp;$C698,'Smelter Look-up'!$J:$J,0))</f>
        <v>#N/A</v>
      </c>
      <c r="X698" s="170">
        <f t="shared" ca="1" si="30"/>
        <v>0</v>
      </c>
      <c r="AB698" s="312" t="str">
        <f t="shared" si="32"/>
        <v/>
      </c>
    </row>
    <row r="699" spans="1:28" s="170" customFormat="1" ht="20.399999999999999">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1"/>
        <v/>
      </c>
      <c r="T699" s="155" t="str">
        <f ca="1">IF(B699="","",IF(ISERROR(MATCH($J699,SorP!$B$1:$B$6226,0)),"",INDIRECT("'SorP'!$A$"&amp;MATCH($S699&amp;$J699,SorP!C:C,0))))</f>
        <v/>
      </c>
      <c r="U699" s="168"/>
      <c r="V699" s="169" t="e">
        <f>IF(C699="",NA(),MATCH($B699&amp;$C699,'Smelter Look-up'!$J:$J,0))</f>
        <v>#N/A</v>
      </c>
      <c r="X699" s="170">
        <f t="shared" ca="1" si="30"/>
        <v>0</v>
      </c>
      <c r="AB699" s="312" t="str">
        <f t="shared" si="32"/>
        <v/>
      </c>
    </row>
    <row r="700" spans="1:28" s="170" customFormat="1" ht="20.399999999999999">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1"/>
        <v/>
      </c>
      <c r="T700" s="155" t="str">
        <f ca="1">IF(B700="","",IF(ISERROR(MATCH($J700,SorP!$B$1:$B$6226,0)),"",INDIRECT("'SorP'!$A$"&amp;MATCH($S700&amp;$J700,SorP!C:C,0))))</f>
        <v/>
      </c>
      <c r="U700" s="168"/>
      <c r="V700" s="169" t="e">
        <f>IF(C700="",NA(),MATCH($B700&amp;$C700,'Smelter Look-up'!$J:$J,0))</f>
        <v>#N/A</v>
      </c>
      <c r="X700" s="170">
        <f t="shared" ref="X700:X763" ca="1" si="33">IF(AND(C700="Smelter not listed",OR(LEN(D700)=0,LEN(E700)=0)),1,0)</f>
        <v>0</v>
      </c>
      <c r="AB700" s="312" t="str">
        <f t="shared" si="32"/>
        <v/>
      </c>
    </row>
    <row r="701" spans="1:28" s="170" customFormat="1" ht="20.399999999999999">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ref="S701:S764" ca="1" si="34">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3"/>
        <v>0</v>
      </c>
      <c r="AB701" s="312" t="str">
        <f t="shared" si="32"/>
        <v/>
      </c>
    </row>
    <row r="702" spans="1:28" s="170" customFormat="1" ht="20.399999999999999">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2"/>
        <v/>
      </c>
    </row>
    <row r="703" spans="1:28" s="170" customFormat="1" ht="20.399999999999999">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ca="1" si="33"/>
        <v>0</v>
      </c>
      <c r="AB703" s="312" t="str">
        <f t="shared" si="32"/>
        <v/>
      </c>
    </row>
    <row r="704" spans="1:28" s="170" customFormat="1" ht="20.399999999999999">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4"/>
        <v/>
      </c>
      <c r="T704" s="155" t="str">
        <f ca="1">IF(B704="","",IF(ISERROR(MATCH($J704,SorP!$B$1:$B$6226,0)),"",INDIRECT("'SorP'!$A$"&amp;MATCH($S704&amp;$J704,SorP!C:C,0))))</f>
        <v/>
      </c>
      <c r="U704" s="168"/>
      <c r="V704" s="169" t="e">
        <f>IF(C704="",NA(),MATCH($B704&amp;$C704,'Smelter Look-up'!$J:$J,0))</f>
        <v>#N/A</v>
      </c>
      <c r="X704" s="170">
        <f t="shared" ca="1" si="33"/>
        <v>0</v>
      </c>
      <c r="AB704" s="312" t="str">
        <f t="shared" si="32"/>
        <v/>
      </c>
    </row>
    <row r="705" spans="1:28" s="170" customFormat="1" ht="20.399999999999999">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4"/>
        <v/>
      </c>
      <c r="T705" s="155" t="str">
        <f ca="1">IF(B705="","",IF(ISERROR(MATCH($J705,SorP!$B$1:$B$6226,0)),"",INDIRECT("'SorP'!$A$"&amp;MATCH($S705&amp;$J705,SorP!C:C,0))))</f>
        <v/>
      </c>
      <c r="U705" s="168"/>
      <c r="V705" s="169" t="e">
        <f>IF(C705="",NA(),MATCH($B705&amp;$C705,'Smelter Look-up'!$J:$J,0))</f>
        <v>#N/A</v>
      </c>
      <c r="X705" s="170">
        <f t="shared" ca="1" si="33"/>
        <v>0</v>
      </c>
      <c r="AB705" s="312" t="str">
        <f t="shared" si="32"/>
        <v/>
      </c>
    </row>
    <row r="706" spans="1:28" s="170" customFormat="1" ht="20.399999999999999">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4"/>
        <v/>
      </c>
      <c r="T706" s="155" t="str">
        <f ca="1">IF(B706="","",IF(ISERROR(MATCH($J706,SorP!$B$1:$B$6226,0)),"",INDIRECT("'SorP'!$A$"&amp;MATCH($S706&amp;$J706,SorP!C:C,0))))</f>
        <v/>
      </c>
      <c r="U706" s="168"/>
      <c r="V706" s="169" t="e">
        <f>IF(C706="",NA(),MATCH($B706&amp;$C706,'Smelter Look-up'!$J:$J,0))</f>
        <v>#N/A</v>
      </c>
      <c r="X706" s="170">
        <f t="shared" ca="1" si="33"/>
        <v>0</v>
      </c>
      <c r="AB706" s="312" t="str">
        <f t="shared" si="32"/>
        <v/>
      </c>
    </row>
    <row r="707" spans="1:28" s="170" customFormat="1" ht="20.399999999999999">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4"/>
        <v/>
      </c>
      <c r="T707" s="155" t="str">
        <f ca="1">IF(B707="","",IF(ISERROR(MATCH($J707,SorP!$B$1:$B$6226,0)),"",INDIRECT("'SorP'!$A$"&amp;MATCH($S707&amp;$J707,SorP!C:C,0))))</f>
        <v/>
      </c>
      <c r="U707" s="168"/>
      <c r="V707" s="169" t="e">
        <f>IF(C707="",NA(),MATCH($B707&amp;$C707,'Smelter Look-up'!$J:$J,0))</f>
        <v>#N/A</v>
      </c>
      <c r="X707" s="170">
        <f t="shared" ca="1" si="33"/>
        <v>0</v>
      </c>
      <c r="AB707" s="312" t="str">
        <f t="shared" ref="AB707:AB770" si="35">IF(C707="","",B707)</f>
        <v/>
      </c>
    </row>
    <row r="708" spans="1:28" s="170" customFormat="1" ht="20.399999999999999">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4"/>
        <v/>
      </c>
      <c r="T708" s="155" t="str">
        <f ca="1">IF(B708="","",IF(ISERROR(MATCH($J708,SorP!$B$1:$B$6226,0)),"",INDIRECT("'SorP'!$A$"&amp;MATCH($S708&amp;$J708,SorP!C:C,0))))</f>
        <v/>
      </c>
      <c r="U708" s="168"/>
      <c r="V708" s="169" t="e">
        <f>IF(C708="",NA(),MATCH($B708&amp;$C708,'Smelter Look-up'!$J:$J,0))</f>
        <v>#N/A</v>
      </c>
      <c r="X708" s="170">
        <f t="shared" ca="1" si="33"/>
        <v>0</v>
      </c>
      <c r="AB708" s="312" t="str">
        <f t="shared" si="35"/>
        <v/>
      </c>
    </row>
    <row r="709" spans="1:28" s="170" customFormat="1" ht="20.399999999999999">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4"/>
        <v/>
      </c>
      <c r="T709" s="155" t="str">
        <f ca="1">IF(B709="","",IF(ISERROR(MATCH($J709,SorP!$B$1:$B$6226,0)),"",INDIRECT("'SorP'!$A$"&amp;MATCH($S709&amp;$J709,SorP!C:C,0))))</f>
        <v/>
      </c>
      <c r="U709" s="168"/>
      <c r="V709" s="169" t="e">
        <f>IF(C709="",NA(),MATCH($B709&amp;$C709,'Smelter Look-up'!$J:$J,0))</f>
        <v>#N/A</v>
      </c>
      <c r="X709" s="170">
        <f t="shared" ca="1" si="33"/>
        <v>0</v>
      </c>
      <c r="AB709" s="312" t="str">
        <f t="shared" si="35"/>
        <v/>
      </c>
    </row>
    <row r="710" spans="1:28" s="170" customFormat="1" ht="20.399999999999999">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4"/>
        <v/>
      </c>
      <c r="T710" s="155" t="str">
        <f ca="1">IF(B710="","",IF(ISERROR(MATCH($J710,SorP!$B$1:$B$6226,0)),"",INDIRECT("'SorP'!$A$"&amp;MATCH($S710&amp;$J710,SorP!C:C,0))))</f>
        <v/>
      </c>
      <c r="U710" s="168"/>
      <c r="V710" s="169" t="e">
        <f>IF(C710="",NA(),MATCH($B710&amp;$C710,'Smelter Look-up'!$J:$J,0))</f>
        <v>#N/A</v>
      </c>
      <c r="X710" s="170">
        <f t="shared" ca="1" si="33"/>
        <v>0</v>
      </c>
      <c r="AB710" s="312" t="str">
        <f t="shared" si="35"/>
        <v/>
      </c>
    </row>
    <row r="711" spans="1:28" s="170" customFormat="1" ht="20.399999999999999">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4"/>
        <v/>
      </c>
      <c r="T711" s="155" t="str">
        <f ca="1">IF(B711="","",IF(ISERROR(MATCH($J711,SorP!$B$1:$B$6226,0)),"",INDIRECT("'SorP'!$A$"&amp;MATCH($S711&amp;$J711,SorP!C:C,0))))</f>
        <v/>
      </c>
      <c r="U711" s="168"/>
      <c r="V711" s="169" t="e">
        <f>IF(C711="",NA(),MATCH($B711&amp;$C711,'Smelter Look-up'!$J:$J,0))</f>
        <v>#N/A</v>
      </c>
      <c r="X711" s="170">
        <f t="shared" ca="1" si="33"/>
        <v>0</v>
      </c>
      <c r="AB711" s="312" t="str">
        <f t="shared" si="35"/>
        <v/>
      </c>
    </row>
    <row r="712" spans="1:28" s="170" customFormat="1" ht="20.399999999999999">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4"/>
        <v/>
      </c>
      <c r="T712" s="155" t="str">
        <f ca="1">IF(B712="","",IF(ISERROR(MATCH($J712,SorP!$B$1:$B$6226,0)),"",INDIRECT("'SorP'!$A$"&amp;MATCH($S712&amp;$J712,SorP!C:C,0))))</f>
        <v/>
      </c>
      <c r="U712" s="168"/>
      <c r="V712" s="169" t="e">
        <f>IF(C712="",NA(),MATCH($B712&amp;$C712,'Smelter Look-up'!$J:$J,0))</f>
        <v>#N/A</v>
      </c>
      <c r="X712" s="170">
        <f t="shared" ca="1" si="33"/>
        <v>0</v>
      </c>
      <c r="AB712" s="312" t="str">
        <f t="shared" si="35"/>
        <v/>
      </c>
    </row>
    <row r="713" spans="1:28" s="170" customFormat="1" ht="20.399999999999999">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4"/>
        <v/>
      </c>
      <c r="T713" s="155" t="str">
        <f ca="1">IF(B713="","",IF(ISERROR(MATCH($J713,SorP!$B$1:$B$6226,0)),"",INDIRECT("'SorP'!$A$"&amp;MATCH($S713&amp;$J713,SorP!C:C,0))))</f>
        <v/>
      </c>
      <c r="U713" s="168"/>
      <c r="V713" s="169" t="e">
        <f>IF(C713="",NA(),MATCH($B713&amp;$C713,'Smelter Look-up'!$J:$J,0))</f>
        <v>#N/A</v>
      </c>
      <c r="X713" s="170">
        <f t="shared" ca="1" si="33"/>
        <v>0</v>
      </c>
      <c r="AB713" s="312" t="str">
        <f t="shared" si="35"/>
        <v/>
      </c>
    </row>
    <row r="714" spans="1:28" s="170" customFormat="1" ht="20.399999999999999">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4"/>
        <v/>
      </c>
      <c r="T714" s="155" t="str">
        <f ca="1">IF(B714="","",IF(ISERROR(MATCH($J714,SorP!$B$1:$B$6226,0)),"",INDIRECT("'SorP'!$A$"&amp;MATCH($S714&amp;$J714,SorP!C:C,0))))</f>
        <v/>
      </c>
      <c r="U714" s="168"/>
      <c r="V714" s="169" t="e">
        <f>IF(C714="",NA(),MATCH($B714&amp;$C714,'Smelter Look-up'!$J:$J,0))</f>
        <v>#N/A</v>
      </c>
      <c r="X714" s="170">
        <f t="shared" ca="1" si="33"/>
        <v>0</v>
      </c>
      <c r="AB714" s="312" t="str">
        <f t="shared" si="35"/>
        <v/>
      </c>
    </row>
    <row r="715" spans="1:28" s="170" customFormat="1" ht="20.399999999999999">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4"/>
        <v/>
      </c>
      <c r="T715" s="155" t="str">
        <f ca="1">IF(B715="","",IF(ISERROR(MATCH($J715,SorP!$B$1:$B$6226,0)),"",INDIRECT("'SorP'!$A$"&amp;MATCH($S715&amp;$J715,SorP!C:C,0))))</f>
        <v/>
      </c>
      <c r="U715" s="168"/>
      <c r="V715" s="169" t="e">
        <f>IF(C715="",NA(),MATCH($B715&amp;$C715,'Smelter Look-up'!$J:$J,0))</f>
        <v>#N/A</v>
      </c>
      <c r="X715" s="170">
        <f t="shared" ca="1" si="33"/>
        <v>0</v>
      </c>
      <c r="AB715" s="312" t="str">
        <f t="shared" si="35"/>
        <v/>
      </c>
    </row>
    <row r="716" spans="1:28" s="170" customFormat="1" ht="20.399999999999999">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4"/>
        <v/>
      </c>
      <c r="T716" s="155" t="str">
        <f ca="1">IF(B716="","",IF(ISERROR(MATCH($J716,SorP!$B$1:$B$6226,0)),"",INDIRECT("'SorP'!$A$"&amp;MATCH($S716&amp;$J716,SorP!C:C,0))))</f>
        <v/>
      </c>
      <c r="U716" s="168"/>
      <c r="V716" s="169" t="e">
        <f>IF(C716="",NA(),MATCH($B716&amp;$C716,'Smelter Look-up'!$J:$J,0))</f>
        <v>#N/A</v>
      </c>
      <c r="X716" s="170">
        <f t="shared" ca="1" si="33"/>
        <v>0</v>
      </c>
      <c r="AB716" s="312" t="str">
        <f t="shared" si="35"/>
        <v/>
      </c>
    </row>
    <row r="717" spans="1:28" s="170" customFormat="1" ht="20.399999999999999">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4"/>
        <v/>
      </c>
      <c r="T717" s="155" t="str">
        <f ca="1">IF(B717="","",IF(ISERROR(MATCH($J717,SorP!$B$1:$B$6226,0)),"",INDIRECT("'SorP'!$A$"&amp;MATCH($S717&amp;$J717,SorP!C:C,0))))</f>
        <v/>
      </c>
      <c r="U717" s="168"/>
      <c r="V717" s="169" t="e">
        <f>IF(C717="",NA(),MATCH($B717&amp;$C717,'Smelter Look-up'!$J:$J,0))</f>
        <v>#N/A</v>
      </c>
      <c r="X717" s="170">
        <f t="shared" ca="1" si="33"/>
        <v>0</v>
      </c>
      <c r="AB717" s="312" t="str">
        <f t="shared" si="35"/>
        <v/>
      </c>
    </row>
    <row r="718" spans="1:28" s="170" customFormat="1" ht="20.399999999999999">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4"/>
        <v/>
      </c>
      <c r="T718" s="155" t="str">
        <f ca="1">IF(B718="","",IF(ISERROR(MATCH($J718,SorP!$B$1:$B$6226,0)),"",INDIRECT("'SorP'!$A$"&amp;MATCH($S718&amp;$J718,SorP!C:C,0))))</f>
        <v/>
      </c>
      <c r="U718" s="168"/>
      <c r="V718" s="169" t="e">
        <f>IF(C718="",NA(),MATCH($B718&amp;$C718,'Smelter Look-up'!$J:$J,0))</f>
        <v>#N/A</v>
      </c>
      <c r="X718" s="170">
        <f t="shared" ca="1" si="33"/>
        <v>0</v>
      </c>
      <c r="AB718" s="312" t="str">
        <f t="shared" si="35"/>
        <v/>
      </c>
    </row>
    <row r="719" spans="1:28" s="170" customFormat="1" ht="20.399999999999999">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4"/>
        <v/>
      </c>
      <c r="T719" s="155" t="str">
        <f ca="1">IF(B719="","",IF(ISERROR(MATCH($J719,SorP!$B$1:$B$6226,0)),"",INDIRECT("'SorP'!$A$"&amp;MATCH($S719&amp;$J719,SorP!C:C,0))))</f>
        <v/>
      </c>
      <c r="U719" s="168"/>
      <c r="V719" s="169" t="e">
        <f>IF(C719="",NA(),MATCH($B719&amp;$C719,'Smelter Look-up'!$J:$J,0))</f>
        <v>#N/A</v>
      </c>
      <c r="X719" s="170">
        <f t="shared" ca="1" si="33"/>
        <v>0</v>
      </c>
      <c r="AB719" s="312" t="str">
        <f t="shared" si="35"/>
        <v/>
      </c>
    </row>
    <row r="720" spans="1:28" s="170" customFormat="1" ht="20.399999999999999">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4"/>
        <v/>
      </c>
      <c r="T720" s="155" t="str">
        <f ca="1">IF(B720="","",IF(ISERROR(MATCH($J720,SorP!$B$1:$B$6226,0)),"",INDIRECT("'SorP'!$A$"&amp;MATCH($S720&amp;$J720,SorP!C:C,0))))</f>
        <v/>
      </c>
      <c r="U720" s="168"/>
      <c r="V720" s="169" t="e">
        <f>IF(C720="",NA(),MATCH($B720&amp;$C720,'Smelter Look-up'!$J:$J,0))</f>
        <v>#N/A</v>
      </c>
      <c r="X720" s="170">
        <f t="shared" ca="1" si="33"/>
        <v>0</v>
      </c>
      <c r="AB720" s="312" t="str">
        <f t="shared" si="35"/>
        <v/>
      </c>
    </row>
    <row r="721" spans="1:28" s="170" customFormat="1" ht="20.399999999999999">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4"/>
        <v/>
      </c>
      <c r="T721" s="155" t="str">
        <f ca="1">IF(B721="","",IF(ISERROR(MATCH($J721,SorP!$B$1:$B$6226,0)),"",INDIRECT("'SorP'!$A$"&amp;MATCH($S721&amp;$J721,SorP!C:C,0))))</f>
        <v/>
      </c>
      <c r="U721" s="168"/>
      <c r="V721" s="169" t="e">
        <f>IF(C721="",NA(),MATCH($B721&amp;$C721,'Smelter Look-up'!$J:$J,0))</f>
        <v>#N/A</v>
      </c>
      <c r="X721" s="170">
        <f t="shared" ca="1" si="33"/>
        <v>0</v>
      </c>
      <c r="AB721" s="312" t="str">
        <f t="shared" si="35"/>
        <v/>
      </c>
    </row>
    <row r="722" spans="1:28" s="170" customFormat="1" ht="20.399999999999999">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4"/>
        <v/>
      </c>
      <c r="T722" s="155" t="str">
        <f ca="1">IF(B722="","",IF(ISERROR(MATCH($J722,SorP!$B$1:$B$6226,0)),"",INDIRECT("'SorP'!$A$"&amp;MATCH($S722&amp;$J722,SorP!C:C,0))))</f>
        <v/>
      </c>
      <c r="U722" s="168"/>
      <c r="V722" s="169" t="e">
        <f>IF(C722="",NA(),MATCH($B722&amp;$C722,'Smelter Look-up'!$J:$J,0))</f>
        <v>#N/A</v>
      </c>
      <c r="X722" s="170">
        <f t="shared" ca="1" si="33"/>
        <v>0</v>
      </c>
      <c r="AB722" s="312" t="str">
        <f t="shared" si="35"/>
        <v/>
      </c>
    </row>
    <row r="723" spans="1:28" s="170" customFormat="1" ht="20.399999999999999">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4"/>
        <v/>
      </c>
      <c r="T723" s="155" t="str">
        <f ca="1">IF(B723="","",IF(ISERROR(MATCH($J723,SorP!$B$1:$B$6226,0)),"",INDIRECT("'SorP'!$A$"&amp;MATCH($S723&amp;$J723,SorP!C:C,0))))</f>
        <v/>
      </c>
      <c r="U723" s="168"/>
      <c r="V723" s="169" t="e">
        <f>IF(C723="",NA(),MATCH($B723&amp;$C723,'Smelter Look-up'!$J:$J,0))</f>
        <v>#N/A</v>
      </c>
      <c r="X723" s="170">
        <f t="shared" ca="1" si="33"/>
        <v>0</v>
      </c>
      <c r="AB723" s="312" t="str">
        <f t="shared" si="35"/>
        <v/>
      </c>
    </row>
    <row r="724" spans="1:28" s="170" customFormat="1" ht="20.399999999999999">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4"/>
        <v/>
      </c>
      <c r="T724" s="155" t="str">
        <f ca="1">IF(B724="","",IF(ISERROR(MATCH($J724,SorP!$B$1:$B$6226,0)),"",INDIRECT("'SorP'!$A$"&amp;MATCH($S724&amp;$J724,SorP!C:C,0))))</f>
        <v/>
      </c>
      <c r="U724" s="168"/>
      <c r="V724" s="169" t="e">
        <f>IF(C724="",NA(),MATCH($B724&amp;$C724,'Smelter Look-up'!$J:$J,0))</f>
        <v>#N/A</v>
      </c>
      <c r="X724" s="170">
        <f t="shared" ca="1" si="33"/>
        <v>0</v>
      </c>
      <c r="AB724" s="312" t="str">
        <f t="shared" si="35"/>
        <v/>
      </c>
    </row>
    <row r="725" spans="1:28" s="170" customFormat="1" ht="20.399999999999999">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4"/>
        <v/>
      </c>
      <c r="T725" s="155" t="str">
        <f ca="1">IF(B725="","",IF(ISERROR(MATCH($J725,SorP!$B$1:$B$6226,0)),"",INDIRECT("'SorP'!$A$"&amp;MATCH($S725&amp;$J725,SorP!C:C,0))))</f>
        <v/>
      </c>
      <c r="U725" s="168"/>
      <c r="V725" s="169" t="e">
        <f>IF(C725="",NA(),MATCH($B725&amp;$C725,'Smelter Look-up'!$J:$J,0))</f>
        <v>#N/A</v>
      </c>
      <c r="X725" s="170">
        <f t="shared" ca="1" si="33"/>
        <v>0</v>
      </c>
      <c r="AB725" s="312" t="str">
        <f t="shared" si="35"/>
        <v/>
      </c>
    </row>
    <row r="726" spans="1:28" s="170" customFormat="1" ht="20.399999999999999">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4"/>
        <v/>
      </c>
      <c r="T726" s="155" t="str">
        <f ca="1">IF(B726="","",IF(ISERROR(MATCH($J726,SorP!$B$1:$B$6226,0)),"",INDIRECT("'SorP'!$A$"&amp;MATCH($S726&amp;$J726,SorP!C:C,0))))</f>
        <v/>
      </c>
      <c r="U726" s="168"/>
      <c r="V726" s="169" t="e">
        <f>IF(C726="",NA(),MATCH($B726&amp;$C726,'Smelter Look-up'!$J:$J,0))</f>
        <v>#N/A</v>
      </c>
      <c r="X726" s="170">
        <f t="shared" ca="1" si="33"/>
        <v>0</v>
      </c>
      <c r="AB726" s="312" t="str">
        <f t="shared" si="35"/>
        <v/>
      </c>
    </row>
    <row r="727" spans="1:28" s="170" customFormat="1" ht="20.399999999999999">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4"/>
        <v/>
      </c>
      <c r="T727" s="155" t="str">
        <f ca="1">IF(B727="","",IF(ISERROR(MATCH($J727,SorP!$B$1:$B$6226,0)),"",INDIRECT("'SorP'!$A$"&amp;MATCH($S727&amp;$J727,SorP!C:C,0))))</f>
        <v/>
      </c>
      <c r="U727" s="168"/>
      <c r="V727" s="169" t="e">
        <f>IF(C727="",NA(),MATCH($B727&amp;$C727,'Smelter Look-up'!$J:$J,0))</f>
        <v>#N/A</v>
      </c>
      <c r="X727" s="170">
        <f t="shared" ca="1" si="33"/>
        <v>0</v>
      </c>
      <c r="AB727" s="312" t="str">
        <f t="shared" si="35"/>
        <v/>
      </c>
    </row>
    <row r="728" spans="1:28" s="170" customFormat="1" ht="20.399999999999999">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4"/>
        <v/>
      </c>
      <c r="T728" s="155" t="str">
        <f ca="1">IF(B728="","",IF(ISERROR(MATCH($J728,SorP!$B$1:$B$6226,0)),"",INDIRECT("'SorP'!$A$"&amp;MATCH($S728&amp;$J728,SorP!C:C,0))))</f>
        <v/>
      </c>
      <c r="U728" s="168"/>
      <c r="V728" s="169" t="e">
        <f>IF(C728="",NA(),MATCH($B728&amp;$C728,'Smelter Look-up'!$J:$J,0))</f>
        <v>#N/A</v>
      </c>
      <c r="X728" s="170">
        <f t="shared" ca="1" si="33"/>
        <v>0</v>
      </c>
      <c r="AB728" s="312" t="str">
        <f t="shared" si="35"/>
        <v/>
      </c>
    </row>
    <row r="729" spans="1:28" s="170" customFormat="1" ht="20.399999999999999">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4"/>
        <v/>
      </c>
      <c r="T729" s="155" t="str">
        <f ca="1">IF(B729="","",IF(ISERROR(MATCH($J729,SorP!$B$1:$B$6226,0)),"",INDIRECT("'SorP'!$A$"&amp;MATCH($S729&amp;$J729,SorP!C:C,0))))</f>
        <v/>
      </c>
      <c r="U729" s="168"/>
      <c r="V729" s="169" t="e">
        <f>IF(C729="",NA(),MATCH($B729&amp;$C729,'Smelter Look-up'!$J:$J,0))</f>
        <v>#N/A</v>
      </c>
      <c r="X729" s="170">
        <f t="shared" ca="1" si="33"/>
        <v>0</v>
      </c>
      <c r="AB729" s="312" t="str">
        <f t="shared" si="35"/>
        <v/>
      </c>
    </row>
    <row r="730" spans="1:28" s="170" customFormat="1" ht="20.399999999999999">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4"/>
        <v/>
      </c>
      <c r="T730" s="155" t="str">
        <f ca="1">IF(B730="","",IF(ISERROR(MATCH($J730,SorP!$B$1:$B$6226,0)),"",INDIRECT("'SorP'!$A$"&amp;MATCH($S730&amp;$J730,SorP!C:C,0))))</f>
        <v/>
      </c>
      <c r="U730" s="168"/>
      <c r="V730" s="169" t="e">
        <f>IF(C730="",NA(),MATCH($B730&amp;$C730,'Smelter Look-up'!$J:$J,0))</f>
        <v>#N/A</v>
      </c>
      <c r="X730" s="170">
        <f t="shared" ca="1" si="33"/>
        <v>0</v>
      </c>
      <c r="AB730" s="312" t="str">
        <f t="shared" si="35"/>
        <v/>
      </c>
    </row>
    <row r="731" spans="1:28" s="170" customFormat="1" ht="20.399999999999999">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4"/>
        <v/>
      </c>
      <c r="T731" s="155" t="str">
        <f ca="1">IF(B731="","",IF(ISERROR(MATCH($J731,SorP!$B$1:$B$6226,0)),"",INDIRECT("'SorP'!$A$"&amp;MATCH($S731&amp;$J731,SorP!C:C,0))))</f>
        <v/>
      </c>
      <c r="U731" s="168"/>
      <c r="V731" s="169" t="e">
        <f>IF(C731="",NA(),MATCH($B731&amp;$C731,'Smelter Look-up'!$J:$J,0))</f>
        <v>#N/A</v>
      </c>
      <c r="X731" s="170">
        <f t="shared" ca="1" si="33"/>
        <v>0</v>
      </c>
      <c r="AB731" s="312" t="str">
        <f t="shared" si="35"/>
        <v/>
      </c>
    </row>
    <row r="732" spans="1:28" s="170" customFormat="1" ht="20.399999999999999">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4"/>
        <v/>
      </c>
      <c r="T732" s="155" t="str">
        <f ca="1">IF(B732="","",IF(ISERROR(MATCH($J732,SorP!$B$1:$B$6226,0)),"",INDIRECT("'SorP'!$A$"&amp;MATCH($S732&amp;$J732,SorP!C:C,0))))</f>
        <v/>
      </c>
      <c r="U732" s="168"/>
      <c r="V732" s="169" t="e">
        <f>IF(C732="",NA(),MATCH($B732&amp;$C732,'Smelter Look-up'!$J:$J,0))</f>
        <v>#N/A</v>
      </c>
      <c r="X732" s="170">
        <f t="shared" ca="1" si="33"/>
        <v>0</v>
      </c>
      <c r="AB732" s="312" t="str">
        <f t="shared" si="35"/>
        <v/>
      </c>
    </row>
    <row r="733" spans="1:28" s="170" customFormat="1" ht="20.399999999999999">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4"/>
        <v/>
      </c>
      <c r="T733" s="155" t="str">
        <f ca="1">IF(B733="","",IF(ISERROR(MATCH($J733,SorP!$B$1:$B$6226,0)),"",INDIRECT("'SorP'!$A$"&amp;MATCH($S733&amp;$J733,SorP!C:C,0))))</f>
        <v/>
      </c>
      <c r="U733" s="168"/>
      <c r="V733" s="169" t="e">
        <f>IF(C733="",NA(),MATCH($B733&amp;$C733,'Smelter Look-up'!$J:$J,0))</f>
        <v>#N/A</v>
      </c>
      <c r="X733" s="170">
        <f t="shared" ca="1" si="33"/>
        <v>0</v>
      </c>
      <c r="AB733" s="312" t="str">
        <f t="shared" si="35"/>
        <v/>
      </c>
    </row>
    <row r="734" spans="1:28" s="170" customFormat="1" ht="20.399999999999999">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4"/>
        <v/>
      </c>
      <c r="T734" s="155" t="str">
        <f ca="1">IF(B734="","",IF(ISERROR(MATCH($J734,SorP!$B$1:$B$6226,0)),"",INDIRECT("'SorP'!$A$"&amp;MATCH($S734&amp;$J734,SorP!C:C,0))))</f>
        <v/>
      </c>
      <c r="U734" s="168"/>
      <c r="V734" s="169" t="e">
        <f>IF(C734="",NA(),MATCH($B734&amp;$C734,'Smelter Look-up'!$J:$J,0))</f>
        <v>#N/A</v>
      </c>
      <c r="X734" s="170">
        <f t="shared" ca="1" si="33"/>
        <v>0</v>
      </c>
      <c r="AB734" s="312" t="str">
        <f t="shared" si="35"/>
        <v/>
      </c>
    </row>
    <row r="735" spans="1:28" s="170" customFormat="1" ht="20.399999999999999">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4"/>
        <v/>
      </c>
      <c r="T735" s="155" t="str">
        <f ca="1">IF(B735="","",IF(ISERROR(MATCH($J735,SorP!$B$1:$B$6226,0)),"",INDIRECT("'SorP'!$A$"&amp;MATCH($S735&amp;$J735,SorP!C:C,0))))</f>
        <v/>
      </c>
      <c r="U735" s="168"/>
      <c r="V735" s="169" t="e">
        <f>IF(C735="",NA(),MATCH($B735&amp;$C735,'Smelter Look-up'!$J:$J,0))</f>
        <v>#N/A</v>
      </c>
      <c r="X735" s="170">
        <f t="shared" ca="1" si="33"/>
        <v>0</v>
      </c>
      <c r="AB735" s="312" t="str">
        <f t="shared" si="35"/>
        <v/>
      </c>
    </row>
    <row r="736" spans="1:28" s="170" customFormat="1" ht="20.399999999999999">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4"/>
        <v/>
      </c>
      <c r="T736" s="155" t="str">
        <f ca="1">IF(B736="","",IF(ISERROR(MATCH($J736,SorP!$B$1:$B$6226,0)),"",INDIRECT("'SorP'!$A$"&amp;MATCH($S736&amp;$J736,SorP!C:C,0))))</f>
        <v/>
      </c>
      <c r="U736" s="168"/>
      <c r="V736" s="169" t="e">
        <f>IF(C736="",NA(),MATCH($B736&amp;$C736,'Smelter Look-up'!$J:$J,0))</f>
        <v>#N/A</v>
      </c>
      <c r="X736" s="170">
        <f t="shared" ca="1" si="33"/>
        <v>0</v>
      </c>
      <c r="AB736" s="312" t="str">
        <f t="shared" si="35"/>
        <v/>
      </c>
    </row>
    <row r="737" spans="1:28" s="170" customFormat="1" ht="20.399999999999999">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4"/>
        <v/>
      </c>
      <c r="T737" s="155" t="str">
        <f ca="1">IF(B737="","",IF(ISERROR(MATCH($J737,SorP!$B$1:$B$6226,0)),"",INDIRECT("'SorP'!$A$"&amp;MATCH($S737&amp;$J737,SorP!C:C,0))))</f>
        <v/>
      </c>
      <c r="U737" s="168"/>
      <c r="V737" s="169" t="e">
        <f>IF(C737="",NA(),MATCH($B737&amp;$C737,'Smelter Look-up'!$J:$J,0))</f>
        <v>#N/A</v>
      </c>
      <c r="X737" s="170">
        <f t="shared" ca="1" si="33"/>
        <v>0</v>
      </c>
      <c r="AB737" s="312" t="str">
        <f t="shared" si="35"/>
        <v/>
      </c>
    </row>
    <row r="738" spans="1:28" s="170" customFormat="1" ht="20.399999999999999">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4"/>
        <v/>
      </c>
      <c r="T738" s="155" t="str">
        <f ca="1">IF(B738="","",IF(ISERROR(MATCH($J738,SorP!$B$1:$B$6226,0)),"",INDIRECT("'SorP'!$A$"&amp;MATCH($S738&amp;$J738,SorP!C:C,0))))</f>
        <v/>
      </c>
      <c r="U738" s="168"/>
      <c r="V738" s="169" t="e">
        <f>IF(C738="",NA(),MATCH($B738&amp;$C738,'Smelter Look-up'!$J:$J,0))</f>
        <v>#N/A</v>
      </c>
      <c r="X738" s="170">
        <f t="shared" ca="1" si="33"/>
        <v>0</v>
      </c>
      <c r="AB738" s="312" t="str">
        <f t="shared" si="35"/>
        <v/>
      </c>
    </row>
    <row r="739" spans="1:28" s="170" customFormat="1" ht="20.399999999999999">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4"/>
        <v/>
      </c>
      <c r="T739" s="155" t="str">
        <f ca="1">IF(B739="","",IF(ISERROR(MATCH($J739,SorP!$B$1:$B$6226,0)),"",INDIRECT("'SorP'!$A$"&amp;MATCH($S739&amp;$J739,SorP!C:C,0))))</f>
        <v/>
      </c>
      <c r="U739" s="168"/>
      <c r="V739" s="169" t="e">
        <f>IF(C739="",NA(),MATCH($B739&amp;$C739,'Smelter Look-up'!$J:$J,0))</f>
        <v>#N/A</v>
      </c>
      <c r="X739" s="170">
        <f t="shared" ca="1" si="33"/>
        <v>0</v>
      </c>
      <c r="AB739" s="312" t="str">
        <f t="shared" si="35"/>
        <v/>
      </c>
    </row>
    <row r="740" spans="1:28" s="170" customFormat="1" ht="20.399999999999999">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4"/>
        <v/>
      </c>
      <c r="T740" s="155" t="str">
        <f ca="1">IF(B740="","",IF(ISERROR(MATCH($J740,SorP!$B$1:$B$6226,0)),"",INDIRECT("'SorP'!$A$"&amp;MATCH($S740&amp;$J740,SorP!C:C,0))))</f>
        <v/>
      </c>
      <c r="U740" s="168"/>
      <c r="V740" s="169" t="e">
        <f>IF(C740="",NA(),MATCH($B740&amp;$C740,'Smelter Look-up'!$J:$J,0))</f>
        <v>#N/A</v>
      </c>
      <c r="X740" s="170">
        <f t="shared" ca="1" si="33"/>
        <v>0</v>
      </c>
      <c r="AB740" s="312" t="str">
        <f t="shared" si="35"/>
        <v/>
      </c>
    </row>
    <row r="741" spans="1:28" s="170" customFormat="1" ht="20.399999999999999">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4"/>
        <v/>
      </c>
      <c r="T741" s="155" t="str">
        <f ca="1">IF(B741="","",IF(ISERROR(MATCH($J741,SorP!$B$1:$B$6226,0)),"",INDIRECT("'SorP'!$A$"&amp;MATCH($S741&amp;$J741,SorP!C:C,0))))</f>
        <v/>
      </c>
      <c r="U741" s="168"/>
      <c r="V741" s="169" t="e">
        <f>IF(C741="",NA(),MATCH($B741&amp;$C741,'Smelter Look-up'!$J:$J,0))</f>
        <v>#N/A</v>
      </c>
      <c r="X741" s="170">
        <f t="shared" ca="1" si="33"/>
        <v>0</v>
      </c>
      <c r="AB741" s="312" t="str">
        <f t="shared" si="35"/>
        <v/>
      </c>
    </row>
    <row r="742" spans="1:28" s="170" customFormat="1" ht="20.399999999999999">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4"/>
        <v/>
      </c>
      <c r="T742" s="155" t="str">
        <f ca="1">IF(B742="","",IF(ISERROR(MATCH($J742,SorP!$B$1:$B$6226,0)),"",INDIRECT("'SorP'!$A$"&amp;MATCH($S742&amp;$J742,SorP!C:C,0))))</f>
        <v/>
      </c>
      <c r="U742" s="168"/>
      <c r="V742" s="169" t="e">
        <f>IF(C742="",NA(),MATCH($B742&amp;$C742,'Smelter Look-up'!$J:$J,0))</f>
        <v>#N/A</v>
      </c>
      <c r="X742" s="170">
        <f t="shared" ca="1" si="33"/>
        <v>0</v>
      </c>
      <c r="AB742" s="312" t="str">
        <f t="shared" si="35"/>
        <v/>
      </c>
    </row>
    <row r="743" spans="1:28" s="170" customFormat="1" ht="20.399999999999999">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4"/>
        <v/>
      </c>
      <c r="T743" s="155" t="str">
        <f ca="1">IF(B743="","",IF(ISERROR(MATCH($J743,SorP!$B$1:$B$6226,0)),"",INDIRECT("'SorP'!$A$"&amp;MATCH($S743&amp;$J743,SorP!C:C,0))))</f>
        <v/>
      </c>
      <c r="U743" s="168"/>
      <c r="V743" s="169" t="e">
        <f>IF(C743="",NA(),MATCH($B743&amp;$C743,'Smelter Look-up'!$J:$J,0))</f>
        <v>#N/A</v>
      </c>
      <c r="X743" s="170">
        <f t="shared" ca="1" si="33"/>
        <v>0</v>
      </c>
      <c r="AB743" s="312" t="str">
        <f t="shared" si="35"/>
        <v/>
      </c>
    </row>
    <row r="744" spans="1:28" s="170" customFormat="1" ht="20.399999999999999">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4"/>
        <v/>
      </c>
      <c r="T744" s="155" t="str">
        <f ca="1">IF(B744="","",IF(ISERROR(MATCH($J744,SorP!$B$1:$B$6226,0)),"",INDIRECT("'SorP'!$A$"&amp;MATCH($S744&amp;$J744,SorP!C:C,0))))</f>
        <v/>
      </c>
      <c r="U744" s="168"/>
      <c r="V744" s="169" t="e">
        <f>IF(C744="",NA(),MATCH($B744&amp;$C744,'Smelter Look-up'!$J:$J,0))</f>
        <v>#N/A</v>
      </c>
      <c r="X744" s="170">
        <f t="shared" ca="1" si="33"/>
        <v>0</v>
      </c>
      <c r="AB744" s="312" t="str">
        <f t="shared" si="35"/>
        <v/>
      </c>
    </row>
    <row r="745" spans="1:28" s="170" customFormat="1" ht="20.399999999999999">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4"/>
        <v/>
      </c>
      <c r="T745" s="155" t="str">
        <f ca="1">IF(B745="","",IF(ISERROR(MATCH($J745,SorP!$B$1:$B$6226,0)),"",INDIRECT("'SorP'!$A$"&amp;MATCH($S745&amp;$J745,SorP!C:C,0))))</f>
        <v/>
      </c>
      <c r="U745" s="168"/>
      <c r="V745" s="169" t="e">
        <f>IF(C745="",NA(),MATCH($B745&amp;$C745,'Smelter Look-up'!$J:$J,0))</f>
        <v>#N/A</v>
      </c>
      <c r="X745" s="170">
        <f t="shared" ca="1" si="33"/>
        <v>0</v>
      </c>
      <c r="AB745" s="312" t="str">
        <f t="shared" si="35"/>
        <v/>
      </c>
    </row>
    <row r="746" spans="1:28" s="170" customFormat="1" ht="20.399999999999999">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4"/>
        <v/>
      </c>
      <c r="T746" s="155" t="str">
        <f ca="1">IF(B746="","",IF(ISERROR(MATCH($J746,SorP!$B$1:$B$6226,0)),"",INDIRECT("'SorP'!$A$"&amp;MATCH($S746&amp;$J746,SorP!C:C,0))))</f>
        <v/>
      </c>
      <c r="U746" s="168"/>
      <c r="V746" s="169" t="e">
        <f>IF(C746="",NA(),MATCH($B746&amp;$C746,'Smelter Look-up'!$J:$J,0))</f>
        <v>#N/A</v>
      </c>
      <c r="X746" s="170">
        <f t="shared" ca="1" si="33"/>
        <v>0</v>
      </c>
      <c r="AB746" s="312" t="str">
        <f t="shared" si="35"/>
        <v/>
      </c>
    </row>
    <row r="747" spans="1:28" s="170" customFormat="1" ht="20.399999999999999">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4"/>
        <v/>
      </c>
      <c r="T747" s="155" t="str">
        <f ca="1">IF(B747="","",IF(ISERROR(MATCH($J747,SorP!$B$1:$B$6226,0)),"",INDIRECT("'SorP'!$A$"&amp;MATCH($S747&amp;$J747,SorP!C:C,0))))</f>
        <v/>
      </c>
      <c r="U747" s="168"/>
      <c r="V747" s="169" t="e">
        <f>IF(C747="",NA(),MATCH($B747&amp;$C747,'Smelter Look-up'!$J:$J,0))</f>
        <v>#N/A</v>
      </c>
      <c r="X747" s="170">
        <f t="shared" ca="1" si="33"/>
        <v>0</v>
      </c>
      <c r="AB747" s="312" t="str">
        <f t="shared" si="35"/>
        <v/>
      </c>
    </row>
    <row r="748" spans="1:28" s="170" customFormat="1" ht="20.399999999999999">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4"/>
        <v/>
      </c>
      <c r="T748" s="155" t="str">
        <f ca="1">IF(B748="","",IF(ISERROR(MATCH($J748,SorP!$B$1:$B$6226,0)),"",INDIRECT("'SorP'!$A$"&amp;MATCH($S748&amp;$J748,SorP!C:C,0))))</f>
        <v/>
      </c>
      <c r="U748" s="168"/>
      <c r="V748" s="169" t="e">
        <f>IF(C748="",NA(),MATCH($B748&amp;$C748,'Smelter Look-up'!$J:$J,0))</f>
        <v>#N/A</v>
      </c>
      <c r="X748" s="170">
        <f t="shared" ca="1" si="33"/>
        <v>0</v>
      </c>
      <c r="AB748" s="312" t="str">
        <f t="shared" si="35"/>
        <v/>
      </c>
    </row>
    <row r="749" spans="1:28" s="170" customFormat="1" ht="20.399999999999999">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4"/>
        <v/>
      </c>
      <c r="T749" s="155" t="str">
        <f ca="1">IF(B749="","",IF(ISERROR(MATCH($J749,SorP!$B$1:$B$6226,0)),"",INDIRECT("'SorP'!$A$"&amp;MATCH($S749&amp;$J749,SorP!C:C,0))))</f>
        <v/>
      </c>
      <c r="U749" s="168"/>
      <c r="V749" s="169" t="e">
        <f>IF(C749="",NA(),MATCH($B749&amp;$C749,'Smelter Look-up'!$J:$J,0))</f>
        <v>#N/A</v>
      </c>
      <c r="X749" s="170">
        <f t="shared" ca="1" si="33"/>
        <v>0</v>
      </c>
      <c r="AB749" s="312" t="str">
        <f t="shared" si="35"/>
        <v/>
      </c>
    </row>
    <row r="750" spans="1:28" s="170" customFormat="1" ht="20.399999999999999">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4"/>
        <v/>
      </c>
      <c r="T750" s="155" t="str">
        <f ca="1">IF(B750="","",IF(ISERROR(MATCH($J750,SorP!$B$1:$B$6226,0)),"",INDIRECT("'SorP'!$A$"&amp;MATCH($S750&amp;$J750,SorP!C:C,0))))</f>
        <v/>
      </c>
      <c r="U750" s="168"/>
      <c r="V750" s="169" t="e">
        <f>IF(C750="",NA(),MATCH($B750&amp;$C750,'Smelter Look-up'!$J:$J,0))</f>
        <v>#N/A</v>
      </c>
      <c r="X750" s="170">
        <f t="shared" ca="1" si="33"/>
        <v>0</v>
      </c>
      <c r="AB750" s="312" t="str">
        <f t="shared" si="35"/>
        <v/>
      </c>
    </row>
    <row r="751" spans="1:28" s="170" customFormat="1" ht="20.399999999999999">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4"/>
        <v/>
      </c>
      <c r="T751" s="155" t="str">
        <f ca="1">IF(B751="","",IF(ISERROR(MATCH($J751,SorP!$B$1:$B$6226,0)),"",INDIRECT("'SorP'!$A$"&amp;MATCH($S751&amp;$J751,SorP!C:C,0))))</f>
        <v/>
      </c>
      <c r="U751" s="168"/>
      <c r="V751" s="169" t="e">
        <f>IF(C751="",NA(),MATCH($B751&amp;$C751,'Smelter Look-up'!$J:$J,0))</f>
        <v>#N/A</v>
      </c>
      <c r="X751" s="170">
        <f t="shared" ca="1" si="33"/>
        <v>0</v>
      </c>
      <c r="AB751" s="312" t="str">
        <f t="shared" si="35"/>
        <v/>
      </c>
    </row>
    <row r="752" spans="1:28" s="170" customFormat="1" ht="20.399999999999999">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4"/>
        <v/>
      </c>
      <c r="T752" s="155" t="str">
        <f ca="1">IF(B752="","",IF(ISERROR(MATCH($J752,SorP!$B$1:$B$6226,0)),"",INDIRECT("'SorP'!$A$"&amp;MATCH($S752&amp;$J752,SorP!C:C,0))))</f>
        <v/>
      </c>
      <c r="U752" s="168"/>
      <c r="V752" s="169" t="e">
        <f>IF(C752="",NA(),MATCH($B752&amp;$C752,'Smelter Look-up'!$J:$J,0))</f>
        <v>#N/A</v>
      </c>
      <c r="X752" s="170">
        <f t="shared" ca="1" si="33"/>
        <v>0</v>
      </c>
      <c r="AB752" s="312" t="str">
        <f t="shared" si="35"/>
        <v/>
      </c>
    </row>
    <row r="753" spans="1:28" s="170" customFormat="1" ht="20.399999999999999">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4"/>
        <v/>
      </c>
      <c r="T753" s="155" t="str">
        <f ca="1">IF(B753="","",IF(ISERROR(MATCH($J753,SorP!$B$1:$B$6226,0)),"",INDIRECT("'SorP'!$A$"&amp;MATCH($S753&amp;$J753,SorP!C:C,0))))</f>
        <v/>
      </c>
      <c r="U753" s="168"/>
      <c r="V753" s="169" t="e">
        <f>IF(C753="",NA(),MATCH($B753&amp;$C753,'Smelter Look-up'!$J:$J,0))</f>
        <v>#N/A</v>
      </c>
      <c r="X753" s="170">
        <f t="shared" ca="1" si="33"/>
        <v>0</v>
      </c>
      <c r="AB753" s="312" t="str">
        <f t="shared" si="35"/>
        <v/>
      </c>
    </row>
    <row r="754" spans="1:28" s="170" customFormat="1" ht="20.399999999999999">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4"/>
        <v/>
      </c>
      <c r="T754" s="155" t="str">
        <f ca="1">IF(B754="","",IF(ISERROR(MATCH($J754,SorP!$B$1:$B$6226,0)),"",INDIRECT("'SorP'!$A$"&amp;MATCH($S754&amp;$J754,SorP!C:C,0))))</f>
        <v/>
      </c>
      <c r="U754" s="168"/>
      <c r="V754" s="169" t="e">
        <f>IF(C754="",NA(),MATCH($B754&amp;$C754,'Smelter Look-up'!$J:$J,0))</f>
        <v>#N/A</v>
      </c>
      <c r="X754" s="170">
        <f t="shared" ca="1" si="33"/>
        <v>0</v>
      </c>
      <c r="AB754" s="312" t="str">
        <f t="shared" si="35"/>
        <v/>
      </c>
    </row>
    <row r="755" spans="1:28" s="170" customFormat="1" ht="20.399999999999999">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4"/>
        <v/>
      </c>
      <c r="T755" s="155" t="str">
        <f ca="1">IF(B755="","",IF(ISERROR(MATCH($J755,SorP!$B$1:$B$6226,0)),"",INDIRECT("'SorP'!$A$"&amp;MATCH($S755&amp;$J755,SorP!C:C,0))))</f>
        <v/>
      </c>
      <c r="U755" s="168"/>
      <c r="V755" s="169" t="e">
        <f>IF(C755="",NA(),MATCH($B755&amp;$C755,'Smelter Look-up'!$J:$J,0))</f>
        <v>#N/A</v>
      </c>
      <c r="X755" s="170">
        <f t="shared" ca="1" si="33"/>
        <v>0</v>
      </c>
      <c r="AB755" s="312" t="str">
        <f t="shared" si="35"/>
        <v/>
      </c>
    </row>
    <row r="756" spans="1:28" s="170" customFormat="1" ht="20.399999999999999">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4"/>
        <v/>
      </c>
      <c r="T756" s="155" t="str">
        <f ca="1">IF(B756="","",IF(ISERROR(MATCH($J756,SorP!$B$1:$B$6226,0)),"",INDIRECT("'SorP'!$A$"&amp;MATCH($S756&amp;$J756,SorP!C:C,0))))</f>
        <v/>
      </c>
      <c r="U756" s="168"/>
      <c r="V756" s="169" t="e">
        <f>IF(C756="",NA(),MATCH($B756&amp;$C756,'Smelter Look-up'!$J:$J,0))</f>
        <v>#N/A</v>
      </c>
      <c r="X756" s="170">
        <f t="shared" ca="1" si="33"/>
        <v>0</v>
      </c>
      <c r="AB756" s="312" t="str">
        <f t="shared" si="35"/>
        <v/>
      </c>
    </row>
    <row r="757" spans="1:28" s="170" customFormat="1" ht="20.399999999999999">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4"/>
        <v/>
      </c>
      <c r="T757" s="155" t="str">
        <f ca="1">IF(B757="","",IF(ISERROR(MATCH($J757,SorP!$B$1:$B$6226,0)),"",INDIRECT("'SorP'!$A$"&amp;MATCH($S757&amp;$J757,SorP!C:C,0))))</f>
        <v/>
      </c>
      <c r="U757" s="168"/>
      <c r="V757" s="169" t="e">
        <f>IF(C757="",NA(),MATCH($B757&amp;$C757,'Smelter Look-up'!$J:$J,0))</f>
        <v>#N/A</v>
      </c>
      <c r="X757" s="170">
        <f t="shared" ca="1" si="33"/>
        <v>0</v>
      </c>
      <c r="AB757" s="312" t="str">
        <f t="shared" si="35"/>
        <v/>
      </c>
    </row>
    <row r="758" spans="1:28" s="170" customFormat="1" ht="20.399999999999999">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4"/>
        <v/>
      </c>
      <c r="T758" s="155" t="str">
        <f ca="1">IF(B758="","",IF(ISERROR(MATCH($J758,SorP!$B$1:$B$6226,0)),"",INDIRECT("'SorP'!$A$"&amp;MATCH($S758&amp;$J758,SorP!C:C,0))))</f>
        <v/>
      </c>
      <c r="U758" s="168"/>
      <c r="V758" s="169" t="e">
        <f>IF(C758="",NA(),MATCH($B758&amp;$C758,'Smelter Look-up'!$J:$J,0))</f>
        <v>#N/A</v>
      </c>
      <c r="X758" s="170">
        <f t="shared" ca="1" si="33"/>
        <v>0</v>
      </c>
      <c r="AB758" s="312" t="str">
        <f t="shared" si="35"/>
        <v/>
      </c>
    </row>
    <row r="759" spans="1:28" s="170" customFormat="1" ht="20.399999999999999">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4"/>
        <v/>
      </c>
      <c r="T759" s="155" t="str">
        <f ca="1">IF(B759="","",IF(ISERROR(MATCH($J759,SorP!$B$1:$B$6226,0)),"",INDIRECT("'SorP'!$A$"&amp;MATCH($S759&amp;$J759,SorP!C:C,0))))</f>
        <v/>
      </c>
      <c r="U759" s="168"/>
      <c r="V759" s="169" t="e">
        <f>IF(C759="",NA(),MATCH($B759&amp;$C759,'Smelter Look-up'!$J:$J,0))</f>
        <v>#N/A</v>
      </c>
      <c r="X759" s="170">
        <f t="shared" ca="1" si="33"/>
        <v>0</v>
      </c>
      <c r="AB759" s="312" t="str">
        <f t="shared" si="35"/>
        <v/>
      </c>
    </row>
    <row r="760" spans="1:28" s="170" customFormat="1" ht="20.399999999999999">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4"/>
        <v/>
      </c>
      <c r="T760" s="155" t="str">
        <f ca="1">IF(B760="","",IF(ISERROR(MATCH($J760,SorP!$B$1:$B$6226,0)),"",INDIRECT("'SorP'!$A$"&amp;MATCH($S760&amp;$J760,SorP!C:C,0))))</f>
        <v/>
      </c>
      <c r="U760" s="168"/>
      <c r="V760" s="169" t="e">
        <f>IF(C760="",NA(),MATCH($B760&amp;$C760,'Smelter Look-up'!$J:$J,0))</f>
        <v>#N/A</v>
      </c>
      <c r="X760" s="170">
        <f t="shared" ca="1" si="33"/>
        <v>0</v>
      </c>
      <c r="AB760" s="312" t="str">
        <f t="shared" si="35"/>
        <v/>
      </c>
    </row>
    <row r="761" spans="1:28" s="170" customFormat="1" ht="20.399999999999999">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4"/>
        <v/>
      </c>
      <c r="T761" s="155" t="str">
        <f ca="1">IF(B761="","",IF(ISERROR(MATCH($J761,SorP!$B$1:$B$6226,0)),"",INDIRECT("'SorP'!$A$"&amp;MATCH($S761&amp;$J761,SorP!C:C,0))))</f>
        <v/>
      </c>
      <c r="U761" s="168"/>
      <c r="V761" s="169" t="e">
        <f>IF(C761="",NA(),MATCH($B761&amp;$C761,'Smelter Look-up'!$J:$J,0))</f>
        <v>#N/A</v>
      </c>
      <c r="X761" s="170">
        <f t="shared" ca="1" si="33"/>
        <v>0</v>
      </c>
      <c r="AB761" s="312" t="str">
        <f t="shared" si="35"/>
        <v/>
      </c>
    </row>
    <row r="762" spans="1:28" s="170" customFormat="1" ht="20.399999999999999">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4"/>
        <v/>
      </c>
      <c r="T762" s="155" t="str">
        <f ca="1">IF(B762="","",IF(ISERROR(MATCH($J762,SorP!$B$1:$B$6226,0)),"",INDIRECT("'SorP'!$A$"&amp;MATCH($S762&amp;$J762,SorP!C:C,0))))</f>
        <v/>
      </c>
      <c r="U762" s="168"/>
      <c r="V762" s="169" t="e">
        <f>IF(C762="",NA(),MATCH($B762&amp;$C762,'Smelter Look-up'!$J:$J,0))</f>
        <v>#N/A</v>
      </c>
      <c r="X762" s="170">
        <f t="shared" ca="1" si="33"/>
        <v>0</v>
      </c>
      <c r="AB762" s="312" t="str">
        <f t="shared" si="35"/>
        <v/>
      </c>
    </row>
    <row r="763" spans="1:28" s="170" customFormat="1" ht="20.399999999999999">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4"/>
        <v/>
      </c>
      <c r="T763" s="155" t="str">
        <f ca="1">IF(B763="","",IF(ISERROR(MATCH($J763,SorP!$B$1:$B$6226,0)),"",INDIRECT("'SorP'!$A$"&amp;MATCH($S763&amp;$J763,SorP!C:C,0))))</f>
        <v/>
      </c>
      <c r="U763" s="168"/>
      <c r="V763" s="169" t="e">
        <f>IF(C763="",NA(),MATCH($B763&amp;$C763,'Smelter Look-up'!$J:$J,0))</f>
        <v>#N/A</v>
      </c>
      <c r="X763" s="170">
        <f t="shared" ca="1" si="33"/>
        <v>0</v>
      </c>
      <c r="AB763" s="312" t="str">
        <f t="shared" si="35"/>
        <v/>
      </c>
    </row>
    <row r="764" spans="1:28" s="170" customFormat="1" ht="20.399999999999999">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4"/>
        <v/>
      </c>
      <c r="T764" s="155" t="str">
        <f ca="1">IF(B764="","",IF(ISERROR(MATCH($J764,SorP!$B$1:$B$6226,0)),"",INDIRECT("'SorP'!$A$"&amp;MATCH($S764&amp;$J764,SorP!C:C,0))))</f>
        <v/>
      </c>
      <c r="U764" s="168"/>
      <c r="V764" s="169" t="e">
        <f>IF(C764="",NA(),MATCH($B764&amp;$C764,'Smelter Look-up'!$J:$J,0))</f>
        <v>#N/A</v>
      </c>
      <c r="X764" s="170">
        <f t="shared" ref="X764:X827" ca="1" si="36">IF(AND(C764="Smelter not listed",OR(LEN(D764)=0,LEN(E764)=0)),1,0)</f>
        <v>0</v>
      </c>
      <c r="AB764" s="312" t="str">
        <f t="shared" si="35"/>
        <v/>
      </c>
    </row>
    <row r="765" spans="1:28" s="170" customFormat="1" ht="20.399999999999999">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ref="S765:S828" ca="1" si="37">IF(B765="","",IF(ISERROR(MATCH($E765,CL,0)),"Unknown",INDIRECT("'C'!$A$"&amp;MATCH($E765,CL,0)+1)))</f>
        <v/>
      </c>
      <c r="T765" s="155" t="str">
        <f ca="1">IF(B765="","",IF(ISERROR(MATCH($J765,SorP!$B$1:$B$6226,0)),"",INDIRECT("'SorP'!$A$"&amp;MATCH($S765&amp;$J765,SorP!C:C,0))))</f>
        <v/>
      </c>
      <c r="U765" s="168"/>
      <c r="V765" s="169" t="e">
        <f>IF(C765="",NA(),MATCH($B765&amp;$C765,'Smelter Look-up'!$J:$J,0))</f>
        <v>#N/A</v>
      </c>
      <c r="X765" s="170">
        <f t="shared" ca="1" si="36"/>
        <v>0</v>
      </c>
      <c r="AB765" s="312" t="str">
        <f t="shared" si="35"/>
        <v/>
      </c>
    </row>
    <row r="766" spans="1:28" s="170" customFormat="1" ht="20.399999999999999">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5"/>
        <v/>
      </c>
    </row>
    <row r="767" spans="1:28" s="170" customFormat="1" ht="20.399999999999999">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ca="1" si="36"/>
        <v>0</v>
      </c>
      <c r="AB767" s="312" t="str">
        <f t="shared" si="35"/>
        <v/>
      </c>
    </row>
    <row r="768" spans="1:28" s="170" customFormat="1" ht="20.399999999999999">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37"/>
        <v/>
      </c>
      <c r="T768" s="155" t="str">
        <f ca="1">IF(B768="","",IF(ISERROR(MATCH($J768,SorP!$B$1:$B$6226,0)),"",INDIRECT("'SorP'!$A$"&amp;MATCH($S768&amp;$J768,SorP!C:C,0))))</f>
        <v/>
      </c>
      <c r="U768" s="168"/>
      <c r="V768" s="169" t="e">
        <f>IF(C768="",NA(),MATCH($B768&amp;$C768,'Smelter Look-up'!$J:$J,0))</f>
        <v>#N/A</v>
      </c>
      <c r="X768" s="170">
        <f t="shared" ca="1" si="36"/>
        <v>0</v>
      </c>
      <c r="AB768" s="312" t="str">
        <f t="shared" si="35"/>
        <v/>
      </c>
    </row>
    <row r="769" spans="1:28" s="170" customFormat="1" ht="20.399999999999999">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37"/>
        <v/>
      </c>
      <c r="T769" s="155" t="str">
        <f ca="1">IF(B769="","",IF(ISERROR(MATCH($J769,SorP!$B$1:$B$6226,0)),"",INDIRECT("'SorP'!$A$"&amp;MATCH($S769&amp;$J769,SorP!C:C,0))))</f>
        <v/>
      </c>
      <c r="U769" s="168"/>
      <c r="V769" s="169" t="e">
        <f>IF(C769="",NA(),MATCH($B769&amp;$C769,'Smelter Look-up'!$J:$J,0))</f>
        <v>#N/A</v>
      </c>
      <c r="X769" s="170">
        <f t="shared" ca="1" si="36"/>
        <v>0</v>
      </c>
      <c r="AB769" s="312" t="str">
        <f t="shared" si="35"/>
        <v/>
      </c>
    </row>
    <row r="770" spans="1:28" s="170" customFormat="1" ht="20.399999999999999">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37"/>
        <v/>
      </c>
      <c r="T770" s="155" t="str">
        <f ca="1">IF(B770="","",IF(ISERROR(MATCH($J770,SorP!$B$1:$B$6226,0)),"",INDIRECT("'SorP'!$A$"&amp;MATCH($S770&amp;$J770,SorP!C:C,0))))</f>
        <v/>
      </c>
      <c r="U770" s="168"/>
      <c r="V770" s="169" t="e">
        <f>IF(C770="",NA(),MATCH($B770&amp;$C770,'Smelter Look-up'!$J:$J,0))</f>
        <v>#N/A</v>
      </c>
      <c r="X770" s="170">
        <f t="shared" ca="1" si="36"/>
        <v>0</v>
      </c>
      <c r="AB770" s="312" t="str">
        <f t="shared" si="35"/>
        <v/>
      </c>
    </row>
    <row r="771" spans="1:28" s="170" customFormat="1" ht="20.399999999999999">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37"/>
        <v/>
      </c>
      <c r="T771" s="155" t="str">
        <f ca="1">IF(B771="","",IF(ISERROR(MATCH($J771,SorP!$B$1:$B$6226,0)),"",INDIRECT("'SorP'!$A$"&amp;MATCH($S771&amp;$J771,SorP!C:C,0))))</f>
        <v/>
      </c>
      <c r="U771" s="168"/>
      <c r="V771" s="169" t="e">
        <f>IF(C771="",NA(),MATCH($B771&amp;$C771,'Smelter Look-up'!$J:$J,0))</f>
        <v>#N/A</v>
      </c>
      <c r="X771" s="170">
        <f t="shared" ca="1" si="36"/>
        <v>0</v>
      </c>
      <c r="AB771" s="312" t="str">
        <f t="shared" ref="AB771:AB834" si="38">IF(C771="","",B771)</f>
        <v/>
      </c>
    </row>
    <row r="772" spans="1:28" s="170" customFormat="1" ht="20.399999999999999">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37"/>
        <v/>
      </c>
      <c r="T772" s="155" t="str">
        <f ca="1">IF(B772="","",IF(ISERROR(MATCH($J772,SorP!$B$1:$B$6226,0)),"",INDIRECT("'SorP'!$A$"&amp;MATCH($S772&amp;$J772,SorP!C:C,0))))</f>
        <v/>
      </c>
      <c r="U772" s="168"/>
      <c r="V772" s="169" t="e">
        <f>IF(C772="",NA(),MATCH($B772&amp;$C772,'Smelter Look-up'!$J:$J,0))</f>
        <v>#N/A</v>
      </c>
      <c r="X772" s="170">
        <f t="shared" ca="1" si="36"/>
        <v>0</v>
      </c>
      <c r="AB772" s="312" t="str">
        <f t="shared" si="38"/>
        <v/>
      </c>
    </row>
    <row r="773" spans="1:28" s="170" customFormat="1" ht="20.399999999999999">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37"/>
        <v/>
      </c>
      <c r="T773" s="155" t="str">
        <f ca="1">IF(B773="","",IF(ISERROR(MATCH($J773,SorP!$B$1:$B$6226,0)),"",INDIRECT("'SorP'!$A$"&amp;MATCH($S773&amp;$J773,SorP!C:C,0))))</f>
        <v/>
      </c>
      <c r="U773" s="168"/>
      <c r="V773" s="169" t="e">
        <f>IF(C773="",NA(),MATCH($B773&amp;$C773,'Smelter Look-up'!$J:$J,0))</f>
        <v>#N/A</v>
      </c>
      <c r="X773" s="170">
        <f t="shared" ca="1" si="36"/>
        <v>0</v>
      </c>
      <c r="AB773" s="312" t="str">
        <f t="shared" si="38"/>
        <v/>
      </c>
    </row>
    <row r="774" spans="1:28" s="170" customFormat="1" ht="20.399999999999999">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37"/>
        <v/>
      </c>
      <c r="T774" s="155" t="str">
        <f ca="1">IF(B774="","",IF(ISERROR(MATCH($J774,SorP!$B$1:$B$6226,0)),"",INDIRECT("'SorP'!$A$"&amp;MATCH($S774&amp;$J774,SorP!C:C,0))))</f>
        <v/>
      </c>
      <c r="U774" s="168"/>
      <c r="V774" s="169" t="e">
        <f>IF(C774="",NA(),MATCH($B774&amp;$C774,'Smelter Look-up'!$J:$J,0))</f>
        <v>#N/A</v>
      </c>
      <c r="X774" s="170">
        <f t="shared" ca="1" si="36"/>
        <v>0</v>
      </c>
      <c r="AB774" s="312" t="str">
        <f t="shared" si="38"/>
        <v/>
      </c>
    </row>
    <row r="775" spans="1:28" s="170" customFormat="1" ht="20.399999999999999">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37"/>
        <v/>
      </c>
      <c r="T775" s="155" t="str">
        <f ca="1">IF(B775="","",IF(ISERROR(MATCH($J775,SorP!$B$1:$B$6226,0)),"",INDIRECT("'SorP'!$A$"&amp;MATCH($S775&amp;$J775,SorP!C:C,0))))</f>
        <v/>
      </c>
      <c r="U775" s="168"/>
      <c r="V775" s="169" t="e">
        <f>IF(C775="",NA(),MATCH($B775&amp;$C775,'Smelter Look-up'!$J:$J,0))</f>
        <v>#N/A</v>
      </c>
      <c r="X775" s="170">
        <f t="shared" ca="1" si="36"/>
        <v>0</v>
      </c>
      <c r="AB775" s="312" t="str">
        <f t="shared" si="38"/>
        <v/>
      </c>
    </row>
    <row r="776" spans="1:28" s="170" customFormat="1" ht="20.399999999999999">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37"/>
        <v/>
      </c>
      <c r="T776" s="155" t="str">
        <f ca="1">IF(B776="","",IF(ISERROR(MATCH($J776,SorP!$B$1:$B$6226,0)),"",INDIRECT("'SorP'!$A$"&amp;MATCH($S776&amp;$J776,SorP!C:C,0))))</f>
        <v/>
      </c>
      <c r="U776" s="168"/>
      <c r="V776" s="169" t="e">
        <f>IF(C776="",NA(),MATCH($B776&amp;$C776,'Smelter Look-up'!$J:$J,0))</f>
        <v>#N/A</v>
      </c>
      <c r="X776" s="170">
        <f t="shared" ca="1" si="36"/>
        <v>0</v>
      </c>
      <c r="AB776" s="312" t="str">
        <f t="shared" si="38"/>
        <v/>
      </c>
    </row>
    <row r="777" spans="1:28" s="170" customFormat="1" ht="20.399999999999999">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37"/>
        <v/>
      </c>
      <c r="T777" s="155" t="str">
        <f ca="1">IF(B777="","",IF(ISERROR(MATCH($J777,SorP!$B$1:$B$6226,0)),"",INDIRECT("'SorP'!$A$"&amp;MATCH($S777&amp;$J777,SorP!C:C,0))))</f>
        <v/>
      </c>
      <c r="U777" s="168"/>
      <c r="V777" s="169" t="e">
        <f>IF(C777="",NA(),MATCH($B777&amp;$C777,'Smelter Look-up'!$J:$J,0))</f>
        <v>#N/A</v>
      </c>
      <c r="X777" s="170">
        <f t="shared" ca="1" si="36"/>
        <v>0</v>
      </c>
      <c r="AB777" s="312" t="str">
        <f t="shared" si="38"/>
        <v/>
      </c>
    </row>
    <row r="778" spans="1:28" s="170" customFormat="1" ht="20.399999999999999">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37"/>
        <v/>
      </c>
      <c r="T778" s="155" t="str">
        <f ca="1">IF(B778="","",IF(ISERROR(MATCH($J778,SorP!$B$1:$B$6226,0)),"",INDIRECT("'SorP'!$A$"&amp;MATCH($S778&amp;$J778,SorP!C:C,0))))</f>
        <v/>
      </c>
      <c r="U778" s="168"/>
      <c r="V778" s="169" t="e">
        <f>IF(C778="",NA(),MATCH($B778&amp;$C778,'Smelter Look-up'!$J:$J,0))</f>
        <v>#N/A</v>
      </c>
      <c r="X778" s="170">
        <f t="shared" ca="1" si="36"/>
        <v>0</v>
      </c>
      <c r="AB778" s="312" t="str">
        <f t="shared" si="38"/>
        <v/>
      </c>
    </row>
    <row r="779" spans="1:28" s="170" customFormat="1" ht="20.399999999999999">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37"/>
        <v/>
      </c>
      <c r="T779" s="155" t="str">
        <f ca="1">IF(B779="","",IF(ISERROR(MATCH($J779,SorP!$B$1:$B$6226,0)),"",INDIRECT("'SorP'!$A$"&amp;MATCH($S779&amp;$J779,SorP!C:C,0))))</f>
        <v/>
      </c>
      <c r="U779" s="168"/>
      <c r="V779" s="169" t="e">
        <f>IF(C779="",NA(),MATCH($B779&amp;$C779,'Smelter Look-up'!$J:$J,0))</f>
        <v>#N/A</v>
      </c>
      <c r="X779" s="170">
        <f t="shared" ca="1" si="36"/>
        <v>0</v>
      </c>
      <c r="AB779" s="312" t="str">
        <f t="shared" si="38"/>
        <v/>
      </c>
    </row>
    <row r="780" spans="1:28" s="170" customFormat="1" ht="20.399999999999999">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37"/>
        <v/>
      </c>
      <c r="T780" s="155" t="str">
        <f ca="1">IF(B780="","",IF(ISERROR(MATCH($J780,SorP!$B$1:$B$6226,0)),"",INDIRECT("'SorP'!$A$"&amp;MATCH($S780&amp;$J780,SorP!C:C,0))))</f>
        <v/>
      </c>
      <c r="U780" s="168"/>
      <c r="V780" s="169" t="e">
        <f>IF(C780="",NA(),MATCH($B780&amp;$C780,'Smelter Look-up'!$J:$J,0))</f>
        <v>#N/A</v>
      </c>
      <c r="X780" s="170">
        <f t="shared" ca="1" si="36"/>
        <v>0</v>
      </c>
      <c r="AB780" s="312" t="str">
        <f t="shared" si="38"/>
        <v/>
      </c>
    </row>
    <row r="781" spans="1:28" s="170" customFormat="1" ht="20.399999999999999">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37"/>
        <v/>
      </c>
      <c r="T781" s="155" t="str">
        <f ca="1">IF(B781="","",IF(ISERROR(MATCH($J781,SorP!$B$1:$B$6226,0)),"",INDIRECT("'SorP'!$A$"&amp;MATCH($S781&amp;$J781,SorP!C:C,0))))</f>
        <v/>
      </c>
      <c r="U781" s="168"/>
      <c r="V781" s="169" t="e">
        <f>IF(C781="",NA(),MATCH($B781&amp;$C781,'Smelter Look-up'!$J:$J,0))</f>
        <v>#N/A</v>
      </c>
      <c r="X781" s="170">
        <f t="shared" ca="1" si="36"/>
        <v>0</v>
      </c>
      <c r="AB781" s="312" t="str">
        <f t="shared" si="38"/>
        <v/>
      </c>
    </row>
    <row r="782" spans="1:28" s="170" customFormat="1" ht="20.399999999999999">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37"/>
        <v/>
      </c>
      <c r="T782" s="155" t="str">
        <f ca="1">IF(B782="","",IF(ISERROR(MATCH($J782,SorP!$B$1:$B$6226,0)),"",INDIRECT("'SorP'!$A$"&amp;MATCH($S782&amp;$J782,SorP!C:C,0))))</f>
        <v/>
      </c>
      <c r="U782" s="168"/>
      <c r="V782" s="169" t="e">
        <f>IF(C782="",NA(),MATCH($B782&amp;$C782,'Smelter Look-up'!$J:$J,0))</f>
        <v>#N/A</v>
      </c>
      <c r="X782" s="170">
        <f t="shared" ca="1" si="36"/>
        <v>0</v>
      </c>
      <c r="AB782" s="312" t="str">
        <f t="shared" si="38"/>
        <v/>
      </c>
    </row>
    <row r="783" spans="1:28" s="170" customFormat="1" ht="20.399999999999999">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37"/>
        <v/>
      </c>
      <c r="T783" s="155" t="str">
        <f ca="1">IF(B783="","",IF(ISERROR(MATCH($J783,SorP!$B$1:$B$6226,0)),"",INDIRECT("'SorP'!$A$"&amp;MATCH($S783&amp;$J783,SorP!C:C,0))))</f>
        <v/>
      </c>
      <c r="U783" s="168"/>
      <c r="V783" s="169" t="e">
        <f>IF(C783="",NA(),MATCH($B783&amp;$C783,'Smelter Look-up'!$J:$J,0))</f>
        <v>#N/A</v>
      </c>
      <c r="X783" s="170">
        <f t="shared" ca="1" si="36"/>
        <v>0</v>
      </c>
      <c r="AB783" s="312" t="str">
        <f t="shared" si="38"/>
        <v/>
      </c>
    </row>
    <row r="784" spans="1:28" s="170" customFormat="1" ht="20.399999999999999">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37"/>
        <v/>
      </c>
      <c r="T784" s="155" t="str">
        <f ca="1">IF(B784="","",IF(ISERROR(MATCH($J784,SorP!$B$1:$B$6226,0)),"",INDIRECT("'SorP'!$A$"&amp;MATCH($S784&amp;$J784,SorP!C:C,0))))</f>
        <v/>
      </c>
      <c r="U784" s="168"/>
      <c r="V784" s="169" t="e">
        <f>IF(C784="",NA(),MATCH($B784&amp;$C784,'Smelter Look-up'!$J:$J,0))</f>
        <v>#N/A</v>
      </c>
      <c r="X784" s="170">
        <f t="shared" ca="1" si="36"/>
        <v>0</v>
      </c>
      <c r="AB784" s="312" t="str">
        <f t="shared" si="38"/>
        <v/>
      </c>
    </row>
    <row r="785" spans="1:28" s="170" customFormat="1" ht="20.399999999999999">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37"/>
        <v/>
      </c>
      <c r="T785" s="155" t="str">
        <f ca="1">IF(B785="","",IF(ISERROR(MATCH($J785,SorP!$B$1:$B$6226,0)),"",INDIRECT("'SorP'!$A$"&amp;MATCH($S785&amp;$J785,SorP!C:C,0))))</f>
        <v/>
      </c>
      <c r="U785" s="168"/>
      <c r="V785" s="169" t="e">
        <f>IF(C785="",NA(),MATCH($B785&amp;$C785,'Smelter Look-up'!$J:$J,0))</f>
        <v>#N/A</v>
      </c>
      <c r="X785" s="170">
        <f t="shared" ca="1" si="36"/>
        <v>0</v>
      </c>
      <c r="AB785" s="312" t="str">
        <f t="shared" si="38"/>
        <v/>
      </c>
    </row>
    <row r="786" spans="1:28" s="170" customFormat="1" ht="20.399999999999999">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37"/>
        <v/>
      </c>
      <c r="T786" s="155" t="str">
        <f ca="1">IF(B786="","",IF(ISERROR(MATCH($J786,SorP!$B$1:$B$6226,0)),"",INDIRECT("'SorP'!$A$"&amp;MATCH($S786&amp;$J786,SorP!C:C,0))))</f>
        <v/>
      </c>
      <c r="U786" s="168"/>
      <c r="V786" s="169" t="e">
        <f>IF(C786="",NA(),MATCH($B786&amp;$C786,'Smelter Look-up'!$J:$J,0))</f>
        <v>#N/A</v>
      </c>
      <c r="X786" s="170">
        <f t="shared" ca="1" si="36"/>
        <v>0</v>
      </c>
      <c r="AB786" s="312" t="str">
        <f t="shared" si="38"/>
        <v/>
      </c>
    </row>
    <row r="787" spans="1:28" s="170" customFormat="1" ht="20.399999999999999">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37"/>
        <v/>
      </c>
      <c r="T787" s="155" t="str">
        <f ca="1">IF(B787="","",IF(ISERROR(MATCH($J787,SorP!$B$1:$B$6226,0)),"",INDIRECT("'SorP'!$A$"&amp;MATCH($S787&amp;$J787,SorP!C:C,0))))</f>
        <v/>
      </c>
      <c r="U787" s="168"/>
      <c r="V787" s="169" t="e">
        <f>IF(C787="",NA(),MATCH($B787&amp;$C787,'Smelter Look-up'!$J:$J,0))</f>
        <v>#N/A</v>
      </c>
      <c r="X787" s="170">
        <f t="shared" ca="1" si="36"/>
        <v>0</v>
      </c>
      <c r="AB787" s="312" t="str">
        <f t="shared" si="38"/>
        <v/>
      </c>
    </row>
    <row r="788" spans="1:28" s="170" customFormat="1" ht="20.399999999999999">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37"/>
        <v/>
      </c>
      <c r="T788" s="155" t="str">
        <f ca="1">IF(B788="","",IF(ISERROR(MATCH($J788,SorP!$B$1:$B$6226,0)),"",INDIRECT("'SorP'!$A$"&amp;MATCH($S788&amp;$J788,SorP!C:C,0))))</f>
        <v/>
      </c>
      <c r="U788" s="168"/>
      <c r="V788" s="169" t="e">
        <f>IF(C788="",NA(),MATCH($B788&amp;$C788,'Smelter Look-up'!$J:$J,0))</f>
        <v>#N/A</v>
      </c>
      <c r="X788" s="170">
        <f t="shared" ca="1" si="36"/>
        <v>0</v>
      </c>
      <c r="AB788" s="312" t="str">
        <f t="shared" si="38"/>
        <v/>
      </c>
    </row>
    <row r="789" spans="1:28" s="170" customFormat="1" ht="20.399999999999999">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37"/>
        <v/>
      </c>
      <c r="T789" s="155" t="str">
        <f ca="1">IF(B789="","",IF(ISERROR(MATCH($J789,SorP!$B$1:$B$6226,0)),"",INDIRECT("'SorP'!$A$"&amp;MATCH($S789&amp;$J789,SorP!C:C,0))))</f>
        <v/>
      </c>
      <c r="U789" s="168"/>
      <c r="V789" s="169" t="e">
        <f>IF(C789="",NA(),MATCH($B789&amp;$C789,'Smelter Look-up'!$J:$J,0))</f>
        <v>#N/A</v>
      </c>
      <c r="X789" s="170">
        <f t="shared" ca="1" si="36"/>
        <v>0</v>
      </c>
      <c r="AB789" s="312" t="str">
        <f t="shared" si="38"/>
        <v/>
      </c>
    </row>
    <row r="790" spans="1:28" s="170" customFormat="1" ht="20.399999999999999">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37"/>
        <v/>
      </c>
      <c r="T790" s="155" t="str">
        <f ca="1">IF(B790="","",IF(ISERROR(MATCH($J790,SorP!$B$1:$B$6226,0)),"",INDIRECT("'SorP'!$A$"&amp;MATCH($S790&amp;$J790,SorP!C:C,0))))</f>
        <v/>
      </c>
      <c r="U790" s="168"/>
      <c r="V790" s="169" t="e">
        <f>IF(C790="",NA(),MATCH($B790&amp;$C790,'Smelter Look-up'!$J:$J,0))</f>
        <v>#N/A</v>
      </c>
      <c r="X790" s="170">
        <f t="shared" ca="1" si="36"/>
        <v>0</v>
      </c>
      <c r="AB790" s="312" t="str">
        <f t="shared" si="38"/>
        <v/>
      </c>
    </row>
    <row r="791" spans="1:28" s="170" customFormat="1" ht="20.399999999999999">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37"/>
        <v/>
      </c>
      <c r="T791" s="155" t="str">
        <f ca="1">IF(B791="","",IF(ISERROR(MATCH($J791,SorP!$B$1:$B$6226,0)),"",INDIRECT("'SorP'!$A$"&amp;MATCH($S791&amp;$J791,SorP!C:C,0))))</f>
        <v/>
      </c>
      <c r="U791" s="168"/>
      <c r="V791" s="169" t="e">
        <f>IF(C791="",NA(),MATCH($B791&amp;$C791,'Smelter Look-up'!$J:$J,0))</f>
        <v>#N/A</v>
      </c>
      <c r="X791" s="170">
        <f t="shared" ca="1" si="36"/>
        <v>0</v>
      </c>
      <c r="AB791" s="312" t="str">
        <f t="shared" si="38"/>
        <v/>
      </c>
    </row>
    <row r="792" spans="1:28" s="170" customFormat="1" ht="20.399999999999999">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37"/>
        <v/>
      </c>
      <c r="T792" s="155" t="str">
        <f ca="1">IF(B792="","",IF(ISERROR(MATCH($J792,SorP!$B$1:$B$6226,0)),"",INDIRECT("'SorP'!$A$"&amp;MATCH($S792&amp;$J792,SorP!C:C,0))))</f>
        <v/>
      </c>
      <c r="U792" s="168"/>
      <c r="V792" s="169" t="e">
        <f>IF(C792="",NA(),MATCH($B792&amp;$C792,'Smelter Look-up'!$J:$J,0))</f>
        <v>#N/A</v>
      </c>
      <c r="X792" s="170">
        <f t="shared" ca="1" si="36"/>
        <v>0</v>
      </c>
      <c r="AB792" s="312" t="str">
        <f t="shared" si="38"/>
        <v/>
      </c>
    </row>
    <row r="793" spans="1:28" s="170" customFormat="1" ht="20.399999999999999">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37"/>
        <v/>
      </c>
      <c r="T793" s="155" t="str">
        <f ca="1">IF(B793="","",IF(ISERROR(MATCH($J793,SorP!$B$1:$B$6226,0)),"",INDIRECT("'SorP'!$A$"&amp;MATCH($S793&amp;$J793,SorP!C:C,0))))</f>
        <v/>
      </c>
      <c r="U793" s="168"/>
      <c r="V793" s="169" t="e">
        <f>IF(C793="",NA(),MATCH($B793&amp;$C793,'Smelter Look-up'!$J:$J,0))</f>
        <v>#N/A</v>
      </c>
      <c r="X793" s="170">
        <f t="shared" ca="1" si="36"/>
        <v>0</v>
      </c>
      <c r="AB793" s="312" t="str">
        <f t="shared" si="38"/>
        <v/>
      </c>
    </row>
    <row r="794" spans="1:28" s="170" customFormat="1" ht="20.399999999999999">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37"/>
        <v/>
      </c>
      <c r="T794" s="155" t="str">
        <f ca="1">IF(B794="","",IF(ISERROR(MATCH($J794,SorP!$B$1:$B$6226,0)),"",INDIRECT("'SorP'!$A$"&amp;MATCH($S794&amp;$J794,SorP!C:C,0))))</f>
        <v/>
      </c>
      <c r="U794" s="168"/>
      <c r="V794" s="169" t="e">
        <f>IF(C794="",NA(),MATCH($B794&amp;$C794,'Smelter Look-up'!$J:$J,0))</f>
        <v>#N/A</v>
      </c>
      <c r="X794" s="170">
        <f t="shared" ca="1" si="36"/>
        <v>0</v>
      </c>
      <c r="AB794" s="312" t="str">
        <f t="shared" si="38"/>
        <v/>
      </c>
    </row>
    <row r="795" spans="1:28" s="170" customFormat="1" ht="20.399999999999999">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37"/>
        <v/>
      </c>
      <c r="T795" s="155" t="str">
        <f ca="1">IF(B795="","",IF(ISERROR(MATCH($J795,SorP!$B$1:$B$6226,0)),"",INDIRECT("'SorP'!$A$"&amp;MATCH($S795&amp;$J795,SorP!C:C,0))))</f>
        <v/>
      </c>
      <c r="U795" s="168"/>
      <c r="V795" s="169" t="e">
        <f>IF(C795="",NA(),MATCH($B795&amp;$C795,'Smelter Look-up'!$J:$J,0))</f>
        <v>#N/A</v>
      </c>
      <c r="X795" s="170">
        <f t="shared" ca="1" si="36"/>
        <v>0</v>
      </c>
      <c r="AB795" s="312" t="str">
        <f t="shared" si="38"/>
        <v/>
      </c>
    </row>
    <row r="796" spans="1:28" s="170" customFormat="1" ht="20.399999999999999">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37"/>
        <v/>
      </c>
      <c r="T796" s="155" t="str">
        <f ca="1">IF(B796="","",IF(ISERROR(MATCH($J796,SorP!$B$1:$B$6226,0)),"",INDIRECT("'SorP'!$A$"&amp;MATCH($S796&amp;$J796,SorP!C:C,0))))</f>
        <v/>
      </c>
      <c r="U796" s="168"/>
      <c r="V796" s="169" t="e">
        <f>IF(C796="",NA(),MATCH($B796&amp;$C796,'Smelter Look-up'!$J:$J,0))</f>
        <v>#N/A</v>
      </c>
      <c r="X796" s="170">
        <f t="shared" ca="1" si="36"/>
        <v>0</v>
      </c>
      <c r="AB796" s="312" t="str">
        <f t="shared" si="38"/>
        <v/>
      </c>
    </row>
    <row r="797" spans="1:28" s="170" customFormat="1" ht="20.399999999999999">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37"/>
        <v/>
      </c>
      <c r="T797" s="155" t="str">
        <f ca="1">IF(B797="","",IF(ISERROR(MATCH($J797,SorP!$B$1:$B$6226,0)),"",INDIRECT("'SorP'!$A$"&amp;MATCH($S797&amp;$J797,SorP!C:C,0))))</f>
        <v/>
      </c>
      <c r="U797" s="168"/>
      <c r="V797" s="169" t="e">
        <f>IF(C797="",NA(),MATCH($B797&amp;$C797,'Smelter Look-up'!$J:$J,0))</f>
        <v>#N/A</v>
      </c>
      <c r="X797" s="170">
        <f t="shared" ca="1" si="36"/>
        <v>0</v>
      </c>
      <c r="AB797" s="312" t="str">
        <f t="shared" si="38"/>
        <v/>
      </c>
    </row>
    <row r="798" spans="1:28" s="170" customFormat="1" ht="20.399999999999999">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37"/>
        <v/>
      </c>
      <c r="T798" s="155" t="str">
        <f ca="1">IF(B798="","",IF(ISERROR(MATCH($J798,SorP!$B$1:$B$6226,0)),"",INDIRECT("'SorP'!$A$"&amp;MATCH($S798&amp;$J798,SorP!C:C,0))))</f>
        <v/>
      </c>
      <c r="U798" s="168"/>
      <c r="V798" s="169" t="e">
        <f>IF(C798="",NA(),MATCH($B798&amp;$C798,'Smelter Look-up'!$J:$J,0))</f>
        <v>#N/A</v>
      </c>
      <c r="X798" s="170">
        <f t="shared" ca="1" si="36"/>
        <v>0</v>
      </c>
      <c r="AB798" s="312" t="str">
        <f t="shared" si="38"/>
        <v/>
      </c>
    </row>
    <row r="799" spans="1:28" s="170" customFormat="1" ht="20.399999999999999">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37"/>
        <v/>
      </c>
      <c r="T799" s="155" t="str">
        <f ca="1">IF(B799="","",IF(ISERROR(MATCH($J799,SorP!$B$1:$B$6226,0)),"",INDIRECT("'SorP'!$A$"&amp;MATCH($S799&amp;$J799,SorP!C:C,0))))</f>
        <v/>
      </c>
      <c r="U799" s="168"/>
      <c r="V799" s="169" t="e">
        <f>IF(C799="",NA(),MATCH($B799&amp;$C799,'Smelter Look-up'!$J:$J,0))</f>
        <v>#N/A</v>
      </c>
      <c r="X799" s="170">
        <f t="shared" ca="1" si="36"/>
        <v>0</v>
      </c>
      <c r="AB799" s="312" t="str">
        <f t="shared" si="38"/>
        <v/>
      </c>
    </row>
    <row r="800" spans="1:28" s="170" customFormat="1" ht="20.399999999999999">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37"/>
        <v/>
      </c>
      <c r="T800" s="155" t="str">
        <f ca="1">IF(B800="","",IF(ISERROR(MATCH($J800,SorP!$B$1:$B$6226,0)),"",INDIRECT("'SorP'!$A$"&amp;MATCH($S800&amp;$J800,SorP!C:C,0))))</f>
        <v/>
      </c>
      <c r="U800" s="168"/>
      <c r="V800" s="169" t="e">
        <f>IF(C800="",NA(),MATCH($B800&amp;$C800,'Smelter Look-up'!$J:$J,0))</f>
        <v>#N/A</v>
      </c>
      <c r="X800" s="170">
        <f t="shared" ca="1" si="36"/>
        <v>0</v>
      </c>
      <c r="AB800" s="312" t="str">
        <f t="shared" si="38"/>
        <v/>
      </c>
    </row>
    <row r="801" spans="1:28" s="170" customFormat="1" ht="20.399999999999999">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37"/>
        <v/>
      </c>
      <c r="T801" s="155" t="str">
        <f ca="1">IF(B801="","",IF(ISERROR(MATCH($J801,SorP!$B$1:$B$6226,0)),"",INDIRECT("'SorP'!$A$"&amp;MATCH($S801&amp;$J801,SorP!C:C,0))))</f>
        <v/>
      </c>
      <c r="U801" s="168"/>
      <c r="V801" s="169" t="e">
        <f>IF(C801="",NA(),MATCH($B801&amp;$C801,'Smelter Look-up'!$J:$J,0))</f>
        <v>#N/A</v>
      </c>
      <c r="X801" s="170">
        <f t="shared" ca="1" si="36"/>
        <v>0</v>
      </c>
      <c r="AB801" s="312" t="str">
        <f t="shared" si="38"/>
        <v/>
      </c>
    </row>
    <row r="802" spans="1:28" s="170" customFormat="1" ht="20.399999999999999">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37"/>
        <v/>
      </c>
      <c r="T802" s="155" t="str">
        <f ca="1">IF(B802="","",IF(ISERROR(MATCH($J802,SorP!$B$1:$B$6226,0)),"",INDIRECT("'SorP'!$A$"&amp;MATCH($S802&amp;$J802,SorP!C:C,0))))</f>
        <v/>
      </c>
      <c r="U802" s="168"/>
      <c r="V802" s="169" t="e">
        <f>IF(C802="",NA(),MATCH($B802&amp;$C802,'Smelter Look-up'!$J:$J,0))</f>
        <v>#N/A</v>
      </c>
      <c r="X802" s="170">
        <f t="shared" ca="1" si="36"/>
        <v>0</v>
      </c>
      <c r="AB802" s="312" t="str">
        <f t="shared" si="38"/>
        <v/>
      </c>
    </row>
    <row r="803" spans="1:28" s="170" customFormat="1" ht="20.399999999999999">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37"/>
        <v/>
      </c>
      <c r="T803" s="155" t="str">
        <f ca="1">IF(B803="","",IF(ISERROR(MATCH($J803,SorP!$B$1:$B$6226,0)),"",INDIRECT("'SorP'!$A$"&amp;MATCH($S803&amp;$J803,SorP!C:C,0))))</f>
        <v/>
      </c>
      <c r="U803" s="168"/>
      <c r="V803" s="169" t="e">
        <f>IF(C803="",NA(),MATCH($B803&amp;$C803,'Smelter Look-up'!$J:$J,0))</f>
        <v>#N/A</v>
      </c>
      <c r="X803" s="170">
        <f t="shared" ca="1" si="36"/>
        <v>0</v>
      </c>
      <c r="AB803" s="312" t="str">
        <f t="shared" si="38"/>
        <v/>
      </c>
    </row>
    <row r="804" spans="1:28" s="170" customFormat="1" ht="20.399999999999999">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37"/>
        <v/>
      </c>
      <c r="T804" s="155" t="str">
        <f ca="1">IF(B804="","",IF(ISERROR(MATCH($J804,SorP!$B$1:$B$6226,0)),"",INDIRECT("'SorP'!$A$"&amp;MATCH($S804&amp;$J804,SorP!C:C,0))))</f>
        <v/>
      </c>
      <c r="U804" s="168"/>
      <c r="V804" s="169" t="e">
        <f>IF(C804="",NA(),MATCH($B804&amp;$C804,'Smelter Look-up'!$J:$J,0))</f>
        <v>#N/A</v>
      </c>
      <c r="X804" s="170">
        <f t="shared" ca="1" si="36"/>
        <v>0</v>
      </c>
      <c r="AB804" s="312" t="str">
        <f t="shared" si="38"/>
        <v/>
      </c>
    </row>
    <row r="805" spans="1:28" s="170" customFormat="1" ht="20.399999999999999">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37"/>
        <v/>
      </c>
      <c r="T805" s="155" t="str">
        <f ca="1">IF(B805="","",IF(ISERROR(MATCH($J805,SorP!$B$1:$B$6226,0)),"",INDIRECT("'SorP'!$A$"&amp;MATCH($S805&amp;$J805,SorP!C:C,0))))</f>
        <v/>
      </c>
      <c r="U805" s="168"/>
      <c r="V805" s="169" t="e">
        <f>IF(C805="",NA(),MATCH($B805&amp;$C805,'Smelter Look-up'!$J:$J,0))</f>
        <v>#N/A</v>
      </c>
      <c r="X805" s="170">
        <f t="shared" ca="1" si="36"/>
        <v>0</v>
      </c>
      <c r="AB805" s="312" t="str">
        <f t="shared" si="38"/>
        <v/>
      </c>
    </row>
    <row r="806" spans="1:28" s="170" customFormat="1" ht="20.399999999999999">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37"/>
        <v/>
      </c>
      <c r="T806" s="155" t="str">
        <f ca="1">IF(B806="","",IF(ISERROR(MATCH($J806,SorP!$B$1:$B$6226,0)),"",INDIRECT("'SorP'!$A$"&amp;MATCH($S806&amp;$J806,SorP!C:C,0))))</f>
        <v/>
      </c>
      <c r="U806" s="168"/>
      <c r="V806" s="169" t="e">
        <f>IF(C806="",NA(),MATCH($B806&amp;$C806,'Smelter Look-up'!$J:$J,0))</f>
        <v>#N/A</v>
      </c>
      <c r="X806" s="170">
        <f t="shared" ca="1" si="36"/>
        <v>0</v>
      </c>
      <c r="AB806" s="312" t="str">
        <f t="shared" si="38"/>
        <v/>
      </c>
    </row>
    <row r="807" spans="1:28" s="170" customFormat="1" ht="20.399999999999999">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37"/>
        <v/>
      </c>
      <c r="T807" s="155" t="str">
        <f ca="1">IF(B807="","",IF(ISERROR(MATCH($J807,SorP!$B$1:$B$6226,0)),"",INDIRECT("'SorP'!$A$"&amp;MATCH($S807&amp;$J807,SorP!C:C,0))))</f>
        <v/>
      </c>
      <c r="U807" s="168"/>
      <c r="V807" s="169" t="e">
        <f>IF(C807="",NA(),MATCH($B807&amp;$C807,'Smelter Look-up'!$J:$J,0))</f>
        <v>#N/A</v>
      </c>
      <c r="X807" s="170">
        <f t="shared" ca="1" si="36"/>
        <v>0</v>
      </c>
      <c r="AB807" s="312" t="str">
        <f t="shared" si="38"/>
        <v/>
      </c>
    </row>
    <row r="808" spans="1:28" s="170" customFormat="1" ht="20.399999999999999">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37"/>
        <v/>
      </c>
      <c r="T808" s="155" t="str">
        <f ca="1">IF(B808="","",IF(ISERROR(MATCH($J808,SorP!$B$1:$B$6226,0)),"",INDIRECT("'SorP'!$A$"&amp;MATCH($S808&amp;$J808,SorP!C:C,0))))</f>
        <v/>
      </c>
      <c r="U808" s="168"/>
      <c r="V808" s="169" t="e">
        <f>IF(C808="",NA(),MATCH($B808&amp;$C808,'Smelter Look-up'!$J:$J,0))</f>
        <v>#N/A</v>
      </c>
      <c r="X808" s="170">
        <f t="shared" ca="1" si="36"/>
        <v>0</v>
      </c>
      <c r="AB808" s="312" t="str">
        <f t="shared" si="38"/>
        <v/>
      </c>
    </row>
    <row r="809" spans="1:28" s="170" customFormat="1" ht="20.399999999999999">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37"/>
        <v/>
      </c>
      <c r="T809" s="155" t="str">
        <f ca="1">IF(B809="","",IF(ISERROR(MATCH($J809,SorP!$B$1:$B$6226,0)),"",INDIRECT("'SorP'!$A$"&amp;MATCH($S809&amp;$J809,SorP!C:C,0))))</f>
        <v/>
      </c>
      <c r="U809" s="168"/>
      <c r="V809" s="169" t="e">
        <f>IF(C809="",NA(),MATCH($B809&amp;$C809,'Smelter Look-up'!$J:$J,0))</f>
        <v>#N/A</v>
      </c>
      <c r="X809" s="170">
        <f t="shared" ca="1" si="36"/>
        <v>0</v>
      </c>
      <c r="AB809" s="312" t="str">
        <f t="shared" si="38"/>
        <v/>
      </c>
    </row>
    <row r="810" spans="1:28" s="170" customFormat="1" ht="20.399999999999999">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37"/>
        <v/>
      </c>
      <c r="T810" s="155" t="str">
        <f ca="1">IF(B810="","",IF(ISERROR(MATCH($J810,SorP!$B$1:$B$6226,0)),"",INDIRECT("'SorP'!$A$"&amp;MATCH($S810&amp;$J810,SorP!C:C,0))))</f>
        <v/>
      </c>
      <c r="U810" s="168"/>
      <c r="V810" s="169" t="e">
        <f>IF(C810="",NA(),MATCH($B810&amp;$C810,'Smelter Look-up'!$J:$J,0))</f>
        <v>#N/A</v>
      </c>
      <c r="X810" s="170">
        <f t="shared" ca="1" si="36"/>
        <v>0</v>
      </c>
      <c r="AB810" s="312" t="str">
        <f t="shared" si="38"/>
        <v/>
      </c>
    </row>
    <row r="811" spans="1:28" s="170" customFormat="1" ht="20.399999999999999">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37"/>
        <v/>
      </c>
      <c r="T811" s="155" t="str">
        <f ca="1">IF(B811="","",IF(ISERROR(MATCH($J811,SorP!$B$1:$B$6226,0)),"",INDIRECT("'SorP'!$A$"&amp;MATCH($S811&amp;$J811,SorP!C:C,0))))</f>
        <v/>
      </c>
      <c r="U811" s="168"/>
      <c r="V811" s="169" t="e">
        <f>IF(C811="",NA(),MATCH($B811&amp;$C811,'Smelter Look-up'!$J:$J,0))</f>
        <v>#N/A</v>
      </c>
      <c r="X811" s="170">
        <f t="shared" ca="1" si="36"/>
        <v>0</v>
      </c>
      <c r="AB811" s="312" t="str">
        <f t="shared" si="38"/>
        <v/>
      </c>
    </row>
    <row r="812" spans="1:28" s="170" customFormat="1" ht="20.399999999999999">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37"/>
        <v/>
      </c>
      <c r="T812" s="155" t="str">
        <f ca="1">IF(B812="","",IF(ISERROR(MATCH($J812,SorP!$B$1:$B$6226,0)),"",INDIRECT("'SorP'!$A$"&amp;MATCH($S812&amp;$J812,SorP!C:C,0))))</f>
        <v/>
      </c>
      <c r="U812" s="168"/>
      <c r="V812" s="169" t="e">
        <f>IF(C812="",NA(),MATCH($B812&amp;$C812,'Smelter Look-up'!$J:$J,0))</f>
        <v>#N/A</v>
      </c>
      <c r="X812" s="170">
        <f t="shared" ca="1" si="36"/>
        <v>0</v>
      </c>
      <c r="AB812" s="312" t="str">
        <f t="shared" si="38"/>
        <v/>
      </c>
    </row>
    <row r="813" spans="1:28" s="170" customFormat="1" ht="20.399999999999999">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37"/>
        <v/>
      </c>
      <c r="T813" s="155" t="str">
        <f ca="1">IF(B813="","",IF(ISERROR(MATCH($J813,SorP!$B$1:$B$6226,0)),"",INDIRECT("'SorP'!$A$"&amp;MATCH($S813&amp;$J813,SorP!C:C,0))))</f>
        <v/>
      </c>
      <c r="U813" s="168"/>
      <c r="V813" s="169" t="e">
        <f>IF(C813="",NA(),MATCH($B813&amp;$C813,'Smelter Look-up'!$J:$J,0))</f>
        <v>#N/A</v>
      </c>
      <c r="X813" s="170">
        <f t="shared" ca="1" si="36"/>
        <v>0</v>
      </c>
      <c r="AB813" s="312" t="str">
        <f t="shared" si="38"/>
        <v/>
      </c>
    </row>
    <row r="814" spans="1:28" s="170" customFormat="1" ht="20.399999999999999">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37"/>
        <v/>
      </c>
      <c r="T814" s="155" t="str">
        <f ca="1">IF(B814="","",IF(ISERROR(MATCH($J814,SorP!$B$1:$B$6226,0)),"",INDIRECT("'SorP'!$A$"&amp;MATCH($S814&amp;$J814,SorP!C:C,0))))</f>
        <v/>
      </c>
      <c r="U814" s="168"/>
      <c r="V814" s="169" t="e">
        <f>IF(C814="",NA(),MATCH($B814&amp;$C814,'Smelter Look-up'!$J:$J,0))</f>
        <v>#N/A</v>
      </c>
      <c r="X814" s="170">
        <f t="shared" ca="1" si="36"/>
        <v>0</v>
      </c>
      <c r="AB814" s="312" t="str">
        <f t="shared" si="38"/>
        <v/>
      </c>
    </row>
    <row r="815" spans="1:28" s="170" customFormat="1" ht="20.399999999999999">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37"/>
        <v/>
      </c>
      <c r="T815" s="155" t="str">
        <f ca="1">IF(B815="","",IF(ISERROR(MATCH($J815,SorP!$B$1:$B$6226,0)),"",INDIRECT("'SorP'!$A$"&amp;MATCH($S815&amp;$J815,SorP!C:C,0))))</f>
        <v/>
      </c>
      <c r="U815" s="168"/>
      <c r="V815" s="169" t="e">
        <f>IF(C815="",NA(),MATCH($B815&amp;$C815,'Smelter Look-up'!$J:$J,0))</f>
        <v>#N/A</v>
      </c>
      <c r="X815" s="170">
        <f t="shared" ca="1" si="36"/>
        <v>0</v>
      </c>
      <c r="AB815" s="312" t="str">
        <f t="shared" si="38"/>
        <v/>
      </c>
    </row>
    <row r="816" spans="1:28" s="170" customFormat="1" ht="20.399999999999999">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37"/>
        <v/>
      </c>
      <c r="T816" s="155" t="str">
        <f ca="1">IF(B816="","",IF(ISERROR(MATCH($J816,SorP!$B$1:$B$6226,0)),"",INDIRECT("'SorP'!$A$"&amp;MATCH($S816&amp;$J816,SorP!C:C,0))))</f>
        <v/>
      </c>
      <c r="U816" s="168"/>
      <c r="V816" s="169" t="e">
        <f>IF(C816="",NA(),MATCH($B816&amp;$C816,'Smelter Look-up'!$J:$J,0))</f>
        <v>#N/A</v>
      </c>
      <c r="X816" s="170">
        <f t="shared" ca="1" si="36"/>
        <v>0</v>
      </c>
      <c r="AB816" s="312" t="str">
        <f t="shared" si="38"/>
        <v/>
      </c>
    </row>
    <row r="817" spans="1:28" s="170" customFormat="1" ht="20.399999999999999">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37"/>
        <v/>
      </c>
      <c r="T817" s="155" t="str">
        <f ca="1">IF(B817="","",IF(ISERROR(MATCH($J817,SorP!$B$1:$B$6226,0)),"",INDIRECT("'SorP'!$A$"&amp;MATCH($S817&amp;$J817,SorP!C:C,0))))</f>
        <v/>
      </c>
      <c r="U817" s="168"/>
      <c r="V817" s="169" t="e">
        <f>IF(C817="",NA(),MATCH($B817&amp;$C817,'Smelter Look-up'!$J:$J,0))</f>
        <v>#N/A</v>
      </c>
      <c r="X817" s="170">
        <f t="shared" ca="1" si="36"/>
        <v>0</v>
      </c>
      <c r="AB817" s="312" t="str">
        <f t="shared" si="38"/>
        <v/>
      </c>
    </row>
    <row r="818" spans="1:28" s="170" customFormat="1" ht="20.399999999999999">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37"/>
        <v/>
      </c>
      <c r="T818" s="155" t="str">
        <f ca="1">IF(B818="","",IF(ISERROR(MATCH($J818,SorP!$B$1:$B$6226,0)),"",INDIRECT("'SorP'!$A$"&amp;MATCH($S818&amp;$J818,SorP!C:C,0))))</f>
        <v/>
      </c>
      <c r="U818" s="168"/>
      <c r="V818" s="169" t="e">
        <f>IF(C818="",NA(),MATCH($B818&amp;$C818,'Smelter Look-up'!$J:$J,0))</f>
        <v>#N/A</v>
      </c>
      <c r="X818" s="170">
        <f t="shared" ca="1" si="36"/>
        <v>0</v>
      </c>
      <c r="AB818" s="312" t="str">
        <f t="shared" si="38"/>
        <v/>
      </c>
    </row>
    <row r="819" spans="1:28" s="170" customFormat="1" ht="20.399999999999999">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37"/>
        <v/>
      </c>
      <c r="T819" s="155" t="str">
        <f ca="1">IF(B819="","",IF(ISERROR(MATCH($J819,SorP!$B$1:$B$6226,0)),"",INDIRECT("'SorP'!$A$"&amp;MATCH($S819&amp;$J819,SorP!C:C,0))))</f>
        <v/>
      </c>
      <c r="U819" s="168"/>
      <c r="V819" s="169" t="e">
        <f>IF(C819="",NA(),MATCH($B819&amp;$C819,'Smelter Look-up'!$J:$J,0))</f>
        <v>#N/A</v>
      </c>
      <c r="X819" s="170">
        <f t="shared" ca="1" si="36"/>
        <v>0</v>
      </c>
      <c r="AB819" s="312" t="str">
        <f t="shared" si="38"/>
        <v/>
      </c>
    </row>
    <row r="820" spans="1:28" s="170" customFormat="1" ht="20.399999999999999">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37"/>
        <v/>
      </c>
      <c r="T820" s="155" t="str">
        <f ca="1">IF(B820="","",IF(ISERROR(MATCH($J820,SorP!$B$1:$B$6226,0)),"",INDIRECT("'SorP'!$A$"&amp;MATCH($S820&amp;$J820,SorP!C:C,0))))</f>
        <v/>
      </c>
      <c r="U820" s="168"/>
      <c r="V820" s="169" t="e">
        <f>IF(C820="",NA(),MATCH($B820&amp;$C820,'Smelter Look-up'!$J:$J,0))</f>
        <v>#N/A</v>
      </c>
      <c r="X820" s="170">
        <f t="shared" ca="1" si="36"/>
        <v>0</v>
      </c>
      <c r="AB820" s="312" t="str">
        <f t="shared" si="38"/>
        <v/>
      </c>
    </row>
    <row r="821" spans="1:28" s="170" customFormat="1" ht="20.399999999999999">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37"/>
        <v/>
      </c>
      <c r="T821" s="155" t="str">
        <f ca="1">IF(B821="","",IF(ISERROR(MATCH($J821,SorP!$B$1:$B$6226,0)),"",INDIRECT("'SorP'!$A$"&amp;MATCH($S821&amp;$J821,SorP!C:C,0))))</f>
        <v/>
      </c>
      <c r="U821" s="168"/>
      <c r="V821" s="169" t="e">
        <f>IF(C821="",NA(),MATCH($B821&amp;$C821,'Smelter Look-up'!$J:$J,0))</f>
        <v>#N/A</v>
      </c>
      <c r="X821" s="170">
        <f t="shared" ca="1" si="36"/>
        <v>0</v>
      </c>
      <c r="AB821" s="312" t="str">
        <f t="shared" si="38"/>
        <v/>
      </c>
    </row>
    <row r="822" spans="1:28" s="170" customFormat="1" ht="20.399999999999999">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37"/>
        <v/>
      </c>
      <c r="T822" s="155" t="str">
        <f ca="1">IF(B822="","",IF(ISERROR(MATCH($J822,SorP!$B$1:$B$6226,0)),"",INDIRECT("'SorP'!$A$"&amp;MATCH($S822&amp;$J822,SorP!C:C,0))))</f>
        <v/>
      </c>
      <c r="U822" s="168"/>
      <c r="V822" s="169" t="e">
        <f>IF(C822="",NA(),MATCH($B822&amp;$C822,'Smelter Look-up'!$J:$J,0))</f>
        <v>#N/A</v>
      </c>
      <c r="X822" s="170">
        <f t="shared" ca="1" si="36"/>
        <v>0</v>
      </c>
      <c r="AB822" s="312" t="str">
        <f t="shared" si="38"/>
        <v/>
      </c>
    </row>
    <row r="823" spans="1:28" s="170" customFormat="1" ht="20.399999999999999">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37"/>
        <v/>
      </c>
      <c r="T823" s="155" t="str">
        <f ca="1">IF(B823="","",IF(ISERROR(MATCH($J823,SorP!$B$1:$B$6226,0)),"",INDIRECT("'SorP'!$A$"&amp;MATCH($S823&amp;$J823,SorP!C:C,0))))</f>
        <v/>
      </c>
      <c r="U823" s="168"/>
      <c r="V823" s="169" t="e">
        <f>IF(C823="",NA(),MATCH($B823&amp;$C823,'Smelter Look-up'!$J:$J,0))</f>
        <v>#N/A</v>
      </c>
      <c r="X823" s="170">
        <f t="shared" ca="1" si="36"/>
        <v>0</v>
      </c>
      <c r="AB823" s="312" t="str">
        <f t="shared" si="38"/>
        <v/>
      </c>
    </row>
    <row r="824" spans="1:28" s="170" customFormat="1" ht="20.399999999999999">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37"/>
        <v/>
      </c>
      <c r="T824" s="155" t="str">
        <f ca="1">IF(B824="","",IF(ISERROR(MATCH($J824,SorP!$B$1:$B$6226,0)),"",INDIRECT("'SorP'!$A$"&amp;MATCH($S824&amp;$J824,SorP!C:C,0))))</f>
        <v/>
      </c>
      <c r="U824" s="168"/>
      <c r="V824" s="169" t="e">
        <f>IF(C824="",NA(),MATCH($B824&amp;$C824,'Smelter Look-up'!$J:$J,0))</f>
        <v>#N/A</v>
      </c>
      <c r="X824" s="170">
        <f t="shared" ca="1" si="36"/>
        <v>0</v>
      </c>
      <c r="AB824" s="312" t="str">
        <f t="shared" si="38"/>
        <v/>
      </c>
    </row>
    <row r="825" spans="1:28" s="170" customFormat="1" ht="20.399999999999999">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37"/>
        <v/>
      </c>
      <c r="T825" s="155" t="str">
        <f ca="1">IF(B825="","",IF(ISERROR(MATCH($J825,SorP!$B$1:$B$6226,0)),"",INDIRECT("'SorP'!$A$"&amp;MATCH($S825&amp;$J825,SorP!C:C,0))))</f>
        <v/>
      </c>
      <c r="U825" s="168"/>
      <c r="V825" s="169" t="e">
        <f>IF(C825="",NA(),MATCH($B825&amp;$C825,'Smelter Look-up'!$J:$J,0))</f>
        <v>#N/A</v>
      </c>
      <c r="X825" s="170">
        <f t="shared" ca="1" si="36"/>
        <v>0</v>
      </c>
      <c r="AB825" s="312" t="str">
        <f t="shared" si="38"/>
        <v/>
      </c>
    </row>
    <row r="826" spans="1:28" s="170" customFormat="1" ht="20.399999999999999">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37"/>
        <v/>
      </c>
      <c r="T826" s="155" t="str">
        <f ca="1">IF(B826="","",IF(ISERROR(MATCH($J826,SorP!$B$1:$B$6226,0)),"",INDIRECT("'SorP'!$A$"&amp;MATCH($S826&amp;$J826,SorP!C:C,0))))</f>
        <v/>
      </c>
      <c r="U826" s="168"/>
      <c r="V826" s="169" t="e">
        <f>IF(C826="",NA(),MATCH($B826&amp;$C826,'Smelter Look-up'!$J:$J,0))</f>
        <v>#N/A</v>
      </c>
      <c r="X826" s="170">
        <f t="shared" ca="1" si="36"/>
        <v>0</v>
      </c>
      <c r="AB826" s="312" t="str">
        <f t="shared" si="38"/>
        <v/>
      </c>
    </row>
    <row r="827" spans="1:28" s="170" customFormat="1" ht="20.399999999999999">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37"/>
        <v/>
      </c>
      <c r="T827" s="155" t="str">
        <f ca="1">IF(B827="","",IF(ISERROR(MATCH($J827,SorP!$B$1:$B$6226,0)),"",INDIRECT("'SorP'!$A$"&amp;MATCH($S827&amp;$J827,SorP!C:C,0))))</f>
        <v/>
      </c>
      <c r="U827" s="168"/>
      <c r="V827" s="169" t="e">
        <f>IF(C827="",NA(),MATCH($B827&amp;$C827,'Smelter Look-up'!$J:$J,0))</f>
        <v>#N/A</v>
      </c>
      <c r="X827" s="170">
        <f t="shared" ca="1" si="36"/>
        <v>0</v>
      </c>
      <c r="AB827" s="312" t="str">
        <f t="shared" si="38"/>
        <v/>
      </c>
    </row>
    <row r="828" spans="1:28" s="170" customFormat="1" ht="20.399999999999999">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37"/>
        <v/>
      </c>
      <c r="T828" s="155" t="str">
        <f ca="1">IF(B828="","",IF(ISERROR(MATCH($J828,SorP!$B$1:$B$6226,0)),"",INDIRECT("'SorP'!$A$"&amp;MATCH($S828&amp;$J828,SorP!C:C,0))))</f>
        <v/>
      </c>
      <c r="U828" s="168"/>
      <c r="V828" s="169" t="e">
        <f>IF(C828="",NA(),MATCH($B828&amp;$C828,'Smelter Look-up'!$J:$J,0))</f>
        <v>#N/A</v>
      </c>
      <c r="X828" s="170">
        <f t="shared" ref="X828:X891" ca="1" si="39">IF(AND(C828="Smelter not listed",OR(LEN(D828)=0,LEN(E828)=0)),1,0)</f>
        <v>0</v>
      </c>
      <c r="AB828" s="312" t="str">
        <f t="shared" si="38"/>
        <v/>
      </c>
    </row>
    <row r="829" spans="1:28" s="170" customFormat="1" ht="20.399999999999999">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ref="S829:S892" ca="1" si="40">IF(B829="","",IF(ISERROR(MATCH($E829,CL,0)),"Unknown",INDIRECT("'C'!$A$"&amp;MATCH($E829,CL,0)+1)))</f>
        <v/>
      </c>
      <c r="T829" s="155" t="str">
        <f ca="1">IF(B829="","",IF(ISERROR(MATCH($J829,SorP!$B$1:$B$6226,0)),"",INDIRECT("'SorP'!$A$"&amp;MATCH($S829&amp;$J829,SorP!C:C,0))))</f>
        <v/>
      </c>
      <c r="U829" s="168"/>
      <c r="V829" s="169" t="e">
        <f>IF(C829="",NA(),MATCH($B829&amp;$C829,'Smelter Look-up'!$J:$J,0))</f>
        <v>#N/A</v>
      </c>
      <c r="X829" s="170">
        <f t="shared" ca="1" si="39"/>
        <v>0</v>
      </c>
      <c r="AB829" s="312" t="str">
        <f t="shared" si="38"/>
        <v/>
      </c>
    </row>
    <row r="830" spans="1:28" s="170" customFormat="1" ht="20.399999999999999">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38"/>
        <v/>
      </c>
    </row>
    <row r="831" spans="1:28" s="170" customFormat="1" ht="20.399999999999999">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ca="1" si="39"/>
        <v>0</v>
      </c>
      <c r="AB831" s="312" t="str">
        <f t="shared" si="38"/>
        <v/>
      </c>
    </row>
    <row r="832" spans="1:28" s="170" customFormat="1" ht="20.399999999999999">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0"/>
        <v/>
      </c>
      <c r="T832" s="155" t="str">
        <f ca="1">IF(B832="","",IF(ISERROR(MATCH($J832,SorP!$B$1:$B$6226,0)),"",INDIRECT("'SorP'!$A$"&amp;MATCH($S832&amp;$J832,SorP!C:C,0))))</f>
        <v/>
      </c>
      <c r="U832" s="168"/>
      <c r="V832" s="169" t="e">
        <f>IF(C832="",NA(),MATCH($B832&amp;$C832,'Smelter Look-up'!$J:$J,0))</f>
        <v>#N/A</v>
      </c>
      <c r="X832" s="170">
        <f t="shared" ca="1" si="39"/>
        <v>0</v>
      </c>
      <c r="AB832" s="312" t="str">
        <f t="shared" si="38"/>
        <v/>
      </c>
    </row>
    <row r="833" spans="1:28" s="170" customFormat="1" ht="20.399999999999999">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0"/>
        <v/>
      </c>
      <c r="T833" s="155" t="str">
        <f ca="1">IF(B833="","",IF(ISERROR(MATCH($J833,SorP!$B$1:$B$6226,0)),"",INDIRECT("'SorP'!$A$"&amp;MATCH($S833&amp;$J833,SorP!C:C,0))))</f>
        <v/>
      </c>
      <c r="U833" s="168"/>
      <c r="V833" s="169" t="e">
        <f>IF(C833="",NA(),MATCH($B833&amp;$C833,'Smelter Look-up'!$J:$J,0))</f>
        <v>#N/A</v>
      </c>
      <c r="X833" s="170">
        <f t="shared" ca="1" si="39"/>
        <v>0</v>
      </c>
      <c r="AB833" s="312" t="str">
        <f t="shared" si="38"/>
        <v/>
      </c>
    </row>
    <row r="834" spans="1:28" s="170" customFormat="1" ht="20.399999999999999">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0"/>
        <v/>
      </c>
      <c r="T834" s="155" t="str">
        <f ca="1">IF(B834="","",IF(ISERROR(MATCH($J834,SorP!$B$1:$B$6226,0)),"",INDIRECT("'SorP'!$A$"&amp;MATCH($S834&amp;$J834,SorP!C:C,0))))</f>
        <v/>
      </c>
      <c r="U834" s="168"/>
      <c r="V834" s="169" t="e">
        <f>IF(C834="",NA(),MATCH($B834&amp;$C834,'Smelter Look-up'!$J:$J,0))</f>
        <v>#N/A</v>
      </c>
      <c r="X834" s="170">
        <f t="shared" ca="1" si="39"/>
        <v>0</v>
      </c>
      <c r="AB834" s="312" t="str">
        <f t="shared" si="38"/>
        <v/>
      </c>
    </row>
    <row r="835" spans="1:28" s="170" customFormat="1" ht="20.399999999999999">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0"/>
        <v/>
      </c>
      <c r="T835" s="155" t="str">
        <f ca="1">IF(B835="","",IF(ISERROR(MATCH($J835,SorP!$B$1:$B$6226,0)),"",INDIRECT("'SorP'!$A$"&amp;MATCH($S835&amp;$J835,SorP!C:C,0))))</f>
        <v/>
      </c>
      <c r="U835" s="168"/>
      <c r="V835" s="169" t="e">
        <f>IF(C835="",NA(),MATCH($B835&amp;$C835,'Smelter Look-up'!$J:$J,0))</f>
        <v>#N/A</v>
      </c>
      <c r="X835" s="170">
        <f t="shared" ca="1" si="39"/>
        <v>0</v>
      </c>
      <c r="AB835" s="312" t="str">
        <f t="shared" ref="AB835:AB898" si="41">IF(C835="","",B835)</f>
        <v/>
      </c>
    </row>
    <row r="836" spans="1:28" s="170" customFormat="1" ht="20.399999999999999">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0"/>
        <v/>
      </c>
      <c r="T836" s="155" t="str">
        <f ca="1">IF(B836="","",IF(ISERROR(MATCH($J836,SorP!$B$1:$B$6226,0)),"",INDIRECT("'SorP'!$A$"&amp;MATCH($S836&amp;$J836,SorP!C:C,0))))</f>
        <v/>
      </c>
      <c r="U836" s="168"/>
      <c r="V836" s="169" t="e">
        <f>IF(C836="",NA(),MATCH($B836&amp;$C836,'Smelter Look-up'!$J:$J,0))</f>
        <v>#N/A</v>
      </c>
      <c r="X836" s="170">
        <f t="shared" ca="1" si="39"/>
        <v>0</v>
      </c>
      <c r="AB836" s="312" t="str">
        <f t="shared" si="41"/>
        <v/>
      </c>
    </row>
    <row r="837" spans="1:28" s="170" customFormat="1" ht="20.399999999999999">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0"/>
        <v/>
      </c>
      <c r="T837" s="155" t="str">
        <f ca="1">IF(B837="","",IF(ISERROR(MATCH($J837,SorP!$B$1:$B$6226,0)),"",INDIRECT("'SorP'!$A$"&amp;MATCH($S837&amp;$J837,SorP!C:C,0))))</f>
        <v/>
      </c>
      <c r="U837" s="168"/>
      <c r="V837" s="169" t="e">
        <f>IF(C837="",NA(),MATCH($B837&amp;$C837,'Smelter Look-up'!$J:$J,0))</f>
        <v>#N/A</v>
      </c>
      <c r="X837" s="170">
        <f t="shared" ca="1" si="39"/>
        <v>0</v>
      </c>
      <c r="AB837" s="312" t="str">
        <f t="shared" si="41"/>
        <v/>
      </c>
    </row>
    <row r="838" spans="1:28" s="170" customFormat="1" ht="20.399999999999999">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0"/>
        <v/>
      </c>
      <c r="T838" s="155" t="str">
        <f ca="1">IF(B838="","",IF(ISERROR(MATCH($J838,SorP!$B$1:$B$6226,0)),"",INDIRECT("'SorP'!$A$"&amp;MATCH($S838&amp;$J838,SorP!C:C,0))))</f>
        <v/>
      </c>
      <c r="U838" s="168"/>
      <c r="V838" s="169" t="e">
        <f>IF(C838="",NA(),MATCH($B838&amp;$C838,'Smelter Look-up'!$J:$J,0))</f>
        <v>#N/A</v>
      </c>
      <c r="X838" s="170">
        <f t="shared" ca="1" si="39"/>
        <v>0</v>
      </c>
      <c r="AB838" s="312" t="str">
        <f t="shared" si="41"/>
        <v/>
      </c>
    </row>
    <row r="839" spans="1:28" s="170" customFormat="1" ht="20.399999999999999">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0"/>
        <v/>
      </c>
      <c r="T839" s="155" t="str">
        <f ca="1">IF(B839="","",IF(ISERROR(MATCH($J839,SorP!$B$1:$B$6226,0)),"",INDIRECT("'SorP'!$A$"&amp;MATCH($S839&amp;$J839,SorP!C:C,0))))</f>
        <v/>
      </c>
      <c r="U839" s="168"/>
      <c r="V839" s="169" t="e">
        <f>IF(C839="",NA(),MATCH($B839&amp;$C839,'Smelter Look-up'!$J:$J,0))</f>
        <v>#N/A</v>
      </c>
      <c r="X839" s="170">
        <f t="shared" ca="1" si="39"/>
        <v>0</v>
      </c>
      <c r="AB839" s="312" t="str">
        <f t="shared" si="41"/>
        <v/>
      </c>
    </row>
    <row r="840" spans="1:28" s="170" customFormat="1" ht="20.399999999999999">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0"/>
        <v/>
      </c>
      <c r="T840" s="155" t="str">
        <f ca="1">IF(B840="","",IF(ISERROR(MATCH($J840,SorP!$B$1:$B$6226,0)),"",INDIRECT("'SorP'!$A$"&amp;MATCH($S840&amp;$J840,SorP!C:C,0))))</f>
        <v/>
      </c>
      <c r="U840" s="168"/>
      <c r="V840" s="169" t="e">
        <f>IF(C840="",NA(),MATCH($B840&amp;$C840,'Smelter Look-up'!$J:$J,0))</f>
        <v>#N/A</v>
      </c>
      <c r="X840" s="170">
        <f t="shared" ca="1" si="39"/>
        <v>0</v>
      </c>
      <c r="AB840" s="312" t="str">
        <f t="shared" si="41"/>
        <v/>
      </c>
    </row>
    <row r="841" spans="1:28" s="170" customFormat="1" ht="20.399999999999999">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0"/>
        <v/>
      </c>
      <c r="T841" s="155" t="str">
        <f ca="1">IF(B841="","",IF(ISERROR(MATCH($J841,SorP!$B$1:$B$6226,0)),"",INDIRECT("'SorP'!$A$"&amp;MATCH($S841&amp;$J841,SorP!C:C,0))))</f>
        <v/>
      </c>
      <c r="U841" s="168"/>
      <c r="V841" s="169" t="e">
        <f>IF(C841="",NA(),MATCH($B841&amp;$C841,'Smelter Look-up'!$J:$J,0))</f>
        <v>#N/A</v>
      </c>
      <c r="X841" s="170">
        <f t="shared" ca="1" si="39"/>
        <v>0</v>
      </c>
      <c r="AB841" s="312" t="str">
        <f t="shared" si="41"/>
        <v/>
      </c>
    </row>
    <row r="842" spans="1:28" s="170" customFormat="1" ht="20.399999999999999">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0"/>
        <v/>
      </c>
      <c r="T842" s="155" t="str">
        <f ca="1">IF(B842="","",IF(ISERROR(MATCH($J842,SorP!$B$1:$B$6226,0)),"",INDIRECT("'SorP'!$A$"&amp;MATCH($S842&amp;$J842,SorP!C:C,0))))</f>
        <v/>
      </c>
      <c r="U842" s="168"/>
      <c r="V842" s="169" t="e">
        <f>IF(C842="",NA(),MATCH($B842&amp;$C842,'Smelter Look-up'!$J:$J,0))</f>
        <v>#N/A</v>
      </c>
      <c r="X842" s="170">
        <f t="shared" ca="1" si="39"/>
        <v>0</v>
      </c>
      <c r="AB842" s="312" t="str">
        <f t="shared" si="41"/>
        <v/>
      </c>
    </row>
    <row r="843" spans="1:28" s="170" customFormat="1" ht="20.399999999999999">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0"/>
        <v/>
      </c>
      <c r="T843" s="155" t="str">
        <f ca="1">IF(B843="","",IF(ISERROR(MATCH($J843,SorP!$B$1:$B$6226,0)),"",INDIRECT("'SorP'!$A$"&amp;MATCH($S843&amp;$J843,SorP!C:C,0))))</f>
        <v/>
      </c>
      <c r="U843" s="168"/>
      <c r="V843" s="169" t="e">
        <f>IF(C843="",NA(),MATCH($B843&amp;$C843,'Smelter Look-up'!$J:$J,0))</f>
        <v>#N/A</v>
      </c>
      <c r="X843" s="170">
        <f t="shared" ca="1" si="39"/>
        <v>0</v>
      </c>
      <c r="AB843" s="312" t="str">
        <f t="shared" si="41"/>
        <v/>
      </c>
    </row>
    <row r="844" spans="1:28" s="170" customFormat="1" ht="20.399999999999999">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0"/>
        <v/>
      </c>
      <c r="T844" s="155" t="str">
        <f ca="1">IF(B844="","",IF(ISERROR(MATCH($J844,SorP!$B$1:$B$6226,0)),"",INDIRECT("'SorP'!$A$"&amp;MATCH($S844&amp;$J844,SorP!C:C,0))))</f>
        <v/>
      </c>
      <c r="U844" s="168"/>
      <c r="V844" s="169" t="e">
        <f>IF(C844="",NA(),MATCH($B844&amp;$C844,'Smelter Look-up'!$J:$J,0))</f>
        <v>#N/A</v>
      </c>
      <c r="X844" s="170">
        <f t="shared" ca="1" si="39"/>
        <v>0</v>
      </c>
      <c r="AB844" s="312" t="str">
        <f t="shared" si="41"/>
        <v/>
      </c>
    </row>
    <row r="845" spans="1:28" s="170" customFormat="1" ht="20.399999999999999">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0"/>
        <v/>
      </c>
      <c r="T845" s="155" t="str">
        <f ca="1">IF(B845="","",IF(ISERROR(MATCH($J845,SorP!$B$1:$B$6226,0)),"",INDIRECT("'SorP'!$A$"&amp;MATCH($S845&amp;$J845,SorP!C:C,0))))</f>
        <v/>
      </c>
      <c r="U845" s="168"/>
      <c r="V845" s="169" t="e">
        <f>IF(C845="",NA(),MATCH($B845&amp;$C845,'Smelter Look-up'!$J:$J,0))</f>
        <v>#N/A</v>
      </c>
      <c r="X845" s="170">
        <f t="shared" ca="1" si="39"/>
        <v>0</v>
      </c>
      <c r="AB845" s="312" t="str">
        <f t="shared" si="41"/>
        <v/>
      </c>
    </row>
    <row r="846" spans="1:28" s="170" customFormat="1" ht="20.399999999999999">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0"/>
        <v/>
      </c>
      <c r="T846" s="155" t="str">
        <f ca="1">IF(B846="","",IF(ISERROR(MATCH($J846,SorP!$B$1:$B$6226,0)),"",INDIRECT("'SorP'!$A$"&amp;MATCH($S846&amp;$J846,SorP!C:C,0))))</f>
        <v/>
      </c>
      <c r="U846" s="168"/>
      <c r="V846" s="169" t="e">
        <f>IF(C846="",NA(),MATCH($B846&amp;$C846,'Smelter Look-up'!$J:$J,0))</f>
        <v>#N/A</v>
      </c>
      <c r="X846" s="170">
        <f t="shared" ca="1" si="39"/>
        <v>0</v>
      </c>
      <c r="AB846" s="312" t="str">
        <f t="shared" si="41"/>
        <v/>
      </c>
    </row>
    <row r="847" spans="1:28" s="170" customFormat="1" ht="20.399999999999999">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0"/>
        <v/>
      </c>
      <c r="T847" s="155" t="str">
        <f ca="1">IF(B847="","",IF(ISERROR(MATCH($J847,SorP!$B$1:$B$6226,0)),"",INDIRECT("'SorP'!$A$"&amp;MATCH($S847&amp;$J847,SorP!C:C,0))))</f>
        <v/>
      </c>
      <c r="U847" s="168"/>
      <c r="V847" s="169" t="e">
        <f>IF(C847="",NA(),MATCH($B847&amp;$C847,'Smelter Look-up'!$J:$J,0))</f>
        <v>#N/A</v>
      </c>
      <c r="X847" s="170">
        <f t="shared" ca="1" si="39"/>
        <v>0</v>
      </c>
      <c r="AB847" s="312" t="str">
        <f t="shared" si="41"/>
        <v/>
      </c>
    </row>
    <row r="848" spans="1:28" s="170" customFormat="1" ht="20.399999999999999">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0"/>
        <v/>
      </c>
      <c r="T848" s="155" t="str">
        <f ca="1">IF(B848="","",IF(ISERROR(MATCH($J848,SorP!$B$1:$B$6226,0)),"",INDIRECT("'SorP'!$A$"&amp;MATCH($S848&amp;$J848,SorP!C:C,0))))</f>
        <v/>
      </c>
      <c r="U848" s="168"/>
      <c r="V848" s="169" t="e">
        <f>IF(C848="",NA(),MATCH($B848&amp;$C848,'Smelter Look-up'!$J:$J,0))</f>
        <v>#N/A</v>
      </c>
      <c r="X848" s="170">
        <f t="shared" ca="1" si="39"/>
        <v>0</v>
      </c>
      <c r="AB848" s="312" t="str">
        <f t="shared" si="41"/>
        <v/>
      </c>
    </row>
    <row r="849" spans="1:28" s="170" customFormat="1" ht="20.399999999999999">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0"/>
        <v/>
      </c>
      <c r="T849" s="155" t="str">
        <f ca="1">IF(B849="","",IF(ISERROR(MATCH($J849,SorP!$B$1:$B$6226,0)),"",INDIRECT("'SorP'!$A$"&amp;MATCH($S849&amp;$J849,SorP!C:C,0))))</f>
        <v/>
      </c>
      <c r="U849" s="168"/>
      <c r="V849" s="169" t="e">
        <f>IF(C849="",NA(),MATCH($B849&amp;$C849,'Smelter Look-up'!$J:$J,0))</f>
        <v>#N/A</v>
      </c>
      <c r="X849" s="170">
        <f t="shared" ca="1" si="39"/>
        <v>0</v>
      </c>
      <c r="AB849" s="312" t="str">
        <f t="shared" si="41"/>
        <v/>
      </c>
    </row>
    <row r="850" spans="1:28" s="170" customFormat="1" ht="20.399999999999999">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0"/>
        <v/>
      </c>
      <c r="T850" s="155" t="str">
        <f ca="1">IF(B850="","",IF(ISERROR(MATCH($J850,SorP!$B$1:$B$6226,0)),"",INDIRECT("'SorP'!$A$"&amp;MATCH($S850&amp;$J850,SorP!C:C,0))))</f>
        <v/>
      </c>
      <c r="U850" s="168"/>
      <c r="V850" s="169" t="e">
        <f>IF(C850="",NA(),MATCH($B850&amp;$C850,'Smelter Look-up'!$J:$J,0))</f>
        <v>#N/A</v>
      </c>
      <c r="X850" s="170">
        <f t="shared" ca="1" si="39"/>
        <v>0</v>
      </c>
      <c r="AB850" s="312" t="str">
        <f t="shared" si="41"/>
        <v/>
      </c>
    </row>
    <row r="851" spans="1:28" s="170" customFormat="1" ht="20.399999999999999">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0"/>
        <v/>
      </c>
      <c r="T851" s="155" t="str">
        <f ca="1">IF(B851="","",IF(ISERROR(MATCH($J851,SorP!$B$1:$B$6226,0)),"",INDIRECT("'SorP'!$A$"&amp;MATCH($S851&amp;$J851,SorP!C:C,0))))</f>
        <v/>
      </c>
      <c r="U851" s="168"/>
      <c r="V851" s="169" t="e">
        <f>IF(C851="",NA(),MATCH($B851&amp;$C851,'Smelter Look-up'!$J:$J,0))</f>
        <v>#N/A</v>
      </c>
      <c r="X851" s="170">
        <f t="shared" ca="1" si="39"/>
        <v>0</v>
      </c>
      <c r="AB851" s="312" t="str">
        <f t="shared" si="41"/>
        <v/>
      </c>
    </row>
    <row r="852" spans="1:28" s="170" customFormat="1" ht="20.399999999999999">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0"/>
        <v/>
      </c>
      <c r="T852" s="155" t="str">
        <f ca="1">IF(B852="","",IF(ISERROR(MATCH($J852,SorP!$B$1:$B$6226,0)),"",INDIRECT("'SorP'!$A$"&amp;MATCH($S852&amp;$J852,SorP!C:C,0))))</f>
        <v/>
      </c>
      <c r="U852" s="168"/>
      <c r="V852" s="169" t="e">
        <f>IF(C852="",NA(),MATCH($B852&amp;$C852,'Smelter Look-up'!$J:$J,0))</f>
        <v>#N/A</v>
      </c>
      <c r="X852" s="170">
        <f t="shared" ca="1" si="39"/>
        <v>0</v>
      </c>
      <c r="AB852" s="312" t="str">
        <f t="shared" si="41"/>
        <v/>
      </c>
    </row>
    <row r="853" spans="1:28" s="170" customFormat="1" ht="20.399999999999999">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0"/>
        <v/>
      </c>
      <c r="T853" s="155" t="str">
        <f ca="1">IF(B853="","",IF(ISERROR(MATCH($J853,SorP!$B$1:$B$6226,0)),"",INDIRECT("'SorP'!$A$"&amp;MATCH($S853&amp;$J853,SorP!C:C,0))))</f>
        <v/>
      </c>
      <c r="U853" s="168"/>
      <c r="V853" s="169" t="e">
        <f>IF(C853="",NA(),MATCH($B853&amp;$C853,'Smelter Look-up'!$J:$J,0))</f>
        <v>#N/A</v>
      </c>
      <c r="X853" s="170">
        <f t="shared" ca="1" si="39"/>
        <v>0</v>
      </c>
      <c r="AB853" s="312" t="str">
        <f t="shared" si="41"/>
        <v/>
      </c>
    </row>
    <row r="854" spans="1:28" s="170" customFormat="1" ht="20.399999999999999">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0"/>
        <v/>
      </c>
      <c r="T854" s="155" t="str">
        <f ca="1">IF(B854="","",IF(ISERROR(MATCH($J854,SorP!$B$1:$B$6226,0)),"",INDIRECT("'SorP'!$A$"&amp;MATCH($S854&amp;$J854,SorP!C:C,0))))</f>
        <v/>
      </c>
      <c r="U854" s="168"/>
      <c r="V854" s="169" t="e">
        <f>IF(C854="",NA(),MATCH($B854&amp;$C854,'Smelter Look-up'!$J:$J,0))</f>
        <v>#N/A</v>
      </c>
      <c r="X854" s="170">
        <f t="shared" ca="1" si="39"/>
        <v>0</v>
      </c>
      <c r="AB854" s="312" t="str">
        <f t="shared" si="41"/>
        <v/>
      </c>
    </row>
    <row r="855" spans="1:28" s="170" customFormat="1" ht="20.399999999999999">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0"/>
        <v/>
      </c>
      <c r="T855" s="155" t="str">
        <f ca="1">IF(B855="","",IF(ISERROR(MATCH($J855,SorP!$B$1:$B$6226,0)),"",INDIRECT("'SorP'!$A$"&amp;MATCH($S855&amp;$J855,SorP!C:C,0))))</f>
        <v/>
      </c>
      <c r="U855" s="168"/>
      <c r="V855" s="169" t="e">
        <f>IF(C855="",NA(),MATCH($B855&amp;$C855,'Smelter Look-up'!$J:$J,0))</f>
        <v>#N/A</v>
      </c>
      <c r="X855" s="170">
        <f t="shared" ca="1" si="39"/>
        <v>0</v>
      </c>
      <c r="AB855" s="312" t="str">
        <f t="shared" si="41"/>
        <v/>
      </c>
    </row>
    <row r="856" spans="1:28" s="170" customFormat="1" ht="20.399999999999999">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0"/>
        <v/>
      </c>
      <c r="T856" s="155" t="str">
        <f ca="1">IF(B856="","",IF(ISERROR(MATCH($J856,SorP!$B$1:$B$6226,0)),"",INDIRECT("'SorP'!$A$"&amp;MATCH($S856&amp;$J856,SorP!C:C,0))))</f>
        <v/>
      </c>
      <c r="U856" s="168"/>
      <c r="V856" s="169" t="e">
        <f>IF(C856="",NA(),MATCH($B856&amp;$C856,'Smelter Look-up'!$J:$J,0))</f>
        <v>#N/A</v>
      </c>
      <c r="X856" s="170">
        <f t="shared" ca="1" si="39"/>
        <v>0</v>
      </c>
      <c r="AB856" s="312" t="str">
        <f t="shared" si="41"/>
        <v/>
      </c>
    </row>
    <row r="857" spans="1:28" s="170" customFormat="1" ht="20.399999999999999">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0"/>
        <v/>
      </c>
      <c r="T857" s="155" t="str">
        <f ca="1">IF(B857="","",IF(ISERROR(MATCH($J857,SorP!$B$1:$B$6226,0)),"",INDIRECT("'SorP'!$A$"&amp;MATCH($S857&amp;$J857,SorP!C:C,0))))</f>
        <v/>
      </c>
      <c r="U857" s="168"/>
      <c r="V857" s="169" t="e">
        <f>IF(C857="",NA(),MATCH($B857&amp;$C857,'Smelter Look-up'!$J:$J,0))</f>
        <v>#N/A</v>
      </c>
      <c r="X857" s="170">
        <f t="shared" ca="1" si="39"/>
        <v>0</v>
      </c>
      <c r="AB857" s="312" t="str">
        <f t="shared" si="41"/>
        <v/>
      </c>
    </row>
    <row r="858" spans="1:28" s="170" customFormat="1" ht="20.399999999999999">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0"/>
        <v/>
      </c>
      <c r="T858" s="155" t="str">
        <f ca="1">IF(B858="","",IF(ISERROR(MATCH($J858,SorP!$B$1:$B$6226,0)),"",INDIRECT("'SorP'!$A$"&amp;MATCH($S858&amp;$J858,SorP!C:C,0))))</f>
        <v/>
      </c>
      <c r="U858" s="168"/>
      <c r="V858" s="169" t="e">
        <f>IF(C858="",NA(),MATCH($B858&amp;$C858,'Smelter Look-up'!$J:$J,0))</f>
        <v>#N/A</v>
      </c>
      <c r="X858" s="170">
        <f t="shared" ca="1" si="39"/>
        <v>0</v>
      </c>
      <c r="AB858" s="312" t="str">
        <f t="shared" si="41"/>
        <v/>
      </c>
    </row>
    <row r="859" spans="1:28" s="170" customFormat="1" ht="20.399999999999999">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0"/>
        <v/>
      </c>
      <c r="T859" s="155" t="str">
        <f ca="1">IF(B859="","",IF(ISERROR(MATCH($J859,SorP!$B$1:$B$6226,0)),"",INDIRECT("'SorP'!$A$"&amp;MATCH($S859&amp;$J859,SorP!C:C,0))))</f>
        <v/>
      </c>
      <c r="U859" s="168"/>
      <c r="V859" s="169" t="e">
        <f>IF(C859="",NA(),MATCH($B859&amp;$C859,'Smelter Look-up'!$J:$J,0))</f>
        <v>#N/A</v>
      </c>
      <c r="X859" s="170">
        <f t="shared" ca="1" si="39"/>
        <v>0</v>
      </c>
      <c r="AB859" s="312" t="str">
        <f t="shared" si="41"/>
        <v/>
      </c>
    </row>
    <row r="860" spans="1:28" s="170" customFormat="1" ht="20.399999999999999">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0"/>
        <v/>
      </c>
      <c r="T860" s="155" t="str">
        <f ca="1">IF(B860="","",IF(ISERROR(MATCH($J860,SorP!$B$1:$B$6226,0)),"",INDIRECT("'SorP'!$A$"&amp;MATCH($S860&amp;$J860,SorP!C:C,0))))</f>
        <v/>
      </c>
      <c r="U860" s="168"/>
      <c r="V860" s="169" t="e">
        <f>IF(C860="",NA(),MATCH($B860&amp;$C860,'Smelter Look-up'!$J:$J,0))</f>
        <v>#N/A</v>
      </c>
      <c r="X860" s="170">
        <f t="shared" ca="1" si="39"/>
        <v>0</v>
      </c>
      <c r="AB860" s="312" t="str">
        <f t="shared" si="41"/>
        <v/>
      </c>
    </row>
    <row r="861" spans="1:28" s="170" customFormat="1" ht="20.399999999999999">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0"/>
        <v/>
      </c>
      <c r="T861" s="155" t="str">
        <f ca="1">IF(B861="","",IF(ISERROR(MATCH($J861,SorP!$B$1:$B$6226,0)),"",INDIRECT("'SorP'!$A$"&amp;MATCH($S861&amp;$J861,SorP!C:C,0))))</f>
        <v/>
      </c>
      <c r="U861" s="168"/>
      <c r="V861" s="169" t="e">
        <f>IF(C861="",NA(),MATCH($B861&amp;$C861,'Smelter Look-up'!$J:$J,0))</f>
        <v>#N/A</v>
      </c>
      <c r="X861" s="170">
        <f t="shared" ca="1" si="39"/>
        <v>0</v>
      </c>
      <c r="AB861" s="312" t="str">
        <f t="shared" si="41"/>
        <v/>
      </c>
    </row>
    <row r="862" spans="1:28" s="170" customFormat="1" ht="20.399999999999999">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0"/>
        <v/>
      </c>
      <c r="T862" s="155" t="str">
        <f ca="1">IF(B862="","",IF(ISERROR(MATCH($J862,SorP!$B$1:$B$6226,0)),"",INDIRECT("'SorP'!$A$"&amp;MATCH($S862&amp;$J862,SorP!C:C,0))))</f>
        <v/>
      </c>
      <c r="U862" s="168"/>
      <c r="V862" s="169" t="e">
        <f>IF(C862="",NA(),MATCH($B862&amp;$C862,'Smelter Look-up'!$J:$J,0))</f>
        <v>#N/A</v>
      </c>
      <c r="X862" s="170">
        <f t="shared" ca="1" si="39"/>
        <v>0</v>
      </c>
      <c r="AB862" s="312" t="str">
        <f t="shared" si="41"/>
        <v/>
      </c>
    </row>
    <row r="863" spans="1:28" s="170" customFormat="1" ht="20.399999999999999">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0"/>
        <v/>
      </c>
      <c r="T863" s="155" t="str">
        <f ca="1">IF(B863="","",IF(ISERROR(MATCH($J863,SorP!$B$1:$B$6226,0)),"",INDIRECT("'SorP'!$A$"&amp;MATCH($S863&amp;$J863,SorP!C:C,0))))</f>
        <v/>
      </c>
      <c r="U863" s="168"/>
      <c r="V863" s="169" t="e">
        <f>IF(C863="",NA(),MATCH($B863&amp;$C863,'Smelter Look-up'!$J:$J,0))</f>
        <v>#N/A</v>
      </c>
      <c r="X863" s="170">
        <f t="shared" ca="1" si="39"/>
        <v>0</v>
      </c>
      <c r="AB863" s="312" t="str">
        <f t="shared" si="41"/>
        <v/>
      </c>
    </row>
    <row r="864" spans="1:28" s="170" customFormat="1" ht="20.399999999999999">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0"/>
        <v/>
      </c>
      <c r="T864" s="155" t="str">
        <f ca="1">IF(B864="","",IF(ISERROR(MATCH($J864,SorP!$B$1:$B$6226,0)),"",INDIRECT("'SorP'!$A$"&amp;MATCH($S864&amp;$J864,SorP!C:C,0))))</f>
        <v/>
      </c>
      <c r="U864" s="168"/>
      <c r="V864" s="169" t="e">
        <f>IF(C864="",NA(),MATCH($B864&amp;$C864,'Smelter Look-up'!$J:$J,0))</f>
        <v>#N/A</v>
      </c>
      <c r="X864" s="170">
        <f t="shared" ca="1" si="39"/>
        <v>0</v>
      </c>
      <c r="AB864" s="312" t="str">
        <f t="shared" si="41"/>
        <v/>
      </c>
    </row>
    <row r="865" spans="1:28" s="170" customFormat="1" ht="20.399999999999999">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0"/>
        <v/>
      </c>
      <c r="T865" s="155" t="str">
        <f ca="1">IF(B865="","",IF(ISERROR(MATCH($J865,SorP!$B$1:$B$6226,0)),"",INDIRECT("'SorP'!$A$"&amp;MATCH($S865&amp;$J865,SorP!C:C,0))))</f>
        <v/>
      </c>
      <c r="U865" s="168"/>
      <c r="V865" s="169" t="e">
        <f>IF(C865="",NA(),MATCH($B865&amp;$C865,'Smelter Look-up'!$J:$J,0))</f>
        <v>#N/A</v>
      </c>
      <c r="X865" s="170">
        <f t="shared" ca="1" si="39"/>
        <v>0</v>
      </c>
      <c r="AB865" s="312" t="str">
        <f t="shared" si="41"/>
        <v/>
      </c>
    </row>
    <row r="866" spans="1:28" s="170" customFormat="1" ht="20.399999999999999">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0"/>
        <v/>
      </c>
      <c r="T866" s="155" t="str">
        <f ca="1">IF(B866="","",IF(ISERROR(MATCH($J866,SorP!$B$1:$B$6226,0)),"",INDIRECT("'SorP'!$A$"&amp;MATCH($S866&amp;$J866,SorP!C:C,0))))</f>
        <v/>
      </c>
      <c r="U866" s="168"/>
      <c r="V866" s="169" t="e">
        <f>IF(C866="",NA(),MATCH($B866&amp;$C866,'Smelter Look-up'!$J:$J,0))</f>
        <v>#N/A</v>
      </c>
      <c r="X866" s="170">
        <f t="shared" ca="1" si="39"/>
        <v>0</v>
      </c>
      <c r="AB866" s="312" t="str">
        <f t="shared" si="41"/>
        <v/>
      </c>
    </row>
    <row r="867" spans="1:28" s="170" customFormat="1" ht="20.399999999999999">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0"/>
        <v/>
      </c>
      <c r="T867" s="155" t="str">
        <f ca="1">IF(B867="","",IF(ISERROR(MATCH($J867,SorP!$B$1:$B$6226,0)),"",INDIRECT("'SorP'!$A$"&amp;MATCH($S867&amp;$J867,SorP!C:C,0))))</f>
        <v/>
      </c>
      <c r="U867" s="168"/>
      <c r="V867" s="169" t="e">
        <f>IF(C867="",NA(),MATCH($B867&amp;$C867,'Smelter Look-up'!$J:$J,0))</f>
        <v>#N/A</v>
      </c>
      <c r="X867" s="170">
        <f t="shared" ca="1" si="39"/>
        <v>0</v>
      </c>
      <c r="AB867" s="312" t="str">
        <f t="shared" si="41"/>
        <v/>
      </c>
    </row>
    <row r="868" spans="1:28" s="170" customFormat="1" ht="20.399999999999999">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0"/>
        <v/>
      </c>
      <c r="T868" s="155" t="str">
        <f ca="1">IF(B868="","",IF(ISERROR(MATCH($J868,SorP!$B$1:$B$6226,0)),"",INDIRECT("'SorP'!$A$"&amp;MATCH($S868&amp;$J868,SorP!C:C,0))))</f>
        <v/>
      </c>
      <c r="U868" s="168"/>
      <c r="V868" s="169" t="e">
        <f>IF(C868="",NA(),MATCH($B868&amp;$C868,'Smelter Look-up'!$J:$J,0))</f>
        <v>#N/A</v>
      </c>
      <c r="X868" s="170">
        <f t="shared" ca="1" si="39"/>
        <v>0</v>
      </c>
      <c r="AB868" s="312" t="str">
        <f t="shared" si="41"/>
        <v/>
      </c>
    </row>
    <row r="869" spans="1:28" s="170" customFormat="1" ht="20.399999999999999">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0"/>
        <v/>
      </c>
      <c r="T869" s="155" t="str">
        <f ca="1">IF(B869="","",IF(ISERROR(MATCH($J869,SorP!$B$1:$B$6226,0)),"",INDIRECT("'SorP'!$A$"&amp;MATCH($S869&amp;$J869,SorP!C:C,0))))</f>
        <v/>
      </c>
      <c r="U869" s="168"/>
      <c r="V869" s="169" t="e">
        <f>IF(C869="",NA(),MATCH($B869&amp;$C869,'Smelter Look-up'!$J:$J,0))</f>
        <v>#N/A</v>
      </c>
      <c r="X869" s="170">
        <f t="shared" ca="1" si="39"/>
        <v>0</v>
      </c>
      <c r="AB869" s="312" t="str">
        <f t="shared" si="41"/>
        <v/>
      </c>
    </row>
    <row r="870" spans="1:28" s="170" customFormat="1" ht="20.399999999999999">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0"/>
        <v/>
      </c>
      <c r="T870" s="155" t="str">
        <f ca="1">IF(B870="","",IF(ISERROR(MATCH($J870,SorP!$B$1:$B$6226,0)),"",INDIRECT("'SorP'!$A$"&amp;MATCH($S870&amp;$J870,SorP!C:C,0))))</f>
        <v/>
      </c>
      <c r="U870" s="168"/>
      <c r="V870" s="169" t="e">
        <f>IF(C870="",NA(),MATCH($B870&amp;$C870,'Smelter Look-up'!$J:$J,0))</f>
        <v>#N/A</v>
      </c>
      <c r="X870" s="170">
        <f t="shared" ca="1" si="39"/>
        <v>0</v>
      </c>
      <c r="AB870" s="312" t="str">
        <f t="shared" si="41"/>
        <v/>
      </c>
    </row>
    <row r="871" spans="1:28" s="170" customFormat="1" ht="20.399999999999999">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0"/>
        <v/>
      </c>
      <c r="T871" s="155" t="str">
        <f ca="1">IF(B871="","",IF(ISERROR(MATCH($J871,SorP!$B$1:$B$6226,0)),"",INDIRECT("'SorP'!$A$"&amp;MATCH($S871&amp;$J871,SorP!C:C,0))))</f>
        <v/>
      </c>
      <c r="U871" s="168"/>
      <c r="V871" s="169" t="e">
        <f>IF(C871="",NA(),MATCH($B871&amp;$C871,'Smelter Look-up'!$J:$J,0))</f>
        <v>#N/A</v>
      </c>
      <c r="X871" s="170">
        <f t="shared" ca="1" si="39"/>
        <v>0</v>
      </c>
      <c r="AB871" s="312" t="str">
        <f t="shared" si="41"/>
        <v/>
      </c>
    </row>
    <row r="872" spans="1:28" s="170" customFormat="1" ht="20.399999999999999">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0"/>
        <v/>
      </c>
      <c r="T872" s="155" t="str">
        <f ca="1">IF(B872="","",IF(ISERROR(MATCH($J872,SorP!$B$1:$B$6226,0)),"",INDIRECT("'SorP'!$A$"&amp;MATCH($S872&amp;$J872,SorP!C:C,0))))</f>
        <v/>
      </c>
      <c r="U872" s="168"/>
      <c r="V872" s="169" t="e">
        <f>IF(C872="",NA(),MATCH($B872&amp;$C872,'Smelter Look-up'!$J:$J,0))</f>
        <v>#N/A</v>
      </c>
      <c r="X872" s="170">
        <f t="shared" ca="1" si="39"/>
        <v>0</v>
      </c>
      <c r="AB872" s="312" t="str">
        <f t="shared" si="41"/>
        <v/>
      </c>
    </row>
    <row r="873" spans="1:28" s="170" customFormat="1" ht="20.399999999999999">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0"/>
        <v/>
      </c>
      <c r="T873" s="155" t="str">
        <f ca="1">IF(B873="","",IF(ISERROR(MATCH($J873,SorP!$B$1:$B$6226,0)),"",INDIRECT("'SorP'!$A$"&amp;MATCH($S873&amp;$J873,SorP!C:C,0))))</f>
        <v/>
      </c>
      <c r="U873" s="168"/>
      <c r="V873" s="169" t="e">
        <f>IF(C873="",NA(),MATCH($B873&amp;$C873,'Smelter Look-up'!$J:$J,0))</f>
        <v>#N/A</v>
      </c>
      <c r="X873" s="170">
        <f t="shared" ca="1" si="39"/>
        <v>0</v>
      </c>
      <c r="AB873" s="312" t="str">
        <f t="shared" si="41"/>
        <v/>
      </c>
    </row>
    <row r="874" spans="1:28" s="170" customFormat="1" ht="20.399999999999999">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0"/>
        <v/>
      </c>
      <c r="T874" s="155" t="str">
        <f ca="1">IF(B874="","",IF(ISERROR(MATCH($J874,SorP!$B$1:$B$6226,0)),"",INDIRECT("'SorP'!$A$"&amp;MATCH($S874&amp;$J874,SorP!C:C,0))))</f>
        <v/>
      </c>
      <c r="U874" s="168"/>
      <c r="V874" s="169" t="e">
        <f>IF(C874="",NA(),MATCH($B874&amp;$C874,'Smelter Look-up'!$J:$J,0))</f>
        <v>#N/A</v>
      </c>
      <c r="X874" s="170">
        <f t="shared" ca="1" si="39"/>
        <v>0</v>
      </c>
      <c r="AB874" s="312" t="str">
        <f t="shared" si="41"/>
        <v/>
      </c>
    </row>
    <row r="875" spans="1:28" s="170" customFormat="1" ht="20.399999999999999">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0"/>
        <v/>
      </c>
      <c r="T875" s="155" t="str">
        <f ca="1">IF(B875="","",IF(ISERROR(MATCH($J875,SorP!$B$1:$B$6226,0)),"",INDIRECT("'SorP'!$A$"&amp;MATCH($S875&amp;$J875,SorP!C:C,0))))</f>
        <v/>
      </c>
      <c r="U875" s="168"/>
      <c r="V875" s="169" t="e">
        <f>IF(C875="",NA(),MATCH($B875&amp;$C875,'Smelter Look-up'!$J:$J,0))</f>
        <v>#N/A</v>
      </c>
      <c r="X875" s="170">
        <f t="shared" ca="1" si="39"/>
        <v>0</v>
      </c>
      <c r="AB875" s="312" t="str">
        <f t="shared" si="41"/>
        <v/>
      </c>
    </row>
    <row r="876" spans="1:28" s="170" customFormat="1" ht="20.399999999999999">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0"/>
        <v/>
      </c>
      <c r="T876" s="155" t="str">
        <f ca="1">IF(B876="","",IF(ISERROR(MATCH($J876,SorP!$B$1:$B$6226,0)),"",INDIRECT("'SorP'!$A$"&amp;MATCH($S876&amp;$J876,SorP!C:C,0))))</f>
        <v/>
      </c>
      <c r="U876" s="168"/>
      <c r="V876" s="169" t="e">
        <f>IF(C876="",NA(),MATCH($B876&amp;$C876,'Smelter Look-up'!$J:$J,0))</f>
        <v>#N/A</v>
      </c>
      <c r="X876" s="170">
        <f t="shared" ca="1" si="39"/>
        <v>0</v>
      </c>
      <c r="AB876" s="312" t="str">
        <f t="shared" si="41"/>
        <v/>
      </c>
    </row>
    <row r="877" spans="1:28" s="170" customFormat="1" ht="20.399999999999999">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0"/>
        <v/>
      </c>
      <c r="T877" s="155" t="str">
        <f ca="1">IF(B877="","",IF(ISERROR(MATCH($J877,SorP!$B$1:$B$6226,0)),"",INDIRECT("'SorP'!$A$"&amp;MATCH($S877&amp;$J877,SorP!C:C,0))))</f>
        <v/>
      </c>
      <c r="U877" s="168"/>
      <c r="V877" s="169" t="e">
        <f>IF(C877="",NA(),MATCH($B877&amp;$C877,'Smelter Look-up'!$J:$J,0))</f>
        <v>#N/A</v>
      </c>
      <c r="X877" s="170">
        <f t="shared" ca="1" si="39"/>
        <v>0</v>
      </c>
      <c r="AB877" s="312" t="str">
        <f t="shared" si="41"/>
        <v/>
      </c>
    </row>
    <row r="878" spans="1:28" s="170" customFormat="1" ht="20.399999999999999">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0"/>
        <v/>
      </c>
      <c r="T878" s="155" t="str">
        <f ca="1">IF(B878="","",IF(ISERROR(MATCH($J878,SorP!$B$1:$B$6226,0)),"",INDIRECT("'SorP'!$A$"&amp;MATCH($S878&amp;$J878,SorP!C:C,0))))</f>
        <v/>
      </c>
      <c r="U878" s="168"/>
      <c r="V878" s="169" t="e">
        <f>IF(C878="",NA(),MATCH($B878&amp;$C878,'Smelter Look-up'!$J:$J,0))</f>
        <v>#N/A</v>
      </c>
      <c r="X878" s="170">
        <f t="shared" ca="1" si="39"/>
        <v>0</v>
      </c>
      <c r="AB878" s="312" t="str">
        <f t="shared" si="41"/>
        <v/>
      </c>
    </row>
    <row r="879" spans="1:28" s="170" customFormat="1" ht="20.399999999999999">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0"/>
        <v/>
      </c>
      <c r="T879" s="155" t="str">
        <f ca="1">IF(B879="","",IF(ISERROR(MATCH($J879,SorP!$B$1:$B$6226,0)),"",INDIRECT("'SorP'!$A$"&amp;MATCH($S879&amp;$J879,SorP!C:C,0))))</f>
        <v/>
      </c>
      <c r="U879" s="168"/>
      <c r="V879" s="169" t="e">
        <f>IF(C879="",NA(),MATCH($B879&amp;$C879,'Smelter Look-up'!$J:$J,0))</f>
        <v>#N/A</v>
      </c>
      <c r="X879" s="170">
        <f t="shared" ca="1" si="39"/>
        <v>0</v>
      </c>
      <c r="AB879" s="312" t="str">
        <f t="shared" si="41"/>
        <v/>
      </c>
    </row>
    <row r="880" spans="1:28" s="170" customFormat="1" ht="20.399999999999999">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0"/>
        <v/>
      </c>
      <c r="T880" s="155" t="str">
        <f ca="1">IF(B880="","",IF(ISERROR(MATCH($J880,SorP!$B$1:$B$6226,0)),"",INDIRECT("'SorP'!$A$"&amp;MATCH($S880&amp;$J880,SorP!C:C,0))))</f>
        <v/>
      </c>
      <c r="U880" s="168"/>
      <c r="V880" s="169" t="e">
        <f>IF(C880="",NA(),MATCH($B880&amp;$C880,'Smelter Look-up'!$J:$J,0))</f>
        <v>#N/A</v>
      </c>
      <c r="X880" s="170">
        <f t="shared" ca="1" si="39"/>
        <v>0</v>
      </c>
      <c r="AB880" s="312" t="str">
        <f t="shared" si="41"/>
        <v/>
      </c>
    </row>
    <row r="881" spans="1:28" s="170" customFormat="1" ht="20.399999999999999">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0"/>
        <v/>
      </c>
      <c r="T881" s="155" t="str">
        <f ca="1">IF(B881="","",IF(ISERROR(MATCH($J881,SorP!$B$1:$B$6226,0)),"",INDIRECT("'SorP'!$A$"&amp;MATCH($S881&amp;$J881,SorP!C:C,0))))</f>
        <v/>
      </c>
      <c r="U881" s="168"/>
      <c r="V881" s="169" t="e">
        <f>IF(C881="",NA(),MATCH($B881&amp;$C881,'Smelter Look-up'!$J:$J,0))</f>
        <v>#N/A</v>
      </c>
      <c r="X881" s="170">
        <f t="shared" ca="1" si="39"/>
        <v>0</v>
      </c>
      <c r="AB881" s="312" t="str">
        <f t="shared" si="41"/>
        <v/>
      </c>
    </row>
    <row r="882" spans="1:28" s="170" customFormat="1" ht="20.399999999999999">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0"/>
        <v/>
      </c>
      <c r="T882" s="155" t="str">
        <f ca="1">IF(B882="","",IF(ISERROR(MATCH($J882,SorP!$B$1:$B$6226,0)),"",INDIRECT("'SorP'!$A$"&amp;MATCH($S882&amp;$J882,SorP!C:C,0))))</f>
        <v/>
      </c>
      <c r="U882" s="168"/>
      <c r="V882" s="169" t="e">
        <f>IF(C882="",NA(),MATCH($B882&amp;$C882,'Smelter Look-up'!$J:$J,0))</f>
        <v>#N/A</v>
      </c>
      <c r="X882" s="170">
        <f t="shared" ca="1" si="39"/>
        <v>0</v>
      </c>
      <c r="AB882" s="312" t="str">
        <f t="shared" si="41"/>
        <v/>
      </c>
    </row>
    <row r="883" spans="1:28" s="170" customFormat="1" ht="20.399999999999999">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0"/>
        <v/>
      </c>
      <c r="T883" s="155" t="str">
        <f ca="1">IF(B883="","",IF(ISERROR(MATCH($J883,SorP!$B$1:$B$6226,0)),"",INDIRECT("'SorP'!$A$"&amp;MATCH($S883&amp;$J883,SorP!C:C,0))))</f>
        <v/>
      </c>
      <c r="U883" s="168"/>
      <c r="V883" s="169" t="e">
        <f>IF(C883="",NA(),MATCH($B883&amp;$C883,'Smelter Look-up'!$J:$J,0))</f>
        <v>#N/A</v>
      </c>
      <c r="X883" s="170">
        <f t="shared" ca="1" si="39"/>
        <v>0</v>
      </c>
      <c r="AB883" s="312" t="str">
        <f t="shared" si="41"/>
        <v/>
      </c>
    </row>
    <row r="884" spans="1:28" s="170" customFormat="1" ht="20.399999999999999">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0"/>
        <v/>
      </c>
      <c r="T884" s="155" t="str">
        <f ca="1">IF(B884="","",IF(ISERROR(MATCH($J884,SorP!$B$1:$B$6226,0)),"",INDIRECT("'SorP'!$A$"&amp;MATCH($S884&amp;$J884,SorP!C:C,0))))</f>
        <v/>
      </c>
      <c r="U884" s="168"/>
      <c r="V884" s="169" t="e">
        <f>IF(C884="",NA(),MATCH($B884&amp;$C884,'Smelter Look-up'!$J:$J,0))</f>
        <v>#N/A</v>
      </c>
      <c r="X884" s="170">
        <f t="shared" ca="1" si="39"/>
        <v>0</v>
      </c>
      <c r="AB884" s="312" t="str">
        <f t="shared" si="41"/>
        <v/>
      </c>
    </row>
    <row r="885" spans="1:28" s="170" customFormat="1" ht="20.399999999999999">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0"/>
        <v/>
      </c>
      <c r="T885" s="155" t="str">
        <f ca="1">IF(B885="","",IF(ISERROR(MATCH($J885,SorP!$B$1:$B$6226,0)),"",INDIRECT("'SorP'!$A$"&amp;MATCH($S885&amp;$J885,SorP!C:C,0))))</f>
        <v/>
      </c>
      <c r="U885" s="168"/>
      <c r="V885" s="169" t="e">
        <f>IF(C885="",NA(),MATCH($B885&amp;$C885,'Smelter Look-up'!$J:$J,0))</f>
        <v>#N/A</v>
      </c>
      <c r="X885" s="170">
        <f t="shared" ca="1" si="39"/>
        <v>0</v>
      </c>
      <c r="AB885" s="312" t="str">
        <f t="shared" si="41"/>
        <v/>
      </c>
    </row>
    <row r="886" spans="1:28" s="170" customFormat="1" ht="20.399999999999999">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0"/>
        <v/>
      </c>
      <c r="T886" s="155" t="str">
        <f ca="1">IF(B886="","",IF(ISERROR(MATCH($J886,SorP!$B$1:$B$6226,0)),"",INDIRECT("'SorP'!$A$"&amp;MATCH($S886&amp;$J886,SorP!C:C,0))))</f>
        <v/>
      </c>
      <c r="U886" s="168"/>
      <c r="V886" s="169" t="e">
        <f>IF(C886="",NA(),MATCH($B886&amp;$C886,'Smelter Look-up'!$J:$J,0))</f>
        <v>#N/A</v>
      </c>
      <c r="X886" s="170">
        <f t="shared" ca="1" si="39"/>
        <v>0</v>
      </c>
      <c r="AB886" s="312" t="str">
        <f t="shared" si="41"/>
        <v/>
      </c>
    </row>
    <row r="887" spans="1:28" s="170" customFormat="1" ht="20.399999999999999">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0"/>
        <v/>
      </c>
      <c r="T887" s="155" t="str">
        <f ca="1">IF(B887="","",IF(ISERROR(MATCH($J887,SorP!$B$1:$B$6226,0)),"",INDIRECT("'SorP'!$A$"&amp;MATCH($S887&amp;$J887,SorP!C:C,0))))</f>
        <v/>
      </c>
      <c r="U887" s="168"/>
      <c r="V887" s="169" t="e">
        <f>IF(C887="",NA(),MATCH($B887&amp;$C887,'Smelter Look-up'!$J:$J,0))</f>
        <v>#N/A</v>
      </c>
      <c r="X887" s="170">
        <f t="shared" ca="1" si="39"/>
        <v>0</v>
      </c>
      <c r="AB887" s="312" t="str">
        <f t="shared" si="41"/>
        <v/>
      </c>
    </row>
    <row r="888" spans="1:28" s="170" customFormat="1" ht="20.399999999999999">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0"/>
        <v/>
      </c>
      <c r="T888" s="155" t="str">
        <f ca="1">IF(B888="","",IF(ISERROR(MATCH($J888,SorP!$B$1:$B$6226,0)),"",INDIRECT("'SorP'!$A$"&amp;MATCH($S888&amp;$J888,SorP!C:C,0))))</f>
        <v/>
      </c>
      <c r="U888" s="168"/>
      <c r="V888" s="169" t="e">
        <f>IF(C888="",NA(),MATCH($B888&amp;$C888,'Smelter Look-up'!$J:$J,0))</f>
        <v>#N/A</v>
      </c>
      <c r="X888" s="170">
        <f t="shared" ca="1" si="39"/>
        <v>0</v>
      </c>
      <c r="AB888" s="312" t="str">
        <f t="shared" si="41"/>
        <v/>
      </c>
    </row>
    <row r="889" spans="1:28" s="170" customFormat="1" ht="20.399999999999999">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0"/>
        <v/>
      </c>
      <c r="T889" s="155" t="str">
        <f ca="1">IF(B889="","",IF(ISERROR(MATCH($J889,SorP!$B$1:$B$6226,0)),"",INDIRECT("'SorP'!$A$"&amp;MATCH($S889&amp;$J889,SorP!C:C,0))))</f>
        <v/>
      </c>
      <c r="U889" s="168"/>
      <c r="V889" s="169" t="e">
        <f>IF(C889="",NA(),MATCH($B889&amp;$C889,'Smelter Look-up'!$J:$J,0))</f>
        <v>#N/A</v>
      </c>
      <c r="X889" s="170">
        <f t="shared" ca="1" si="39"/>
        <v>0</v>
      </c>
      <c r="AB889" s="312" t="str">
        <f t="shared" si="41"/>
        <v/>
      </c>
    </row>
    <row r="890" spans="1:28" s="170" customFormat="1" ht="20.399999999999999">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0"/>
        <v/>
      </c>
      <c r="T890" s="155" t="str">
        <f ca="1">IF(B890="","",IF(ISERROR(MATCH($J890,SorP!$B$1:$B$6226,0)),"",INDIRECT("'SorP'!$A$"&amp;MATCH($S890&amp;$J890,SorP!C:C,0))))</f>
        <v/>
      </c>
      <c r="U890" s="168"/>
      <c r="V890" s="169" t="e">
        <f>IF(C890="",NA(),MATCH($B890&amp;$C890,'Smelter Look-up'!$J:$J,0))</f>
        <v>#N/A</v>
      </c>
      <c r="X890" s="170">
        <f t="shared" ca="1" si="39"/>
        <v>0</v>
      </c>
      <c r="AB890" s="312" t="str">
        <f t="shared" si="41"/>
        <v/>
      </c>
    </row>
    <row r="891" spans="1:28" s="170" customFormat="1" ht="20.399999999999999">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0"/>
        <v/>
      </c>
      <c r="T891" s="155" t="str">
        <f ca="1">IF(B891="","",IF(ISERROR(MATCH($J891,SorP!$B$1:$B$6226,0)),"",INDIRECT("'SorP'!$A$"&amp;MATCH($S891&amp;$J891,SorP!C:C,0))))</f>
        <v/>
      </c>
      <c r="U891" s="168"/>
      <c r="V891" s="169" t="e">
        <f>IF(C891="",NA(),MATCH($B891&amp;$C891,'Smelter Look-up'!$J:$J,0))</f>
        <v>#N/A</v>
      </c>
      <c r="X891" s="170">
        <f t="shared" ca="1" si="39"/>
        <v>0</v>
      </c>
      <c r="AB891" s="312" t="str">
        <f t="shared" si="41"/>
        <v/>
      </c>
    </row>
    <row r="892" spans="1:28" s="170" customFormat="1" ht="20.399999999999999">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0"/>
        <v/>
      </c>
      <c r="T892" s="155" t="str">
        <f ca="1">IF(B892="","",IF(ISERROR(MATCH($J892,SorP!$B$1:$B$6226,0)),"",INDIRECT("'SorP'!$A$"&amp;MATCH($S892&amp;$J892,SorP!C:C,0))))</f>
        <v/>
      </c>
      <c r="U892" s="168"/>
      <c r="V892" s="169" t="e">
        <f>IF(C892="",NA(),MATCH($B892&amp;$C892,'Smelter Look-up'!$J:$J,0))</f>
        <v>#N/A</v>
      </c>
      <c r="X892" s="170">
        <f t="shared" ref="X892:X955" ca="1" si="42">IF(AND(C892="Smelter not listed",OR(LEN(D892)=0,LEN(E892)=0)),1,0)</f>
        <v>0</v>
      </c>
      <c r="AB892" s="312" t="str">
        <f t="shared" si="41"/>
        <v/>
      </c>
    </row>
    <row r="893" spans="1:28" s="170" customFormat="1" ht="20.399999999999999">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ref="S893:S956" ca="1" si="43">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2"/>
        <v>0</v>
      </c>
      <c r="AB893" s="312" t="str">
        <f t="shared" si="41"/>
        <v/>
      </c>
    </row>
    <row r="894" spans="1:28" s="170" customFormat="1" ht="20.399999999999999">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1"/>
        <v/>
      </c>
    </row>
    <row r="895" spans="1:28" s="170" customFormat="1" ht="20.399999999999999">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ca="1" si="42"/>
        <v>0</v>
      </c>
      <c r="AB895" s="312" t="str">
        <f t="shared" si="41"/>
        <v/>
      </c>
    </row>
    <row r="896" spans="1:28" s="170" customFormat="1" ht="20.399999999999999">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3"/>
        <v/>
      </c>
      <c r="T896" s="155" t="str">
        <f ca="1">IF(B896="","",IF(ISERROR(MATCH($J896,SorP!$B$1:$B$6226,0)),"",INDIRECT("'SorP'!$A$"&amp;MATCH($S896&amp;$J896,SorP!C:C,0))))</f>
        <v/>
      </c>
      <c r="U896" s="168"/>
      <c r="V896" s="169" t="e">
        <f>IF(C896="",NA(),MATCH($B896&amp;$C896,'Smelter Look-up'!$J:$J,0))</f>
        <v>#N/A</v>
      </c>
      <c r="X896" s="170">
        <f t="shared" ca="1" si="42"/>
        <v>0</v>
      </c>
      <c r="AB896" s="312" t="str">
        <f t="shared" si="41"/>
        <v/>
      </c>
    </row>
    <row r="897" spans="1:28" s="170" customFormat="1" ht="20.399999999999999">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3"/>
        <v/>
      </c>
      <c r="T897" s="155" t="str">
        <f ca="1">IF(B897="","",IF(ISERROR(MATCH($J897,SorP!$B$1:$B$6226,0)),"",INDIRECT("'SorP'!$A$"&amp;MATCH($S897&amp;$J897,SorP!C:C,0))))</f>
        <v/>
      </c>
      <c r="U897" s="168"/>
      <c r="V897" s="169" t="e">
        <f>IF(C897="",NA(),MATCH($B897&amp;$C897,'Smelter Look-up'!$J:$J,0))</f>
        <v>#N/A</v>
      </c>
      <c r="X897" s="170">
        <f t="shared" ca="1" si="42"/>
        <v>0</v>
      </c>
      <c r="AB897" s="312" t="str">
        <f t="shared" si="41"/>
        <v/>
      </c>
    </row>
    <row r="898" spans="1:28" s="170" customFormat="1" ht="20.399999999999999">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3"/>
        <v/>
      </c>
      <c r="T898" s="155" t="str">
        <f ca="1">IF(B898="","",IF(ISERROR(MATCH($J898,SorP!$B$1:$B$6226,0)),"",INDIRECT("'SorP'!$A$"&amp;MATCH($S898&amp;$J898,SorP!C:C,0))))</f>
        <v/>
      </c>
      <c r="U898" s="168"/>
      <c r="V898" s="169" t="e">
        <f>IF(C898="",NA(),MATCH($B898&amp;$C898,'Smelter Look-up'!$J:$J,0))</f>
        <v>#N/A</v>
      </c>
      <c r="X898" s="170">
        <f t="shared" ca="1" si="42"/>
        <v>0</v>
      </c>
      <c r="AB898" s="312" t="str">
        <f t="shared" si="41"/>
        <v/>
      </c>
    </row>
    <row r="899" spans="1:28" s="170" customFormat="1" ht="20.399999999999999">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3"/>
        <v/>
      </c>
      <c r="T899" s="155" t="str">
        <f ca="1">IF(B899="","",IF(ISERROR(MATCH($J899,SorP!$B$1:$B$6226,0)),"",INDIRECT("'SorP'!$A$"&amp;MATCH($S899&amp;$J899,SorP!C:C,0))))</f>
        <v/>
      </c>
      <c r="U899" s="168"/>
      <c r="V899" s="169" t="e">
        <f>IF(C899="",NA(),MATCH($B899&amp;$C899,'Smelter Look-up'!$J:$J,0))</f>
        <v>#N/A</v>
      </c>
      <c r="X899" s="170">
        <f t="shared" ca="1" si="42"/>
        <v>0</v>
      </c>
      <c r="AB899" s="312" t="str">
        <f t="shared" ref="AB899:AB962" si="44">IF(C899="","",B899)</f>
        <v/>
      </c>
    </row>
    <row r="900" spans="1:28" s="170" customFormat="1" ht="20.399999999999999">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3"/>
        <v/>
      </c>
      <c r="T900" s="155" t="str">
        <f ca="1">IF(B900="","",IF(ISERROR(MATCH($J900,SorP!$B$1:$B$6226,0)),"",INDIRECT("'SorP'!$A$"&amp;MATCH($S900&amp;$J900,SorP!C:C,0))))</f>
        <v/>
      </c>
      <c r="U900" s="168"/>
      <c r="V900" s="169" t="e">
        <f>IF(C900="",NA(),MATCH($B900&amp;$C900,'Smelter Look-up'!$J:$J,0))</f>
        <v>#N/A</v>
      </c>
      <c r="X900" s="170">
        <f t="shared" ca="1" si="42"/>
        <v>0</v>
      </c>
      <c r="AB900" s="312" t="str">
        <f t="shared" si="44"/>
        <v/>
      </c>
    </row>
    <row r="901" spans="1:28" s="170" customFormat="1" ht="20.399999999999999">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3"/>
        <v/>
      </c>
      <c r="T901" s="155" t="str">
        <f ca="1">IF(B901="","",IF(ISERROR(MATCH($J901,SorP!$B$1:$B$6226,0)),"",INDIRECT("'SorP'!$A$"&amp;MATCH($S901&amp;$J901,SorP!C:C,0))))</f>
        <v/>
      </c>
      <c r="U901" s="168"/>
      <c r="V901" s="169" t="e">
        <f>IF(C901="",NA(),MATCH($B901&amp;$C901,'Smelter Look-up'!$J:$J,0))</f>
        <v>#N/A</v>
      </c>
      <c r="X901" s="170">
        <f t="shared" ca="1" si="42"/>
        <v>0</v>
      </c>
      <c r="AB901" s="312" t="str">
        <f t="shared" si="44"/>
        <v/>
      </c>
    </row>
    <row r="902" spans="1:28" s="170" customFormat="1" ht="20.399999999999999">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3"/>
        <v/>
      </c>
      <c r="T902" s="155" t="str">
        <f ca="1">IF(B902="","",IF(ISERROR(MATCH($J902,SorP!$B$1:$B$6226,0)),"",INDIRECT("'SorP'!$A$"&amp;MATCH($S902&amp;$J902,SorP!C:C,0))))</f>
        <v/>
      </c>
      <c r="U902" s="168"/>
      <c r="V902" s="169" t="e">
        <f>IF(C902="",NA(),MATCH($B902&amp;$C902,'Smelter Look-up'!$J:$J,0))</f>
        <v>#N/A</v>
      </c>
      <c r="X902" s="170">
        <f t="shared" ca="1" si="42"/>
        <v>0</v>
      </c>
      <c r="AB902" s="312" t="str">
        <f t="shared" si="44"/>
        <v/>
      </c>
    </row>
    <row r="903" spans="1:28" s="170" customFormat="1" ht="20.399999999999999">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3"/>
        <v/>
      </c>
      <c r="T903" s="155" t="str">
        <f ca="1">IF(B903="","",IF(ISERROR(MATCH($J903,SorP!$B$1:$B$6226,0)),"",INDIRECT("'SorP'!$A$"&amp;MATCH($S903&amp;$J903,SorP!C:C,0))))</f>
        <v/>
      </c>
      <c r="U903" s="168"/>
      <c r="V903" s="169" t="e">
        <f>IF(C903="",NA(),MATCH($B903&amp;$C903,'Smelter Look-up'!$J:$J,0))</f>
        <v>#N/A</v>
      </c>
      <c r="X903" s="170">
        <f t="shared" ca="1" si="42"/>
        <v>0</v>
      </c>
      <c r="AB903" s="312" t="str">
        <f t="shared" si="44"/>
        <v/>
      </c>
    </row>
    <row r="904" spans="1:28" s="170" customFormat="1" ht="20.399999999999999">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3"/>
        <v/>
      </c>
      <c r="T904" s="155" t="str">
        <f ca="1">IF(B904="","",IF(ISERROR(MATCH($J904,SorP!$B$1:$B$6226,0)),"",INDIRECT("'SorP'!$A$"&amp;MATCH($S904&amp;$J904,SorP!C:C,0))))</f>
        <v/>
      </c>
      <c r="U904" s="168"/>
      <c r="V904" s="169" t="e">
        <f>IF(C904="",NA(),MATCH($B904&amp;$C904,'Smelter Look-up'!$J:$J,0))</f>
        <v>#N/A</v>
      </c>
      <c r="X904" s="170">
        <f t="shared" ca="1" si="42"/>
        <v>0</v>
      </c>
      <c r="AB904" s="312" t="str">
        <f t="shared" si="44"/>
        <v/>
      </c>
    </row>
    <row r="905" spans="1:28" s="170" customFormat="1" ht="20.399999999999999">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3"/>
        <v/>
      </c>
      <c r="T905" s="155" t="str">
        <f ca="1">IF(B905="","",IF(ISERROR(MATCH($J905,SorP!$B$1:$B$6226,0)),"",INDIRECT("'SorP'!$A$"&amp;MATCH($S905&amp;$J905,SorP!C:C,0))))</f>
        <v/>
      </c>
      <c r="U905" s="168"/>
      <c r="V905" s="169" t="e">
        <f>IF(C905="",NA(),MATCH($B905&amp;$C905,'Smelter Look-up'!$J:$J,0))</f>
        <v>#N/A</v>
      </c>
      <c r="X905" s="170">
        <f t="shared" ca="1" si="42"/>
        <v>0</v>
      </c>
      <c r="AB905" s="312" t="str">
        <f t="shared" si="44"/>
        <v/>
      </c>
    </row>
    <row r="906" spans="1:28" s="170" customFormat="1" ht="20.399999999999999">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3"/>
        <v/>
      </c>
      <c r="T906" s="155" t="str">
        <f ca="1">IF(B906="","",IF(ISERROR(MATCH($J906,SorP!$B$1:$B$6226,0)),"",INDIRECT("'SorP'!$A$"&amp;MATCH($S906&amp;$J906,SorP!C:C,0))))</f>
        <v/>
      </c>
      <c r="U906" s="168"/>
      <c r="V906" s="169" t="e">
        <f>IF(C906="",NA(),MATCH($B906&amp;$C906,'Smelter Look-up'!$J:$J,0))</f>
        <v>#N/A</v>
      </c>
      <c r="X906" s="170">
        <f t="shared" ca="1" si="42"/>
        <v>0</v>
      </c>
      <c r="AB906" s="312" t="str">
        <f t="shared" si="44"/>
        <v/>
      </c>
    </row>
    <row r="907" spans="1:28" s="170" customFormat="1" ht="20.399999999999999">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3"/>
        <v/>
      </c>
      <c r="T907" s="155" t="str">
        <f ca="1">IF(B907="","",IF(ISERROR(MATCH($J907,SorP!$B$1:$B$6226,0)),"",INDIRECT("'SorP'!$A$"&amp;MATCH($S907&amp;$J907,SorP!C:C,0))))</f>
        <v/>
      </c>
      <c r="U907" s="168"/>
      <c r="V907" s="169" t="e">
        <f>IF(C907="",NA(),MATCH($B907&amp;$C907,'Smelter Look-up'!$J:$J,0))</f>
        <v>#N/A</v>
      </c>
      <c r="X907" s="170">
        <f t="shared" ca="1" si="42"/>
        <v>0</v>
      </c>
      <c r="AB907" s="312" t="str">
        <f t="shared" si="44"/>
        <v/>
      </c>
    </row>
    <row r="908" spans="1:28" s="170" customFormat="1" ht="20.399999999999999">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3"/>
        <v/>
      </c>
      <c r="T908" s="155" t="str">
        <f ca="1">IF(B908="","",IF(ISERROR(MATCH($J908,SorP!$B$1:$B$6226,0)),"",INDIRECT("'SorP'!$A$"&amp;MATCH($S908&amp;$J908,SorP!C:C,0))))</f>
        <v/>
      </c>
      <c r="U908" s="168"/>
      <c r="V908" s="169" t="e">
        <f>IF(C908="",NA(),MATCH($B908&amp;$C908,'Smelter Look-up'!$J:$J,0))</f>
        <v>#N/A</v>
      </c>
      <c r="X908" s="170">
        <f t="shared" ca="1" si="42"/>
        <v>0</v>
      </c>
      <c r="AB908" s="312" t="str">
        <f t="shared" si="44"/>
        <v/>
      </c>
    </row>
    <row r="909" spans="1:28" s="170" customFormat="1" ht="20.399999999999999">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3"/>
        <v/>
      </c>
      <c r="T909" s="155" t="str">
        <f ca="1">IF(B909="","",IF(ISERROR(MATCH($J909,SorP!$B$1:$B$6226,0)),"",INDIRECT("'SorP'!$A$"&amp;MATCH($S909&amp;$J909,SorP!C:C,0))))</f>
        <v/>
      </c>
      <c r="U909" s="168"/>
      <c r="V909" s="169" t="e">
        <f>IF(C909="",NA(),MATCH($B909&amp;$C909,'Smelter Look-up'!$J:$J,0))</f>
        <v>#N/A</v>
      </c>
      <c r="X909" s="170">
        <f t="shared" ca="1" si="42"/>
        <v>0</v>
      </c>
      <c r="AB909" s="312" t="str">
        <f t="shared" si="44"/>
        <v/>
      </c>
    </row>
    <row r="910" spans="1:28" s="170" customFormat="1" ht="20.399999999999999">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3"/>
        <v/>
      </c>
      <c r="T910" s="155" t="str">
        <f ca="1">IF(B910="","",IF(ISERROR(MATCH($J910,SorP!$B$1:$B$6226,0)),"",INDIRECT("'SorP'!$A$"&amp;MATCH($S910&amp;$J910,SorP!C:C,0))))</f>
        <v/>
      </c>
      <c r="U910" s="168"/>
      <c r="V910" s="169" t="e">
        <f>IF(C910="",NA(),MATCH($B910&amp;$C910,'Smelter Look-up'!$J:$J,0))</f>
        <v>#N/A</v>
      </c>
      <c r="X910" s="170">
        <f t="shared" ca="1" si="42"/>
        <v>0</v>
      </c>
      <c r="AB910" s="312" t="str">
        <f t="shared" si="44"/>
        <v/>
      </c>
    </row>
    <row r="911" spans="1:28" s="170" customFormat="1" ht="20.399999999999999">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3"/>
        <v/>
      </c>
      <c r="T911" s="155" t="str">
        <f ca="1">IF(B911="","",IF(ISERROR(MATCH($J911,SorP!$B$1:$B$6226,0)),"",INDIRECT("'SorP'!$A$"&amp;MATCH($S911&amp;$J911,SorP!C:C,0))))</f>
        <v/>
      </c>
      <c r="U911" s="168"/>
      <c r="V911" s="169" t="e">
        <f>IF(C911="",NA(),MATCH($B911&amp;$C911,'Smelter Look-up'!$J:$J,0))</f>
        <v>#N/A</v>
      </c>
      <c r="X911" s="170">
        <f t="shared" ca="1" si="42"/>
        <v>0</v>
      </c>
      <c r="AB911" s="312" t="str">
        <f t="shared" si="44"/>
        <v/>
      </c>
    </row>
    <row r="912" spans="1:28" s="170" customFormat="1" ht="20.399999999999999">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3"/>
        <v/>
      </c>
      <c r="T912" s="155" t="str">
        <f ca="1">IF(B912="","",IF(ISERROR(MATCH($J912,SorP!$B$1:$B$6226,0)),"",INDIRECT("'SorP'!$A$"&amp;MATCH($S912&amp;$J912,SorP!C:C,0))))</f>
        <v/>
      </c>
      <c r="U912" s="168"/>
      <c r="V912" s="169" t="e">
        <f>IF(C912="",NA(),MATCH($B912&amp;$C912,'Smelter Look-up'!$J:$J,0))</f>
        <v>#N/A</v>
      </c>
      <c r="X912" s="170">
        <f t="shared" ca="1" si="42"/>
        <v>0</v>
      </c>
      <c r="AB912" s="312" t="str">
        <f t="shared" si="44"/>
        <v/>
      </c>
    </row>
    <row r="913" spans="1:28" s="170" customFormat="1" ht="20.399999999999999">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3"/>
        <v/>
      </c>
      <c r="T913" s="155" t="str">
        <f ca="1">IF(B913="","",IF(ISERROR(MATCH($J913,SorP!$B$1:$B$6226,0)),"",INDIRECT("'SorP'!$A$"&amp;MATCH($S913&amp;$J913,SorP!C:C,0))))</f>
        <v/>
      </c>
      <c r="U913" s="168"/>
      <c r="V913" s="169" t="e">
        <f>IF(C913="",NA(),MATCH($B913&amp;$C913,'Smelter Look-up'!$J:$J,0))</f>
        <v>#N/A</v>
      </c>
      <c r="X913" s="170">
        <f t="shared" ca="1" si="42"/>
        <v>0</v>
      </c>
      <c r="AB913" s="312" t="str">
        <f t="shared" si="44"/>
        <v/>
      </c>
    </row>
    <row r="914" spans="1:28" s="170" customFormat="1" ht="20.399999999999999">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3"/>
        <v/>
      </c>
      <c r="T914" s="155" t="str">
        <f ca="1">IF(B914="","",IF(ISERROR(MATCH($J914,SorP!$B$1:$B$6226,0)),"",INDIRECT("'SorP'!$A$"&amp;MATCH($S914&amp;$J914,SorP!C:C,0))))</f>
        <v/>
      </c>
      <c r="U914" s="168"/>
      <c r="V914" s="169" t="e">
        <f>IF(C914="",NA(),MATCH($B914&amp;$C914,'Smelter Look-up'!$J:$J,0))</f>
        <v>#N/A</v>
      </c>
      <c r="X914" s="170">
        <f t="shared" ca="1" si="42"/>
        <v>0</v>
      </c>
      <c r="AB914" s="312" t="str">
        <f t="shared" si="44"/>
        <v/>
      </c>
    </row>
    <row r="915" spans="1:28" s="170" customFormat="1" ht="20.399999999999999">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3"/>
        <v/>
      </c>
      <c r="T915" s="155" t="str">
        <f ca="1">IF(B915="","",IF(ISERROR(MATCH($J915,SorP!$B$1:$B$6226,0)),"",INDIRECT("'SorP'!$A$"&amp;MATCH($S915&amp;$J915,SorP!C:C,0))))</f>
        <v/>
      </c>
      <c r="U915" s="168"/>
      <c r="V915" s="169" t="e">
        <f>IF(C915="",NA(),MATCH($B915&amp;$C915,'Smelter Look-up'!$J:$J,0))</f>
        <v>#N/A</v>
      </c>
      <c r="X915" s="170">
        <f t="shared" ca="1" si="42"/>
        <v>0</v>
      </c>
      <c r="AB915" s="312" t="str">
        <f t="shared" si="44"/>
        <v/>
      </c>
    </row>
    <row r="916" spans="1:28" s="170" customFormat="1" ht="20.399999999999999">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3"/>
        <v/>
      </c>
      <c r="T916" s="155" t="str">
        <f ca="1">IF(B916="","",IF(ISERROR(MATCH($J916,SorP!$B$1:$B$6226,0)),"",INDIRECT("'SorP'!$A$"&amp;MATCH($S916&amp;$J916,SorP!C:C,0))))</f>
        <v/>
      </c>
      <c r="U916" s="168"/>
      <c r="V916" s="169" t="e">
        <f>IF(C916="",NA(),MATCH($B916&amp;$C916,'Smelter Look-up'!$J:$J,0))</f>
        <v>#N/A</v>
      </c>
      <c r="X916" s="170">
        <f t="shared" ca="1" si="42"/>
        <v>0</v>
      </c>
      <c r="AB916" s="312" t="str">
        <f t="shared" si="44"/>
        <v/>
      </c>
    </row>
    <row r="917" spans="1:28" s="170" customFormat="1" ht="20.399999999999999">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3"/>
        <v/>
      </c>
      <c r="T917" s="155" t="str">
        <f ca="1">IF(B917="","",IF(ISERROR(MATCH($J917,SorP!$B$1:$B$6226,0)),"",INDIRECT("'SorP'!$A$"&amp;MATCH($S917&amp;$J917,SorP!C:C,0))))</f>
        <v/>
      </c>
      <c r="U917" s="168"/>
      <c r="V917" s="169" t="e">
        <f>IF(C917="",NA(),MATCH($B917&amp;$C917,'Smelter Look-up'!$J:$J,0))</f>
        <v>#N/A</v>
      </c>
      <c r="X917" s="170">
        <f t="shared" ca="1" si="42"/>
        <v>0</v>
      </c>
      <c r="AB917" s="312" t="str">
        <f t="shared" si="44"/>
        <v/>
      </c>
    </row>
    <row r="918" spans="1:28" s="170" customFormat="1" ht="20.399999999999999">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3"/>
        <v/>
      </c>
      <c r="T918" s="155" t="str">
        <f ca="1">IF(B918="","",IF(ISERROR(MATCH($J918,SorP!$B$1:$B$6226,0)),"",INDIRECT("'SorP'!$A$"&amp;MATCH($S918&amp;$J918,SorP!C:C,0))))</f>
        <v/>
      </c>
      <c r="U918" s="168"/>
      <c r="V918" s="169" t="e">
        <f>IF(C918="",NA(),MATCH($B918&amp;$C918,'Smelter Look-up'!$J:$J,0))</f>
        <v>#N/A</v>
      </c>
      <c r="X918" s="170">
        <f t="shared" ca="1" si="42"/>
        <v>0</v>
      </c>
      <c r="AB918" s="312" t="str">
        <f t="shared" si="44"/>
        <v/>
      </c>
    </row>
    <row r="919" spans="1:28" s="170" customFormat="1" ht="20.399999999999999">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3"/>
        <v/>
      </c>
      <c r="T919" s="155" t="str">
        <f ca="1">IF(B919="","",IF(ISERROR(MATCH($J919,SorP!$B$1:$B$6226,0)),"",INDIRECT("'SorP'!$A$"&amp;MATCH($S919&amp;$J919,SorP!C:C,0))))</f>
        <v/>
      </c>
      <c r="U919" s="168"/>
      <c r="V919" s="169" t="e">
        <f>IF(C919="",NA(),MATCH($B919&amp;$C919,'Smelter Look-up'!$J:$J,0))</f>
        <v>#N/A</v>
      </c>
      <c r="X919" s="170">
        <f t="shared" ca="1" si="42"/>
        <v>0</v>
      </c>
      <c r="AB919" s="312" t="str">
        <f t="shared" si="44"/>
        <v/>
      </c>
    </row>
    <row r="920" spans="1:28" s="170" customFormat="1" ht="20.399999999999999">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3"/>
        <v/>
      </c>
      <c r="T920" s="155" t="str">
        <f ca="1">IF(B920="","",IF(ISERROR(MATCH($J920,SorP!$B$1:$B$6226,0)),"",INDIRECT("'SorP'!$A$"&amp;MATCH($S920&amp;$J920,SorP!C:C,0))))</f>
        <v/>
      </c>
      <c r="U920" s="168"/>
      <c r="V920" s="169" t="e">
        <f>IF(C920="",NA(),MATCH($B920&amp;$C920,'Smelter Look-up'!$J:$J,0))</f>
        <v>#N/A</v>
      </c>
      <c r="X920" s="170">
        <f t="shared" ca="1" si="42"/>
        <v>0</v>
      </c>
      <c r="AB920" s="312" t="str">
        <f t="shared" si="44"/>
        <v/>
      </c>
    </row>
    <row r="921" spans="1:28" s="170" customFormat="1" ht="20.399999999999999">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3"/>
        <v/>
      </c>
      <c r="T921" s="155" t="str">
        <f ca="1">IF(B921="","",IF(ISERROR(MATCH($J921,SorP!$B$1:$B$6226,0)),"",INDIRECT("'SorP'!$A$"&amp;MATCH($S921&amp;$J921,SorP!C:C,0))))</f>
        <v/>
      </c>
      <c r="U921" s="168"/>
      <c r="V921" s="169" t="e">
        <f>IF(C921="",NA(),MATCH($B921&amp;$C921,'Smelter Look-up'!$J:$J,0))</f>
        <v>#N/A</v>
      </c>
      <c r="X921" s="170">
        <f t="shared" ca="1" si="42"/>
        <v>0</v>
      </c>
      <c r="AB921" s="312" t="str">
        <f t="shared" si="44"/>
        <v/>
      </c>
    </row>
    <row r="922" spans="1:28" s="170" customFormat="1" ht="20.399999999999999">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3"/>
        <v/>
      </c>
      <c r="T922" s="155" t="str">
        <f ca="1">IF(B922="","",IF(ISERROR(MATCH($J922,SorP!$B$1:$B$6226,0)),"",INDIRECT("'SorP'!$A$"&amp;MATCH($S922&amp;$J922,SorP!C:C,0))))</f>
        <v/>
      </c>
      <c r="U922" s="168"/>
      <c r="V922" s="169" t="e">
        <f>IF(C922="",NA(),MATCH($B922&amp;$C922,'Smelter Look-up'!$J:$J,0))</f>
        <v>#N/A</v>
      </c>
      <c r="X922" s="170">
        <f t="shared" ca="1" si="42"/>
        <v>0</v>
      </c>
      <c r="AB922" s="312" t="str">
        <f t="shared" si="44"/>
        <v/>
      </c>
    </row>
    <row r="923" spans="1:28" s="170" customFormat="1" ht="20.399999999999999">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3"/>
        <v/>
      </c>
      <c r="T923" s="155" t="str">
        <f ca="1">IF(B923="","",IF(ISERROR(MATCH($J923,SorP!$B$1:$B$6226,0)),"",INDIRECT("'SorP'!$A$"&amp;MATCH($S923&amp;$J923,SorP!C:C,0))))</f>
        <v/>
      </c>
      <c r="U923" s="168"/>
      <c r="V923" s="169" t="e">
        <f>IF(C923="",NA(),MATCH($B923&amp;$C923,'Smelter Look-up'!$J:$J,0))</f>
        <v>#N/A</v>
      </c>
      <c r="X923" s="170">
        <f t="shared" ca="1" si="42"/>
        <v>0</v>
      </c>
      <c r="AB923" s="312" t="str">
        <f t="shared" si="44"/>
        <v/>
      </c>
    </row>
    <row r="924" spans="1:28" s="170" customFormat="1" ht="20.399999999999999">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3"/>
        <v/>
      </c>
      <c r="T924" s="155" t="str">
        <f ca="1">IF(B924="","",IF(ISERROR(MATCH($J924,SorP!$B$1:$B$6226,0)),"",INDIRECT("'SorP'!$A$"&amp;MATCH($S924&amp;$J924,SorP!C:C,0))))</f>
        <v/>
      </c>
      <c r="U924" s="168"/>
      <c r="V924" s="169" t="e">
        <f>IF(C924="",NA(),MATCH($B924&amp;$C924,'Smelter Look-up'!$J:$J,0))</f>
        <v>#N/A</v>
      </c>
      <c r="X924" s="170">
        <f t="shared" ca="1" si="42"/>
        <v>0</v>
      </c>
      <c r="AB924" s="312" t="str">
        <f t="shared" si="44"/>
        <v/>
      </c>
    </row>
    <row r="925" spans="1:28" s="170" customFormat="1" ht="20.399999999999999">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3"/>
        <v/>
      </c>
      <c r="T925" s="155" t="str">
        <f ca="1">IF(B925="","",IF(ISERROR(MATCH($J925,SorP!$B$1:$B$6226,0)),"",INDIRECT("'SorP'!$A$"&amp;MATCH($S925&amp;$J925,SorP!C:C,0))))</f>
        <v/>
      </c>
      <c r="U925" s="168"/>
      <c r="V925" s="169" t="e">
        <f>IF(C925="",NA(),MATCH($B925&amp;$C925,'Smelter Look-up'!$J:$J,0))</f>
        <v>#N/A</v>
      </c>
      <c r="X925" s="170">
        <f t="shared" ca="1" si="42"/>
        <v>0</v>
      </c>
      <c r="AB925" s="312" t="str">
        <f t="shared" si="44"/>
        <v/>
      </c>
    </row>
    <row r="926" spans="1:28" s="170" customFormat="1" ht="20.399999999999999">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3"/>
        <v/>
      </c>
      <c r="T926" s="155" t="str">
        <f ca="1">IF(B926="","",IF(ISERROR(MATCH($J926,SorP!$B$1:$B$6226,0)),"",INDIRECT("'SorP'!$A$"&amp;MATCH($S926&amp;$J926,SorP!C:C,0))))</f>
        <v/>
      </c>
      <c r="U926" s="168"/>
      <c r="V926" s="169" t="e">
        <f>IF(C926="",NA(),MATCH($B926&amp;$C926,'Smelter Look-up'!$J:$J,0))</f>
        <v>#N/A</v>
      </c>
      <c r="X926" s="170">
        <f t="shared" ca="1" si="42"/>
        <v>0</v>
      </c>
      <c r="AB926" s="312" t="str">
        <f t="shared" si="44"/>
        <v/>
      </c>
    </row>
    <row r="927" spans="1:28" s="170" customFormat="1" ht="20.399999999999999">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3"/>
        <v/>
      </c>
      <c r="T927" s="155" t="str">
        <f ca="1">IF(B927="","",IF(ISERROR(MATCH($J927,SorP!$B$1:$B$6226,0)),"",INDIRECT("'SorP'!$A$"&amp;MATCH($S927&amp;$J927,SorP!C:C,0))))</f>
        <v/>
      </c>
      <c r="U927" s="168"/>
      <c r="V927" s="169" t="e">
        <f>IF(C927="",NA(),MATCH($B927&amp;$C927,'Smelter Look-up'!$J:$J,0))</f>
        <v>#N/A</v>
      </c>
      <c r="X927" s="170">
        <f t="shared" ca="1" si="42"/>
        <v>0</v>
      </c>
      <c r="AB927" s="312" t="str">
        <f t="shared" si="44"/>
        <v/>
      </c>
    </row>
    <row r="928" spans="1:28" s="170" customFormat="1" ht="20.399999999999999">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3"/>
        <v/>
      </c>
      <c r="T928" s="155" t="str">
        <f ca="1">IF(B928="","",IF(ISERROR(MATCH($J928,SorP!$B$1:$B$6226,0)),"",INDIRECT("'SorP'!$A$"&amp;MATCH($S928&amp;$J928,SorP!C:C,0))))</f>
        <v/>
      </c>
      <c r="U928" s="168"/>
      <c r="V928" s="169" t="e">
        <f>IF(C928="",NA(),MATCH($B928&amp;$C928,'Smelter Look-up'!$J:$J,0))</f>
        <v>#N/A</v>
      </c>
      <c r="X928" s="170">
        <f t="shared" ca="1" si="42"/>
        <v>0</v>
      </c>
      <c r="AB928" s="312" t="str">
        <f t="shared" si="44"/>
        <v/>
      </c>
    </row>
    <row r="929" spans="1:28" s="170" customFormat="1" ht="20.399999999999999">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3"/>
        <v/>
      </c>
      <c r="T929" s="155" t="str">
        <f ca="1">IF(B929="","",IF(ISERROR(MATCH($J929,SorP!$B$1:$B$6226,0)),"",INDIRECT("'SorP'!$A$"&amp;MATCH($S929&amp;$J929,SorP!C:C,0))))</f>
        <v/>
      </c>
      <c r="U929" s="168"/>
      <c r="V929" s="169" t="e">
        <f>IF(C929="",NA(),MATCH($B929&amp;$C929,'Smelter Look-up'!$J:$J,0))</f>
        <v>#N/A</v>
      </c>
      <c r="X929" s="170">
        <f t="shared" ca="1" si="42"/>
        <v>0</v>
      </c>
      <c r="AB929" s="312" t="str">
        <f t="shared" si="44"/>
        <v/>
      </c>
    </row>
    <row r="930" spans="1:28" s="170" customFormat="1" ht="20.399999999999999">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3"/>
        <v/>
      </c>
      <c r="T930" s="155" t="str">
        <f ca="1">IF(B930="","",IF(ISERROR(MATCH($J930,SorP!$B$1:$B$6226,0)),"",INDIRECT("'SorP'!$A$"&amp;MATCH($S930&amp;$J930,SorP!C:C,0))))</f>
        <v/>
      </c>
      <c r="U930" s="168"/>
      <c r="V930" s="169" t="e">
        <f>IF(C930="",NA(),MATCH($B930&amp;$C930,'Smelter Look-up'!$J:$J,0))</f>
        <v>#N/A</v>
      </c>
      <c r="X930" s="170">
        <f t="shared" ca="1" si="42"/>
        <v>0</v>
      </c>
      <c r="AB930" s="312" t="str">
        <f t="shared" si="44"/>
        <v/>
      </c>
    </row>
    <row r="931" spans="1:28" s="170" customFormat="1" ht="20.399999999999999">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3"/>
        <v/>
      </c>
      <c r="T931" s="155" t="str">
        <f ca="1">IF(B931="","",IF(ISERROR(MATCH($J931,SorP!$B$1:$B$6226,0)),"",INDIRECT("'SorP'!$A$"&amp;MATCH($S931&amp;$J931,SorP!C:C,0))))</f>
        <v/>
      </c>
      <c r="U931" s="168"/>
      <c r="V931" s="169" t="e">
        <f>IF(C931="",NA(),MATCH($B931&amp;$C931,'Smelter Look-up'!$J:$J,0))</f>
        <v>#N/A</v>
      </c>
      <c r="X931" s="170">
        <f t="shared" ca="1" si="42"/>
        <v>0</v>
      </c>
      <c r="AB931" s="312" t="str">
        <f t="shared" si="44"/>
        <v/>
      </c>
    </row>
    <row r="932" spans="1:28" s="170" customFormat="1" ht="20.399999999999999">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3"/>
        <v/>
      </c>
      <c r="T932" s="155" t="str">
        <f ca="1">IF(B932="","",IF(ISERROR(MATCH($J932,SorP!$B$1:$B$6226,0)),"",INDIRECT("'SorP'!$A$"&amp;MATCH($S932&amp;$J932,SorP!C:C,0))))</f>
        <v/>
      </c>
      <c r="U932" s="168"/>
      <c r="V932" s="169" t="e">
        <f>IF(C932="",NA(),MATCH($B932&amp;$C932,'Smelter Look-up'!$J:$J,0))</f>
        <v>#N/A</v>
      </c>
      <c r="X932" s="170">
        <f t="shared" ca="1" si="42"/>
        <v>0</v>
      </c>
      <c r="AB932" s="312" t="str">
        <f t="shared" si="44"/>
        <v/>
      </c>
    </row>
    <row r="933" spans="1:28" s="170" customFormat="1" ht="20.399999999999999">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3"/>
        <v/>
      </c>
      <c r="T933" s="155" t="str">
        <f ca="1">IF(B933="","",IF(ISERROR(MATCH($J933,SorP!$B$1:$B$6226,0)),"",INDIRECT("'SorP'!$A$"&amp;MATCH($S933&amp;$J933,SorP!C:C,0))))</f>
        <v/>
      </c>
      <c r="U933" s="168"/>
      <c r="V933" s="169" t="e">
        <f>IF(C933="",NA(),MATCH($B933&amp;$C933,'Smelter Look-up'!$J:$J,0))</f>
        <v>#N/A</v>
      </c>
      <c r="X933" s="170">
        <f t="shared" ca="1" si="42"/>
        <v>0</v>
      </c>
      <c r="AB933" s="312" t="str">
        <f t="shared" si="44"/>
        <v/>
      </c>
    </row>
    <row r="934" spans="1:28" s="170" customFormat="1" ht="20.399999999999999">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3"/>
        <v/>
      </c>
      <c r="T934" s="155" t="str">
        <f ca="1">IF(B934="","",IF(ISERROR(MATCH($J934,SorP!$B$1:$B$6226,0)),"",INDIRECT("'SorP'!$A$"&amp;MATCH($S934&amp;$J934,SorP!C:C,0))))</f>
        <v/>
      </c>
      <c r="U934" s="168"/>
      <c r="V934" s="169" t="e">
        <f>IF(C934="",NA(),MATCH($B934&amp;$C934,'Smelter Look-up'!$J:$J,0))</f>
        <v>#N/A</v>
      </c>
      <c r="X934" s="170">
        <f t="shared" ca="1" si="42"/>
        <v>0</v>
      </c>
      <c r="AB934" s="312" t="str">
        <f t="shared" si="44"/>
        <v/>
      </c>
    </row>
    <row r="935" spans="1:28" s="170" customFormat="1" ht="20.399999999999999">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3"/>
        <v/>
      </c>
      <c r="T935" s="155" t="str">
        <f ca="1">IF(B935="","",IF(ISERROR(MATCH($J935,SorP!$B$1:$B$6226,0)),"",INDIRECT("'SorP'!$A$"&amp;MATCH($S935&amp;$J935,SorP!C:C,0))))</f>
        <v/>
      </c>
      <c r="U935" s="168"/>
      <c r="V935" s="169" t="e">
        <f>IF(C935="",NA(),MATCH($B935&amp;$C935,'Smelter Look-up'!$J:$J,0))</f>
        <v>#N/A</v>
      </c>
      <c r="X935" s="170">
        <f t="shared" ca="1" si="42"/>
        <v>0</v>
      </c>
      <c r="AB935" s="312" t="str">
        <f t="shared" si="44"/>
        <v/>
      </c>
    </row>
    <row r="936" spans="1:28" s="170" customFormat="1" ht="20.399999999999999">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3"/>
        <v/>
      </c>
      <c r="T936" s="155" t="str">
        <f ca="1">IF(B936="","",IF(ISERROR(MATCH($J936,SorP!$B$1:$B$6226,0)),"",INDIRECT("'SorP'!$A$"&amp;MATCH($S936&amp;$J936,SorP!C:C,0))))</f>
        <v/>
      </c>
      <c r="U936" s="168"/>
      <c r="V936" s="169" t="e">
        <f>IF(C936="",NA(),MATCH($B936&amp;$C936,'Smelter Look-up'!$J:$J,0))</f>
        <v>#N/A</v>
      </c>
      <c r="X936" s="170">
        <f t="shared" ca="1" si="42"/>
        <v>0</v>
      </c>
      <c r="AB936" s="312" t="str">
        <f t="shared" si="44"/>
        <v/>
      </c>
    </row>
    <row r="937" spans="1:28" s="170" customFormat="1" ht="20.399999999999999">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3"/>
        <v/>
      </c>
      <c r="T937" s="155" t="str">
        <f ca="1">IF(B937="","",IF(ISERROR(MATCH($J937,SorP!$B$1:$B$6226,0)),"",INDIRECT("'SorP'!$A$"&amp;MATCH($S937&amp;$J937,SorP!C:C,0))))</f>
        <v/>
      </c>
      <c r="U937" s="168"/>
      <c r="V937" s="169" t="e">
        <f>IF(C937="",NA(),MATCH($B937&amp;$C937,'Smelter Look-up'!$J:$J,0))</f>
        <v>#N/A</v>
      </c>
      <c r="X937" s="170">
        <f t="shared" ca="1" si="42"/>
        <v>0</v>
      </c>
      <c r="AB937" s="312" t="str">
        <f t="shared" si="44"/>
        <v/>
      </c>
    </row>
    <row r="938" spans="1:28" s="170" customFormat="1" ht="20.399999999999999">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3"/>
        <v/>
      </c>
      <c r="T938" s="155" t="str">
        <f ca="1">IF(B938="","",IF(ISERROR(MATCH($J938,SorP!$B$1:$B$6226,0)),"",INDIRECT("'SorP'!$A$"&amp;MATCH($S938&amp;$J938,SorP!C:C,0))))</f>
        <v/>
      </c>
      <c r="U938" s="168"/>
      <c r="V938" s="169" t="e">
        <f>IF(C938="",NA(),MATCH($B938&amp;$C938,'Smelter Look-up'!$J:$J,0))</f>
        <v>#N/A</v>
      </c>
      <c r="X938" s="170">
        <f t="shared" ca="1" si="42"/>
        <v>0</v>
      </c>
      <c r="AB938" s="312" t="str">
        <f t="shared" si="44"/>
        <v/>
      </c>
    </row>
    <row r="939" spans="1:28" s="170" customFormat="1" ht="20.399999999999999">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3"/>
        <v/>
      </c>
      <c r="T939" s="155" t="str">
        <f ca="1">IF(B939="","",IF(ISERROR(MATCH($J939,SorP!$B$1:$B$6226,0)),"",INDIRECT("'SorP'!$A$"&amp;MATCH($S939&amp;$J939,SorP!C:C,0))))</f>
        <v/>
      </c>
      <c r="U939" s="168"/>
      <c r="V939" s="169" t="e">
        <f>IF(C939="",NA(),MATCH($B939&amp;$C939,'Smelter Look-up'!$J:$J,0))</f>
        <v>#N/A</v>
      </c>
      <c r="X939" s="170">
        <f t="shared" ca="1" si="42"/>
        <v>0</v>
      </c>
      <c r="AB939" s="312" t="str">
        <f t="shared" si="44"/>
        <v/>
      </c>
    </row>
    <row r="940" spans="1:28" s="170" customFormat="1" ht="20.399999999999999">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3"/>
        <v/>
      </c>
      <c r="T940" s="155" t="str">
        <f ca="1">IF(B940="","",IF(ISERROR(MATCH($J940,SorP!$B$1:$B$6226,0)),"",INDIRECT("'SorP'!$A$"&amp;MATCH($S940&amp;$J940,SorP!C:C,0))))</f>
        <v/>
      </c>
      <c r="U940" s="168"/>
      <c r="V940" s="169" t="e">
        <f>IF(C940="",NA(),MATCH($B940&amp;$C940,'Smelter Look-up'!$J:$J,0))</f>
        <v>#N/A</v>
      </c>
      <c r="X940" s="170">
        <f t="shared" ca="1" si="42"/>
        <v>0</v>
      </c>
      <c r="AB940" s="312" t="str">
        <f t="shared" si="44"/>
        <v/>
      </c>
    </row>
    <row r="941" spans="1:28" s="170" customFormat="1" ht="20.399999999999999">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3"/>
        <v/>
      </c>
      <c r="T941" s="155" t="str">
        <f ca="1">IF(B941="","",IF(ISERROR(MATCH($J941,SorP!$B$1:$B$6226,0)),"",INDIRECT("'SorP'!$A$"&amp;MATCH($S941&amp;$J941,SorP!C:C,0))))</f>
        <v/>
      </c>
      <c r="U941" s="168"/>
      <c r="V941" s="169" t="e">
        <f>IF(C941="",NA(),MATCH($B941&amp;$C941,'Smelter Look-up'!$J:$J,0))</f>
        <v>#N/A</v>
      </c>
      <c r="X941" s="170">
        <f t="shared" ca="1" si="42"/>
        <v>0</v>
      </c>
      <c r="AB941" s="312" t="str">
        <f t="shared" si="44"/>
        <v/>
      </c>
    </row>
    <row r="942" spans="1:28" s="170" customFormat="1" ht="20.399999999999999">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3"/>
        <v/>
      </c>
      <c r="T942" s="155" t="str">
        <f ca="1">IF(B942="","",IF(ISERROR(MATCH($J942,SorP!$B$1:$B$6226,0)),"",INDIRECT("'SorP'!$A$"&amp;MATCH($S942&amp;$J942,SorP!C:C,0))))</f>
        <v/>
      </c>
      <c r="U942" s="168"/>
      <c r="V942" s="169" t="e">
        <f>IF(C942="",NA(),MATCH($B942&amp;$C942,'Smelter Look-up'!$J:$J,0))</f>
        <v>#N/A</v>
      </c>
      <c r="X942" s="170">
        <f t="shared" ca="1" si="42"/>
        <v>0</v>
      </c>
      <c r="AB942" s="312" t="str">
        <f t="shared" si="44"/>
        <v/>
      </c>
    </row>
    <row r="943" spans="1:28" s="170" customFormat="1" ht="20.399999999999999">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3"/>
        <v/>
      </c>
      <c r="T943" s="155" t="str">
        <f ca="1">IF(B943="","",IF(ISERROR(MATCH($J943,SorP!$B$1:$B$6226,0)),"",INDIRECT("'SorP'!$A$"&amp;MATCH($S943&amp;$J943,SorP!C:C,0))))</f>
        <v/>
      </c>
      <c r="U943" s="168"/>
      <c r="V943" s="169" t="e">
        <f>IF(C943="",NA(),MATCH($B943&amp;$C943,'Smelter Look-up'!$J:$J,0))</f>
        <v>#N/A</v>
      </c>
      <c r="X943" s="170">
        <f t="shared" ca="1" si="42"/>
        <v>0</v>
      </c>
      <c r="AB943" s="312" t="str">
        <f t="shared" si="44"/>
        <v/>
      </c>
    </row>
    <row r="944" spans="1:28" s="170" customFormat="1" ht="20.399999999999999">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3"/>
        <v/>
      </c>
      <c r="T944" s="155" t="str">
        <f ca="1">IF(B944="","",IF(ISERROR(MATCH($J944,SorP!$B$1:$B$6226,0)),"",INDIRECT("'SorP'!$A$"&amp;MATCH($S944&amp;$J944,SorP!C:C,0))))</f>
        <v/>
      </c>
      <c r="U944" s="168"/>
      <c r="V944" s="169" t="e">
        <f>IF(C944="",NA(),MATCH($B944&amp;$C944,'Smelter Look-up'!$J:$J,0))</f>
        <v>#N/A</v>
      </c>
      <c r="X944" s="170">
        <f t="shared" ca="1" si="42"/>
        <v>0</v>
      </c>
      <c r="AB944" s="312" t="str">
        <f t="shared" si="44"/>
        <v/>
      </c>
    </row>
    <row r="945" spans="1:28" s="170" customFormat="1" ht="20.399999999999999">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3"/>
        <v/>
      </c>
      <c r="T945" s="155" t="str">
        <f ca="1">IF(B945="","",IF(ISERROR(MATCH($J945,SorP!$B$1:$B$6226,0)),"",INDIRECT("'SorP'!$A$"&amp;MATCH($S945&amp;$J945,SorP!C:C,0))))</f>
        <v/>
      </c>
      <c r="U945" s="168"/>
      <c r="V945" s="169" t="e">
        <f>IF(C945="",NA(),MATCH($B945&amp;$C945,'Smelter Look-up'!$J:$J,0))</f>
        <v>#N/A</v>
      </c>
      <c r="X945" s="170">
        <f t="shared" ca="1" si="42"/>
        <v>0</v>
      </c>
      <c r="AB945" s="312" t="str">
        <f t="shared" si="44"/>
        <v/>
      </c>
    </row>
    <row r="946" spans="1:28" s="170" customFormat="1" ht="20.399999999999999">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3"/>
        <v/>
      </c>
      <c r="T946" s="155" t="str">
        <f ca="1">IF(B946="","",IF(ISERROR(MATCH($J946,SorP!$B$1:$B$6226,0)),"",INDIRECT("'SorP'!$A$"&amp;MATCH($S946&amp;$J946,SorP!C:C,0))))</f>
        <v/>
      </c>
      <c r="U946" s="168"/>
      <c r="V946" s="169" t="e">
        <f>IF(C946="",NA(),MATCH($B946&amp;$C946,'Smelter Look-up'!$J:$J,0))</f>
        <v>#N/A</v>
      </c>
      <c r="X946" s="170">
        <f t="shared" ca="1" si="42"/>
        <v>0</v>
      </c>
      <c r="AB946" s="312" t="str">
        <f t="shared" si="44"/>
        <v/>
      </c>
    </row>
    <row r="947" spans="1:28" s="170" customFormat="1" ht="20.399999999999999">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3"/>
        <v/>
      </c>
      <c r="T947" s="155" t="str">
        <f ca="1">IF(B947="","",IF(ISERROR(MATCH($J947,SorP!$B$1:$B$6226,0)),"",INDIRECT("'SorP'!$A$"&amp;MATCH($S947&amp;$J947,SorP!C:C,0))))</f>
        <v/>
      </c>
      <c r="U947" s="168"/>
      <c r="V947" s="169" t="e">
        <f>IF(C947="",NA(),MATCH($B947&amp;$C947,'Smelter Look-up'!$J:$J,0))</f>
        <v>#N/A</v>
      </c>
      <c r="X947" s="170">
        <f t="shared" ca="1" si="42"/>
        <v>0</v>
      </c>
      <c r="AB947" s="312" t="str">
        <f t="shared" si="44"/>
        <v/>
      </c>
    </row>
    <row r="948" spans="1:28" s="170" customFormat="1" ht="20.399999999999999">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3"/>
        <v/>
      </c>
      <c r="T948" s="155" t="str">
        <f ca="1">IF(B948="","",IF(ISERROR(MATCH($J948,SorP!$B$1:$B$6226,0)),"",INDIRECT("'SorP'!$A$"&amp;MATCH($S948&amp;$J948,SorP!C:C,0))))</f>
        <v/>
      </c>
      <c r="U948" s="168"/>
      <c r="V948" s="169" t="e">
        <f>IF(C948="",NA(),MATCH($B948&amp;$C948,'Smelter Look-up'!$J:$J,0))</f>
        <v>#N/A</v>
      </c>
      <c r="X948" s="170">
        <f t="shared" ca="1" si="42"/>
        <v>0</v>
      </c>
      <c r="AB948" s="312" t="str">
        <f t="shared" si="44"/>
        <v/>
      </c>
    </row>
    <row r="949" spans="1:28" s="170" customFormat="1" ht="20.399999999999999">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3"/>
        <v/>
      </c>
      <c r="T949" s="155" t="str">
        <f ca="1">IF(B949="","",IF(ISERROR(MATCH($J949,SorP!$B$1:$B$6226,0)),"",INDIRECT("'SorP'!$A$"&amp;MATCH($S949&amp;$J949,SorP!C:C,0))))</f>
        <v/>
      </c>
      <c r="U949" s="168"/>
      <c r="V949" s="169" t="e">
        <f>IF(C949="",NA(),MATCH($B949&amp;$C949,'Smelter Look-up'!$J:$J,0))</f>
        <v>#N/A</v>
      </c>
      <c r="X949" s="170">
        <f t="shared" ca="1" si="42"/>
        <v>0</v>
      </c>
      <c r="AB949" s="312" t="str">
        <f t="shared" si="44"/>
        <v/>
      </c>
    </row>
    <row r="950" spans="1:28" s="170" customFormat="1" ht="20.399999999999999">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3"/>
        <v/>
      </c>
      <c r="T950" s="155" t="str">
        <f ca="1">IF(B950="","",IF(ISERROR(MATCH($J950,SorP!$B$1:$B$6226,0)),"",INDIRECT("'SorP'!$A$"&amp;MATCH($S950&amp;$J950,SorP!C:C,0))))</f>
        <v/>
      </c>
      <c r="U950" s="168"/>
      <c r="V950" s="169" t="e">
        <f>IF(C950="",NA(),MATCH($B950&amp;$C950,'Smelter Look-up'!$J:$J,0))</f>
        <v>#N/A</v>
      </c>
      <c r="X950" s="170">
        <f t="shared" ca="1" si="42"/>
        <v>0</v>
      </c>
      <c r="AB950" s="312" t="str">
        <f t="shared" si="44"/>
        <v/>
      </c>
    </row>
    <row r="951" spans="1:28" s="170" customFormat="1" ht="20.399999999999999">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3"/>
        <v/>
      </c>
      <c r="T951" s="155" t="str">
        <f ca="1">IF(B951="","",IF(ISERROR(MATCH($J951,SorP!$B$1:$B$6226,0)),"",INDIRECT("'SorP'!$A$"&amp;MATCH($S951&amp;$J951,SorP!C:C,0))))</f>
        <v/>
      </c>
      <c r="U951" s="168"/>
      <c r="V951" s="169" t="e">
        <f>IF(C951="",NA(),MATCH($B951&amp;$C951,'Smelter Look-up'!$J:$J,0))</f>
        <v>#N/A</v>
      </c>
      <c r="X951" s="170">
        <f t="shared" ca="1" si="42"/>
        <v>0</v>
      </c>
      <c r="AB951" s="312" t="str">
        <f t="shared" si="44"/>
        <v/>
      </c>
    </row>
    <row r="952" spans="1:28" s="170" customFormat="1" ht="20.399999999999999">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3"/>
        <v/>
      </c>
      <c r="T952" s="155" t="str">
        <f ca="1">IF(B952="","",IF(ISERROR(MATCH($J952,SorP!$B$1:$B$6226,0)),"",INDIRECT("'SorP'!$A$"&amp;MATCH($S952&amp;$J952,SorP!C:C,0))))</f>
        <v/>
      </c>
      <c r="U952" s="168"/>
      <c r="V952" s="169" t="e">
        <f>IF(C952="",NA(),MATCH($B952&amp;$C952,'Smelter Look-up'!$J:$J,0))</f>
        <v>#N/A</v>
      </c>
      <c r="X952" s="170">
        <f t="shared" ca="1" si="42"/>
        <v>0</v>
      </c>
      <c r="AB952" s="312" t="str">
        <f t="shared" si="44"/>
        <v/>
      </c>
    </row>
    <row r="953" spans="1:28" s="170" customFormat="1" ht="20.399999999999999">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3"/>
        <v/>
      </c>
      <c r="T953" s="155" t="str">
        <f ca="1">IF(B953="","",IF(ISERROR(MATCH($J953,SorP!$B$1:$B$6226,0)),"",INDIRECT("'SorP'!$A$"&amp;MATCH($S953&amp;$J953,SorP!C:C,0))))</f>
        <v/>
      </c>
      <c r="U953" s="168"/>
      <c r="V953" s="169" t="e">
        <f>IF(C953="",NA(),MATCH($B953&amp;$C953,'Smelter Look-up'!$J:$J,0))</f>
        <v>#N/A</v>
      </c>
      <c r="X953" s="170">
        <f t="shared" ca="1" si="42"/>
        <v>0</v>
      </c>
      <c r="AB953" s="312" t="str">
        <f t="shared" si="44"/>
        <v/>
      </c>
    </row>
    <row r="954" spans="1:28" s="170" customFormat="1" ht="20.399999999999999">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3"/>
        <v/>
      </c>
      <c r="T954" s="155" t="str">
        <f ca="1">IF(B954="","",IF(ISERROR(MATCH($J954,SorP!$B$1:$B$6226,0)),"",INDIRECT("'SorP'!$A$"&amp;MATCH($S954&amp;$J954,SorP!C:C,0))))</f>
        <v/>
      </c>
      <c r="U954" s="168"/>
      <c r="V954" s="169" t="e">
        <f>IF(C954="",NA(),MATCH($B954&amp;$C954,'Smelter Look-up'!$J:$J,0))</f>
        <v>#N/A</v>
      </c>
      <c r="X954" s="170">
        <f t="shared" ca="1" si="42"/>
        <v>0</v>
      </c>
      <c r="AB954" s="312" t="str">
        <f t="shared" si="44"/>
        <v/>
      </c>
    </row>
    <row r="955" spans="1:28" s="170" customFormat="1" ht="20.399999999999999">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3"/>
        <v/>
      </c>
      <c r="T955" s="155" t="str">
        <f ca="1">IF(B955="","",IF(ISERROR(MATCH($J955,SorP!$B$1:$B$6226,0)),"",INDIRECT("'SorP'!$A$"&amp;MATCH($S955&amp;$J955,SorP!C:C,0))))</f>
        <v/>
      </c>
      <c r="U955" s="168"/>
      <c r="V955" s="169" t="e">
        <f>IF(C955="",NA(),MATCH($B955&amp;$C955,'Smelter Look-up'!$J:$J,0))</f>
        <v>#N/A</v>
      </c>
      <c r="X955" s="170">
        <f t="shared" ca="1" si="42"/>
        <v>0</v>
      </c>
      <c r="AB955" s="312" t="str">
        <f t="shared" si="44"/>
        <v/>
      </c>
    </row>
    <row r="956" spans="1:28" s="170" customFormat="1" ht="20.399999999999999">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3"/>
        <v/>
      </c>
      <c r="T956" s="155" t="str">
        <f ca="1">IF(B956="","",IF(ISERROR(MATCH($J956,SorP!$B$1:$B$6226,0)),"",INDIRECT("'SorP'!$A$"&amp;MATCH($S956&amp;$J956,SorP!C:C,0))))</f>
        <v/>
      </c>
      <c r="U956" s="168"/>
      <c r="V956" s="169" t="e">
        <f>IF(C956="",NA(),MATCH($B956&amp;$C956,'Smelter Look-up'!$J:$J,0))</f>
        <v>#N/A</v>
      </c>
      <c r="X956" s="170">
        <f t="shared" ref="X956:X1019" ca="1" si="45">IF(AND(C956="Smelter not listed",OR(LEN(D956)=0,LEN(E956)=0)),1,0)</f>
        <v>0</v>
      </c>
      <c r="AB956" s="312" t="str">
        <f t="shared" si="44"/>
        <v/>
      </c>
    </row>
    <row r="957" spans="1:28" s="170" customFormat="1" ht="20.399999999999999">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ref="S957:S1020" ca="1" si="46">IF(B957="","",IF(ISERROR(MATCH($E957,CL,0)),"Unknown",INDIRECT("'C'!$A$"&amp;MATCH($E957,CL,0)+1)))</f>
        <v/>
      </c>
      <c r="T957" s="155" t="str">
        <f ca="1">IF(B957="","",IF(ISERROR(MATCH($J957,SorP!$B$1:$B$6226,0)),"",INDIRECT("'SorP'!$A$"&amp;MATCH($S957&amp;$J957,SorP!C:C,0))))</f>
        <v/>
      </c>
      <c r="U957" s="168"/>
      <c r="V957" s="169" t="e">
        <f>IF(C957="",NA(),MATCH($B957&amp;$C957,'Smelter Look-up'!$J:$J,0))</f>
        <v>#N/A</v>
      </c>
      <c r="X957" s="170">
        <f t="shared" ca="1" si="45"/>
        <v>0</v>
      </c>
      <c r="AB957" s="312" t="str">
        <f t="shared" si="44"/>
        <v/>
      </c>
    </row>
    <row r="958" spans="1:28" s="170" customFormat="1" ht="20.399999999999999">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4"/>
        <v/>
      </c>
    </row>
    <row r="959" spans="1:28" s="170" customFormat="1" ht="20.399999999999999">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ca="1" si="45"/>
        <v>0</v>
      </c>
      <c r="AB959" s="312" t="str">
        <f t="shared" si="44"/>
        <v/>
      </c>
    </row>
    <row r="960" spans="1:28" s="170" customFormat="1" ht="20.399999999999999">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6"/>
        <v/>
      </c>
      <c r="T960" s="155" t="str">
        <f ca="1">IF(B960="","",IF(ISERROR(MATCH($J960,SorP!$B$1:$B$6226,0)),"",INDIRECT("'SorP'!$A$"&amp;MATCH($S960&amp;$J960,SorP!C:C,0))))</f>
        <v/>
      </c>
      <c r="U960" s="168"/>
      <c r="V960" s="169" t="e">
        <f>IF(C960="",NA(),MATCH($B960&amp;$C960,'Smelter Look-up'!$J:$J,0))</f>
        <v>#N/A</v>
      </c>
      <c r="X960" s="170">
        <f t="shared" ca="1" si="45"/>
        <v>0</v>
      </c>
      <c r="AB960" s="312" t="str">
        <f t="shared" si="44"/>
        <v/>
      </c>
    </row>
    <row r="961" spans="1:28" s="170" customFormat="1" ht="20.399999999999999">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6"/>
        <v/>
      </c>
      <c r="T961" s="155" t="str">
        <f ca="1">IF(B961="","",IF(ISERROR(MATCH($J961,SorP!$B$1:$B$6226,0)),"",INDIRECT("'SorP'!$A$"&amp;MATCH($S961&amp;$J961,SorP!C:C,0))))</f>
        <v/>
      </c>
      <c r="U961" s="168"/>
      <c r="V961" s="169" t="e">
        <f>IF(C961="",NA(),MATCH($B961&amp;$C961,'Smelter Look-up'!$J:$J,0))</f>
        <v>#N/A</v>
      </c>
      <c r="X961" s="170">
        <f t="shared" ca="1" si="45"/>
        <v>0</v>
      </c>
      <c r="AB961" s="312" t="str">
        <f t="shared" si="44"/>
        <v/>
      </c>
    </row>
    <row r="962" spans="1:28" s="170" customFormat="1" ht="20.399999999999999">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6"/>
        <v/>
      </c>
      <c r="T962" s="155" t="str">
        <f ca="1">IF(B962="","",IF(ISERROR(MATCH($J962,SorP!$B$1:$B$6226,0)),"",INDIRECT("'SorP'!$A$"&amp;MATCH($S962&amp;$J962,SorP!C:C,0))))</f>
        <v/>
      </c>
      <c r="U962" s="168"/>
      <c r="V962" s="169" t="e">
        <f>IF(C962="",NA(),MATCH($B962&amp;$C962,'Smelter Look-up'!$J:$J,0))</f>
        <v>#N/A</v>
      </c>
      <c r="X962" s="170">
        <f t="shared" ca="1" si="45"/>
        <v>0</v>
      </c>
      <c r="AB962" s="312" t="str">
        <f t="shared" si="44"/>
        <v/>
      </c>
    </row>
    <row r="963" spans="1:28" s="170" customFormat="1" ht="20.399999999999999">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6"/>
        <v/>
      </c>
      <c r="T963" s="155" t="str">
        <f ca="1">IF(B963="","",IF(ISERROR(MATCH($J963,SorP!$B$1:$B$6226,0)),"",INDIRECT("'SorP'!$A$"&amp;MATCH($S963&amp;$J963,SorP!C:C,0))))</f>
        <v/>
      </c>
      <c r="U963" s="168"/>
      <c r="V963" s="169" t="e">
        <f>IF(C963="",NA(),MATCH($B963&amp;$C963,'Smelter Look-up'!$J:$J,0))</f>
        <v>#N/A</v>
      </c>
      <c r="X963" s="170">
        <f t="shared" ca="1" si="45"/>
        <v>0</v>
      </c>
      <c r="AB963" s="312" t="str">
        <f t="shared" ref="AB963:AB1026" si="47">IF(C963="","",B963)</f>
        <v/>
      </c>
    </row>
    <row r="964" spans="1:28" s="170" customFormat="1" ht="20.399999999999999">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6"/>
        <v/>
      </c>
      <c r="T964" s="155" t="str">
        <f ca="1">IF(B964="","",IF(ISERROR(MATCH($J964,SorP!$B$1:$B$6226,0)),"",INDIRECT("'SorP'!$A$"&amp;MATCH($S964&amp;$J964,SorP!C:C,0))))</f>
        <v/>
      </c>
      <c r="U964" s="168"/>
      <c r="V964" s="169" t="e">
        <f>IF(C964="",NA(),MATCH($B964&amp;$C964,'Smelter Look-up'!$J:$J,0))</f>
        <v>#N/A</v>
      </c>
      <c r="X964" s="170">
        <f t="shared" ca="1" si="45"/>
        <v>0</v>
      </c>
      <c r="AB964" s="312" t="str">
        <f t="shared" si="47"/>
        <v/>
      </c>
    </row>
    <row r="965" spans="1:28" s="170" customFormat="1" ht="20.399999999999999">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6"/>
        <v/>
      </c>
      <c r="T965" s="155" t="str">
        <f ca="1">IF(B965="","",IF(ISERROR(MATCH($J965,SorP!$B$1:$B$6226,0)),"",INDIRECT("'SorP'!$A$"&amp;MATCH($S965&amp;$J965,SorP!C:C,0))))</f>
        <v/>
      </c>
      <c r="U965" s="168"/>
      <c r="V965" s="169" t="e">
        <f>IF(C965="",NA(),MATCH($B965&amp;$C965,'Smelter Look-up'!$J:$J,0))</f>
        <v>#N/A</v>
      </c>
      <c r="X965" s="170">
        <f t="shared" ca="1" si="45"/>
        <v>0</v>
      </c>
      <c r="AB965" s="312" t="str">
        <f t="shared" si="47"/>
        <v/>
      </c>
    </row>
    <row r="966" spans="1:28" s="170" customFormat="1" ht="20.399999999999999">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6"/>
        <v/>
      </c>
      <c r="T966" s="155" t="str">
        <f ca="1">IF(B966="","",IF(ISERROR(MATCH($J966,SorP!$B$1:$B$6226,0)),"",INDIRECT("'SorP'!$A$"&amp;MATCH($S966&amp;$J966,SorP!C:C,0))))</f>
        <v/>
      </c>
      <c r="U966" s="168"/>
      <c r="V966" s="169" t="e">
        <f>IF(C966="",NA(),MATCH($B966&amp;$C966,'Smelter Look-up'!$J:$J,0))</f>
        <v>#N/A</v>
      </c>
      <c r="X966" s="170">
        <f t="shared" ca="1" si="45"/>
        <v>0</v>
      </c>
      <c r="AB966" s="312" t="str">
        <f t="shared" si="47"/>
        <v/>
      </c>
    </row>
    <row r="967" spans="1:28" s="170" customFormat="1" ht="20.399999999999999">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6"/>
        <v/>
      </c>
      <c r="T967" s="155" t="str">
        <f ca="1">IF(B967="","",IF(ISERROR(MATCH($J967,SorP!$B$1:$B$6226,0)),"",INDIRECT("'SorP'!$A$"&amp;MATCH($S967&amp;$J967,SorP!C:C,0))))</f>
        <v/>
      </c>
      <c r="U967" s="168"/>
      <c r="V967" s="169" t="e">
        <f>IF(C967="",NA(),MATCH($B967&amp;$C967,'Smelter Look-up'!$J:$J,0))</f>
        <v>#N/A</v>
      </c>
      <c r="X967" s="170">
        <f t="shared" ca="1" si="45"/>
        <v>0</v>
      </c>
      <c r="AB967" s="312" t="str">
        <f t="shared" si="47"/>
        <v/>
      </c>
    </row>
    <row r="968" spans="1:28" s="170" customFormat="1" ht="20.399999999999999">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6"/>
        <v/>
      </c>
      <c r="T968" s="155" t="str">
        <f ca="1">IF(B968="","",IF(ISERROR(MATCH($J968,SorP!$B$1:$B$6226,0)),"",INDIRECT("'SorP'!$A$"&amp;MATCH($S968&amp;$J968,SorP!C:C,0))))</f>
        <v/>
      </c>
      <c r="U968" s="168"/>
      <c r="V968" s="169" t="e">
        <f>IF(C968="",NA(),MATCH($B968&amp;$C968,'Smelter Look-up'!$J:$J,0))</f>
        <v>#N/A</v>
      </c>
      <c r="X968" s="170">
        <f t="shared" ca="1" si="45"/>
        <v>0</v>
      </c>
      <c r="AB968" s="312" t="str">
        <f t="shared" si="47"/>
        <v/>
      </c>
    </row>
    <row r="969" spans="1:28" s="170" customFormat="1" ht="20.399999999999999">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6"/>
        <v/>
      </c>
      <c r="T969" s="155" t="str">
        <f ca="1">IF(B969="","",IF(ISERROR(MATCH($J969,SorP!$B$1:$B$6226,0)),"",INDIRECT("'SorP'!$A$"&amp;MATCH($S969&amp;$J969,SorP!C:C,0))))</f>
        <v/>
      </c>
      <c r="U969" s="168"/>
      <c r="V969" s="169" t="e">
        <f>IF(C969="",NA(),MATCH($B969&amp;$C969,'Smelter Look-up'!$J:$J,0))</f>
        <v>#N/A</v>
      </c>
      <c r="X969" s="170">
        <f t="shared" ca="1" si="45"/>
        <v>0</v>
      </c>
      <c r="AB969" s="312" t="str">
        <f t="shared" si="47"/>
        <v/>
      </c>
    </row>
    <row r="970" spans="1:28" s="170" customFormat="1" ht="20.399999999999999">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6"/>
        <v/>
      </c>
      <c r="T970" s="155" t="str">
        <f ca="1">IF(B970="","",IF(ISERROR(MATCH($J970,SorP!$B$1:$B$6226,0)),"",INDIRECT("'SorP'!$A$"&amp;MATCH($S970&amp;$J970,SorP!C:C,0))))</f>
        <v/>
      </c>
      <c r="U970" s="168"/>
      <c r="V970" s="169" t="e">
        <f>IF(C970="",NA(),MATCH($B970&amp;$C970,'Smelter Look-up'!$J:$J,0))</f>
        <v>#N/A</v>
      </c>
      <c r="X970" s="170">
        <f t="shared" ca="1" si="45"/>
        <v>0</v>
      </c>
      <c r="AB970" s="312" t="str">
        <f t="shared" si="47"/>
        <v/>
      </c>
    </row>
    <row r="971" spans="1:28" s="170" customFormat="1" ht="20.399999999999999">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6"/>
        <v/>
      </c>
      <c r="T971" s="155" t="str">
        <f ca="1">IF(B971="","",IF(ISERROR(MATCH($J971,SorP!$B$1:$B$6226,0)),"",INDIRECT("'SorP'!$A$"&amp;MATCH($S971&amp;$J971,SorP!C:C,0))))</f>
        <v/>
      </c>
      <c r="U971" s="168"/>
      <c r="V971" s="169" t="e">
        <f>IF(C971="",NA(),MATCH($B971&amp;$C971,'Smelter Look-up'!$J:$J,0))</f>
        <v>#N/A</v>
      </c>
      <c r="X971" s="170">
        <f t="shared" ca="1" si="45"/>
        <v>0</v>
      </c>
      <c r="AB971" s="312" t="str">
        <f t="shared" si="47"/>
        <v/>
      </c>
    </row>
    <row r="972" spans="1:28" s="170" customFormat="1" ht="20.399999999999999">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6"/>
        <v/>
      </c>
      <c r="T972" s="155" t="str">
        <f ca="1">IF(B972="","",IF(ISERROR(MATCH($J972,SorP!$B$1:$B$6226,0)),"",INDIRECT("'SorP'!$A$"&amp;MATCH($S972&amp;$J972,SorP!C:C,0))))</f>
        <v/>
      </c>
      <c r="U972" s="168"/>
      <c r="V972" s="169" t="e">
        <f>IF(C972="",NA(),MATCH($B972&amp;$C972,'Smelter Look-up'!$J:$J,0))</f>
        <v>#N/A</v>
      </c>
      <c r="X972" s="170">
        <f t="shared" ca="1" si="45"/>
        <v>0</v>
      </c>
      <c r="AB972" s="312" t="str">
        <f t="shared" si="47"/>
        <v/>
      </c>
    </row>
    <row r="973" spans="1:28" s="170" customFormat="1" ht="20.399999999999999">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6"/>
        <v/>
      </c>
      <c r="T973" s="155" t="str">
        <f ca="1">IF(B973="","",IF(ISERROR(MATCH($J973,SorP!$B$1:$B$6226,0)),"",INDIRECT("'SorP'!$A$"&amp;MATCH($S973&amp;$J973,SorP!C:C,0))))</f>
        <v/>
      </c>
      <c r="U973" s="168"/>
      <c r="V973" s="169" t="e">
        <f>IF(C973="",NA(),MATCH($B973&amp;$C973,'Smelter Look-up'!$J:$J,0))</f>
        <v>#N/A</v>
      </c>
      <c r="X973" s="170">
        <f t="shared" ca="1" si="45"/>
        <v>0</v>
      </c>
      <c r="AB973" s="312" t="str">
        <f t="shared" si="47"/>
        <v/>
      </c>
    </row>
    <row r="974" spans="1:28" s="170" customFormat="1" ht="20.399999999999999">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6"/>
        <v/>
      </c>
      <c r="T974" s="155" t="str">
        <f ca="1">IF(B974="","",IF(ISERROR(MATCH($J974,SorP!$B$1:$B$6226,0)),"",INDIRECT("'SorP'!$A$"&amp;MATCH($S974&amp;$J974,SorP!C:C,0))))</f>
        <v/>
      </c>
      <c r="U974" s="168"/>
      <c r="V974" s="169" t="e">
        <f>IF(C974="",NA(),MATCH($B974&amp;$C974,'Smelter Look-up'!$J:$J,0))</f>
        <v>#N/A</v>
      </c>
      <c r="X974" s="170">
        <f t="shared" ca="1" si="45"/>
        <v>0</v>
      </c>
      <c r="AB974" s="312" t="str">
        <f t="shared" si="47"/>
        <v/>
      </c>
    </row>
    <row r="975" spans="1:28" s="170" customFormat="1" ht="20.399999999999999">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6"/>
        <v/>
      </c>
      <c r="T975" s="155" t="str">
        <f ca="1">IF(B975="","",IF(ISERROR(MATCH($J975,SorP!$B$1:$B$6226,0)),"",INDIRECT("'SorP'!$A$"&amp;MATCH($S975&amp;$J975,SorP!C:C,0))))</f>
        <v/>
      </c>
      <c r="U975" s="168"/>
      <c r="V975" s="169" t="e">
        <f>IF(C975="",NA(),MATCH($B975&amp;$C975,'Smelter Look-up'!$J:$J,0))</f>
        <v>#N/A</v>
      </c>
      <c r="X975" s="170">
        <f t="shared" ca="1" si="45"/>
        <v>0</v>
      </c>
      <c r="AB975" s="312" t="str">
        <f t="shared" si="47"/>
        <v/>
      </c>
    </row>
    <row r="976" spans="1:28" s="170" customFormat="1" ht="20.399999999999999">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6"/>
        <v/>
      </c>
      <c r="T976" s="155" t="str">
        <f ca="1">IF(B976="","",IF(ISERROR(MATCH($J976,SorP!$B$1:$B$6226,0)),"",INDIRECT("'SorP'!$A$"&amp;MATCH($S976&amp;$J976,SorP!C:C,0))))</f>
        <v/>
      </c>
      <c r="U976" s="168"/>
      <c r="V976" s="169" t="e">
        <f>IF(C976="",NA(),MATCH($B976&amp;$C976,'Smelter Look-up'!$J:$J,0))</f>
        <v>#N/A</v>
      </c>
      <c r="X976" s="170">
        <f t="shared" ca="1" si="45"/>
        <v>0</v>
      </c>
      <c r="AB976" s="312" t="str">
        <f t="shared" si="47"/>
        <v/>
      </c>
    </row>
    <row r="977" spans="1:28" s="170" customFormat="1" ht="20.399999999999999">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6"/>
        <v/>
      </c>
      <c r="T977" s="155" t="str">
        <f ca="1">IF(B977="","",IF(ISERROR(MATCH($J977,SorP!$B$1:$B$6226,0)),"",INDIRECT("'SorP'!$A$"&amp;MATCH($S977&amp;$J977,SorP!C:C,0))))</f>
        <v/>
      </c>
      <c r="U977" s="168"/>
      <c r="V977" s="169" t="e">
        <f>IF(C977="",NA(),MATCH($B977&amp;$C977,'Smelter Look-up'!$J:$J,0))</f>
        <v>#N/A</v>
      </c>
      <c r="X977" s="170">
        <f t="shared" ca="1" si="45"/>
        <v>0</v>
      </c>
      <c r="AB977" s="312" t="str">
        <f t="shared" si="47"/>
        <v/>
      </c>
    </row>
    <row r="978" spans="1:28" s="170" customFormat="1" ht="20.399999999999999">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6"/>
        <v/>
      </c>
      <c r="T978" s="155" t="str">
        <f ca="1">IF(B978="","",IF(ISERROR(MATCH($J978,SorP!$B$1:$B$6226,0)),"",INDIRECT("'SorP'!$A$"&amp;MATCH($S978&amp;$J978,SorP!C:C,0))))</f>
        <v/>
      </c>
      <c r="U978" s="168"/>
      <c r="V978" s="169" t="e">
        <f>IF(C978="",NA(),MATCH($B978&amp;$C978,'Smelter Look-up'!$J:$J,0))</f>
        <v>#N/A</v>
      </c>
      <c r="X978" s="170">
        <f t="shared" ca="1" si="45"/>
        <v>0</v>
      </c>
      <c r="AB978" s="312" t="str">
        <f t="shared" si="47"/>
        <v/>
      </c>
    </row>
    <row r="979" spans="1:28" s="170" customFormat="1" ht="20.399999999999999">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6"/>
        <v/>
      </c>
      <c r="T979" s="155" t="str">
        <f ca="1">IF(B979="","",IF(ISERROR(MATCH($J979,SorP!$B$1:$B$6226,0)),"",INDIRECT("'SorP'!$A$"&amp;MATCH($S979&amp;$J979,SorP!C:C,0))))</f>
        <v/>
      </c>
      <c r="U979" s="168"/>
      <c r="V979" s="169" t="e">
        <f>IF(C979="",NA(),MATCH($B979&amp;$C979,'Smelter Look-up'!$J:$J,0))</f>
        <v>#N/A</v>
      </c>
      <c r="X979" s="170">
        <f t="shared" ca="1" si="45"/>
        <v>0</v>
      </c>
      <c r="AB979" s="312" t="str">
        <f t="shared" si="47"/>
        <v/>
      </c>
    </row>
    <row r="980" spans="1:28" s="170" customFormat="1" ht="20.399999999999999">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6"/>
        <v/>
      </c>
      <c r="T980" s="155" t="str">
        <f ca="1">IF(B980="","",IF(ISERROR(MATCH($J980,SorP!$B$1:$B$6226,0)),"",INDIRECT("'SorP'!$A$"&amp;MATCH($S980&amp;$J980,SorP!C:C,0))))</f>
        <v/>
      </c>
      <c r="U980" s="168"/>
      <c r="V980" s="169" t="e">
        <f>IF(C980="",NA(),MATCH($B980&amp;$C980,'Smelter Look-up'!$J:$J,0))</f>
        <v>#N/A</v>
      </c>
      <c r="X980" s="170">
        <f t="shared" ca="1" si="45"/>
        <v>0</v>
      </c>
      <c r="AB980" s="312" t="str">
        <f t="shared" si="47"/>
        <v/>
      </c>
    </row>
    <row r="981" spans="1:28" s="170" customFormat="1" ht="20.399999999999999">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6"/>
        <v/>
      </c>
      <c r="T981" s="155" t="str">
        <f ca="1">IF(B981="","",IF(ISERROR(MATCH($J981,SorP!$B$1:$B$6226,0)),"",INDIRECT("'SorP'!$A$"&amp;MATCH($S981&amp;$J981,SorP!C:C,0))))</f>
        <v/>
      </c>
      <c r="U981" s="168"/>
      <c r="V981" s="169" t="e">
        <f>IF(C981="",NA(),MATCH($B981&amp;$C981,'Smelter Look-up'!$J:$J,0))</f>
        <v>#N/A</v>
      </c>
      <c r="X981" s="170">
        <f t="shared" ca="1" si="45"/>
        <v>0</v>
      </c>
      <c r="AB981" s="312" t="str">
        <f t="shared" si="47"/>
        <v/>
      </c>
    </row>
    <row r="982" spans="1:28" s="170" customFormat="1" ht="20.399999999999999">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6"/>
        <v/>
      </c>
      <c r="T982" s="155" t="str">
        <f ca="1">IF(B982="","",IF(ISERROR(MATCH($J982,SorP!$B$1:$B$6226,0)),"",INDIRECT("'SorP'!$A$"&amp;MATCH($S982&amp;$J982,SorP!C:C,0))))</f>
        <v/>
      </c>
      <c r="U982" s="168"/>
      <c r="V982" s="169" t="e">
        <f>IF(C982="",NA(),MATCH($B982&amp;$C982,'Smelter Look-up'!$J:$J,0))</f>
        <v>#N/A</v>
      </c>
      <c r="X982" s="170">
        <f t="shared" ca="1" si="45"/>
        <v>0</v>
      </c>
      <c r="AB982" s="312" t="str">
        <f t="shared" si="47"/>
        <v/>
      </c>
    </row>
    <row r="983" spans="1:28" s="170" customFormat="1" ht="20.399999999999999">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6"/>
        <v/>
      </c>
      <c r="T983" s="155" t="str">
        <f ca="1">IF(B983="","",IF(ISERROR(MATCH($J983,SorP!$B$1:$B$6226,0)),"",INDIRECT("'SorP'!$A$"&amp;MATCH($S983&amp;$J983,SorP!C:C,0))))</f>
        <v/>
      </c>
      <c r="U983" s="168"/>
      <c r="V983" s="169" t="e">
        <f>IF(C983="",NA(),MATCH($B983&amp;$C983,'Smelter Look-up'!$J:$J,0))</f>
        <v>#N/A</v>
      </c>
      <c r="X983" s="170">
        <f t="shared" ca="1" si="45"/>
        <v>0</v>
      </c>
      <c r="AB983" s="312" t="str">
        <f t="shared" si="47"/>
        <v/>
      </c>
    </row>
    <row r="984" spans="1:28" s="170" customFormat="1" ht="20.399999999999999">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6"/>
        <v/>
      </c>
      <c r="T984" s="155" t="str">
        <f ca="1">IF(B984="","",IF(ISERROR(MATCH($J984,SorP!$B$1:$B$6226,0)),"",INDIRECT("'SorP'!$A$"&amp;MATCH($S984&amp;$J984,SorP!C:C,0))))</f>
        <v/>
      </c>
      <c r="U984" s="168"/>
      <c r="V984" s="169" t="e">
        <f>IF(C984="",NA(),MATCH($B984&amp;$C984,'Smelter Look-up'!$J:$J,0))</f>
        <v>#N/A</v>
      </c>
      <c r="X984" s="170">
        <f t="shared" ca="1" si="45"/>
        <v>0</v>
      </c>
      <c r="AB984" s="312" t="str">
        <f t="shared" si="47"/>
        <v/>
      </c>
    </row>
    <row r="985" spans="1:28" s="170" customFormat="1" ht="20.399999999999999">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6"/>
        <v/>
      </c>
      <c r="T985" s="155" t="str">
        <f ca="1">IF(B985="","",IF(ISERROR(MATCH($J985,SorP!$B$1:$B$6226,0)),"",INDIRECT("'SorP'!$A$"&amp;MATCH($S985&amp;$J985,SorP!C:C,0))))</f>
        <v/>
      </c>
      <c r="U985" s="168"/>
      <c r="V985" s="169" t="e">
        <f>IF(C985="",NA(),MATCH($B985&amp;$C985,'Smelter Look-up'!$J:$J,0))</f>
        <v>#N/A</v>
      </c>
      <c r="X985" s="170">
        <f t="shared" ca="1" si="45"/>
        <v>0</v>
      </c>
      <c r="AB985" s="312" t="str">
        <f t="shared" si="47"/>
        <v/>
      </c>
    </row>
    <row r="986" spans="1:28" s="170" customFormat="1" ht="20.399999999999999">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6"/>
        <v/>
      </c>
      <c r="T986" s="155" t="str">
        <f ca="1">IF(B986="","",IF(ISERROR(MATCH($J986,SorP!$B$1:$B$6226,0)),"",INDIRECT("'SorP'!$A$"&amp;MATCH($S986&amp;$J986,SorP!C:C,0))))</f>
        <v/>
      </c>
      <c r="U986" s="168"/>
      <c r="V986" s="169" t="e">
        <f>IF(C986="",NA(),MATCH($B986&amp;$C986,'Smelter Look-up'!$J:$J,0))</f>
        <v>#N/A</v>
      </c>
      <c r="X986" s="170">
        <f t="shared" ca="1" si="45"/>
        <v>0</v>
      </c>
      <c r="AB986" s="312" t="str">
        <f t="shared" si="47"/>
        <v/>
      </c>
    </row>
    <row r="987" spans="1:28" s="170" customFormat="1" ht="20.399999999999999">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6"/>
        <v/>
      </c>
      <c r="T987" s="155" t="str">
        <f ca="1">IF(B987="","",IF(ISERROR(MATCH($J987,SorP!$B$1:$B$6226,0)),"",INDIRECT("'SorP'!$A$"&amp;MATCH($S987&amp;$J987,SorP!C:C,0))))</f>
        <v/>
      </c>
      <c r="U987" s="168"/>
      <c r="V987" s="169" t="e">
        <f>IF(C987="",NA(),MATCH($B987&amp;$C987,'Smelter Look-up'!$J:$J,0))</f>
        <v>#N/A</v>
      </c>
      <c r="X987" s="170">
        <f t="shared" ca="1" si="45"/>
        <v>0</v>
      </c>
      <c r="AB987" s="312" t="str">
        <f t="shared" si="47"/>
        <v/>
      </c>
    </row>
    <row r="988" spans="1:28" s="170" customFormat="1" ht="20.399999999999999">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6"/>
        <v/>
      </c>
      <c r="T988" s="155" t="str">
        <f ca="1">IF(B988="","",IF(ISERROR(MATCH($J988,SorP!$B$1:$B$6226,0)),"",INDIRECT("'SorP'!$A$"&amp;MATCH($S988&amp;$J988,SorP!C:C,0))))</f>
        <v/>
      </c>
      <c r="U988" s="168"/>
      <c r="V988" s="169" t="e">
        <f>IF(C988="",NA(),MATCH($B988&amp;$C988,'Smelter Look-up'!$J:$J,0))</f>
        <v>#N/A</v>
      </c>
      <c r="X988" s="170">
        <f t="shared" ca="1" si="45"/>
        <v>0</v>
      </c>
      <c r="AB988" s="312" t="str">
        <f t="shared" si="47"/>
        <v/>
      </c>
    </row>
    <row r="989" spans="1:28" s="170" customFormat="1" ht="20.399999999999999">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6"/>
        <v/>
      </c>
      <c r="T989" s="155" t="str">
        <f ca="1">IF(B989="","",IF(ISERROR(MATCH($J989,SorP!$B$1:$B$6226,0)),"",INDIRECT("'SorP'!$A$"&amp;MATCH($S989&amp;$J989,SorP!C:C,0))))</f>
        <v/>
      </c>
      <c r="U989" s="168"/>
      <c r="V989" s="169" t="e">
        <f>IF(C989="",NA(),MATCH($B989&amp;$C989,'Smelter Look-up'!$J:$J,0))</f>
        <v>#N/A</v>
      </c>
      <c r="X989" s="170">
        <f t="shared" ca="1" si="45"/>
        <v>0</v>
      </c>
      <c r="AB989" s="312" t="str">
        <f t="shared" si="47"/>
        <v/>
      </c>
    </row>
    <row r="990" spans="1:28" s="170" customFormat="1" ht="20.399999999999999">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6"/>
        <v/>
      </c>
      <c r="T990" s="155" t="str">
        <f ca="1">IF(B990="","",IF(ISERROR(MATCH($J990,SorP!$B$1:$B$6226,0)),"",INDIRECT("'SorP'!$A$"&amp;MATCH($S990&amp;$J990,SorP!C:C,0))))</f>
        <v/>
      </c>
      <c r="U990" s="168"/>
      <c r="V990" s="169" t="e">
        <f>IF(C990="",NA(),MATCH($B990&amp;$C990,'Smelter Look-up'!$J:$J,0))</f>
        <v>#N/A</v>
      </c>
      <c r="X990" s="170">
        <f t="shared" ca="1" si="45"/>
        <v>0</v>
      </c>
      <c r="AB990" s="312" t="str">
        <f t="shared" si="47"/>
        <v/>
      </c>
    </row>
    <row r="991" spans="1:28" s="170" customFormat="1" ht="20.399999999999999">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6"/>
        <v/>
      </c>
      <c r="T991" s="155" t="str">
        <f ca="1">IF(B991="","",IF(ISERROR(MATCH($J991,SorP!$B$1:$B$6226,0)),"",INDIRECT("'SorP'!$A$"&amp;MATCH($S991&amp;$J991,SorP!C:C,0))))</f>
        <v/>
      </c>
      <c r="U991" s="168"/>
      <c r="V991" s="169" t="e">
        <f>IF(C991="",NA(),MATCH($B991&amp;$C991,'Smelter Look-up'!$J:$J,0))</f>
        <v>#N/A</v>
      </c>
      <c r="X991" s="170">
        <f t="shared" ca="1" si="45"/>
        <v>0</v>
      </c>
      <c r="AB991" s="312" t="str">
        <f t="shared" si="47"/>
        <v/>
      </c>
    </row>
    <row r="992" spans="1:28" s="170" customFormat="1" ht="20.399999999999999">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6"/>
        <v/>
      </c>
      <c r="T992" s="155" t="str">
        <f ca="1">IF(B992="","",IF(ISERROR(MATCH($J992,SorP!$B$1:$B$6226,0)),"",INDIRECT("'SorP'!$A$"&amp;MATCH($S992&amp;$J992,SorP!C:C,0))))</f>
        <v/>
      </c>
      <c r="U992" s="168"/>
      <c r="V992" s="169" t="e">
        <f>IF(C992="",NA(),MATCH($B992&amp;$C992,'Smelter Look-up'!$J:$J,0))</f>
        <v>#N/A</v>
      </c>
      <c r="X992" s="170">
        <f t="shared" ca="1" si="45"/>
        <v>0</v>
      </c>
      <c r="AB992" s="312" t="str">
        <f t="shared" si="47"/>
        <v/>
      </c>
    </row>
    <row r="993" spans="1:28" s="170" customFormat="1" ht="20.399999999999999">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6"/>
        <v/>
      </c>
      <c r="T993" s="155" t="str">
        <f ca="1">IF(B993="","",IF(ISERROR(MATCH($J993,SorP!$B$1:$B$6226,0)),"",INDIRECT("'SorP'!$A$"&amp;MATCH($S993&amp;$J993,SorP!C:C,0))))</f>
        <v/>
      </c>
      <c r="U993" s="168"/>
      <c r="V993" s="169" t="e">
        <f>IF(C993="",NA(),MATCH($B993&amp;$C993,'Smelter Look-up'!$J:$J,0))</f>
        <v>#N/A</v>
      </c>
      <c r="X993" s="170">
        <f t="shared" ca="1" si="45"/>
        <v>0</v>
      </c>
      <c r="AB993" s="312" t="str">
        <f t="shared" si="47"/>
        <v/>
      </c>
    </row>
    <row r="994" spans="1:28" s="170" customFormat="1" ht="20.399999999999999">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6"/>
        <v/>
      </c>
      <c r="T994" s="155" t="str">
        <f ca="1">IF(B994="","",IF(ISERROR(MATCH($J994,SorP!$B$1:$B$6226,0)),"",INDIRECT("'SorP'!$A$"&amp;MATCH($S994&amp;$J994,SorP!C:C,0))))</f>
        <v/>
      </c>
      <c r="U994" s="168"/>
      <c r="V994" s="169" t="e">
        <f>IF(C994="",NA(),MATCH($B994&amp;$C994,'Smelter Look-up'!$J:$J,0))</f>
        <v>#N/A</v>
      </c>
      <c r="X994" s="170">
        <f t="shared" ca="1" si="45"/>
        <v>0</v>
      </c>
      <c r="AB994" s="312" t="str">
        <f t="shared" si="47"/>
        <v/>
      </c>
    </row>
    <row r="995" spans="1:28" s="170" customFormat="1" ht="20.399999999999999">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6"/>
        <v/>
      </c>
      <c r="T995" s="155" t="str">
        <f ca="1">IF(B995="","",IF(ISERROR(MATCH($J995,SorP!$B$1:$B$6226,0)),"",INDIRECT("'SorP'!$A$"&amp;MATCH($S995&amp;$J995,SorP!C:C,0))))</f>
        <v/>
      </c>
      <c r="U995" s="168"/>
      <c r="V995" s="169" t="e">
        <f>IF(C995="",NA(),MATCH($B995&amp;$C995,'Smelter Look-up'!$J:$J,0))</f>
        <v>#N/A</v>
      </c>
      <c r="X995" s="170">
        <f t="shared" ca="1" si="45"/>
        <v>0</v>
      </c>
      <c r="AB995" s="312" t="str">
        <f t="shared" si="47"/>
        <v/>
      </c>
    </row>
    <row r="996" spans="1:28" s="170" customFormat="1" ht="20.399999999999999">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6"/>
        <v/>
      </c>
      <c r="T996" s="155" t="str">
        <f ca="1">IF(B996="","",IF(ISERROR(MATCH($J996,SorP!$B$1:$B$6226,0)),"",INDIRECT("'SorP'!$A$"&amp;MATCH($S996&amp;$J996,SorP!C:C,0))))</f>
        <v/>
      </c>
      <c r="U996" s="168"/>
      <c r="V996" s="169" t="e">
        <f>IF(C996="",NA(),MATCH($B996&amp;$C996,'Smelter Look-up'!$J:$J,0))</f>
        <v>#N/A</v>
      </c>
      <c r="X996" s="170">
        <f t="shared" ca="1" si="45"/>
        <v>0</v>
      </c>
      <c r="AB996" s="312" t="str">
        <f t="shared" si="47"/>
        <v/>
      </c>
    </row>
    <row r="997" spans="1:28" s="170" customFormat="1" ht="20.399999999999999">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6"/>
        <v/>
      </c>
      <c r="T997" s="155" t="str">
        <f ca="1">IF(B997="","",IF(ISERROR(MATCH($J997,SorP!$B$1:$B$6226,0)),"",INDIRECT("'SorP'!$A$"&amp;MATCH($S997&amp;$J997,SorP!C:C,0))))</f>
        <v/>
      </c>
      <c r="U997" s="168"/>
      <c r="V997" s="169" t="e">
        <f>IF(C997="",NA(),MATCH($B997&amp;$C997,'Smelter Look-up'!$J:$J,0))</f>
        <v>#N/A</v>
      </c>
      <c r="X997" s="170">
        <f t="shared" ca="1" si="45"/>
        <v>0</v>
      </c>
      <c r="AB997" s="312" t="str">
        <f t="shared" si="47"/>
        <v/>
      </c>
    </row>
    <row r="998" spans="1:28" s="170" customFormat="1" ht="20.399999999999999">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6"/>
        <v/>
      </c>
      <c r="T998" s="155" t="str">
        <f ca="1">IF(B998="","",IF(ISERROR(MATCH($J998,SorP!$B$1:$B$6226,0)),"",INDIRECT("'SorP'!$A$"&amp;MATCH($S998&amp;$J998,SorP!C:C,0))))</f>
        <v/>
      </c>
      <c r="U998" s="168"/>
      <c r="V998" s="169" t="e">
        <f>IF(C998="",NA(),MATCH($B998&amp;$C998,'Smelter Look-up'!$J:$J,0))</f>
        <v>#N/A</v>
      </c>
      <c r="X998" s="170">
        <f t="shared" ca="1" si="45"/>
        <v>0</v>
      </c>
      <c r="AB998" s="312" t="str">
        <f t="shared" si="47"/>
        <v/>
      </c>
    </row>
    <row r="999" spans="1:28" s="170" customFormat="1" ht="20.399999999999999">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6"/>
        <v/>
      </c>
      <c r="T999" s="155" t="str">
        <f ca="1">IF(B999="","",IF(ISERROR(MATCH($J999,SorP!$B$1:$B$6226,0)),"",INDIRECT("'SorP'!$A$"&amp;MATCH($S999&amp;$J999,SorP!C:C,0))))</f>
        <v/>
      </c>
      <c r="U999" s="168"/>
      <c r="V999" s="169" t="e">
        <f>IF(C999="",NA(),MATCH($B999&amp;$C999,'Smelter Look-up'!$J:$J,0))</f>
        <v>#N/A</v>
      </c>
      <c r="X999" s="170">
        <f t="shared" ca="1" si="45"/>
        <v>0</v>
      </c>
      <c r="AB999" s="312" t="str">
        <f t="shared" si="47"/>
        <v/>
      </c>
    </row>
    <row r="1000" spans="1:28" s="170" customFormat="1" ht="20.399999999999999">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6"/>
        <v/>
      </c>
      <c r="T1000" s="155" t="str">
        <f ca="1">IF(B1000="","",IF(ISERROR(MATCH($J1000,SorP!$B$1:$B$6226,0)),"",INDIRECT("'SorP'!$A$"&amp;MATCH($S1000&amp;$J1000,SorP!C:C,0))))</f>
        <v/>
      </c>
      <c r="U1000" s="168"/>
      <c r="V1000" s="169" t="e">
        <f>IF(C1000="",NA(),MATCH($B1000&amp;$C1000,'Smelter Look-up'!$J:$J,0))</f>
        <v>#N/A</v>
      </c>
      <c r="X1000" s="170">
        <f t="shared" ca="1" si="45"/>
        <v>0</v>
      </c>
      <c r="AB1000" s="312" t="str">
        <f t="shared" si="47"/>
        <v/>
      </c>
    </row>
    <row r="1001" spans="1:28" s="170" customFormat="1" ht="20.399999999999999">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6"/>
        <v/>
      </c>
      <c r="T1001" s="155" t="str">
        <f ca="1">IF(B1001="","",IF(ISERROR(MATCH($J1001,SorP!$B$1:$B$6226,0)),"",INDIRECT("'SorP'!$A$"&amp;MATCH($S1001&amp;$J1001,SorP!C:C,0))))</f>
        <v/>
      </c>
      <c r="U1001" s="168"/>
      <c r="V1001" s="169" t="e">
        <f>IF(C1001="",NA(),MATCH($B1001&amp;$C1001,'Smelter Look-up'!$J:$J,0))</f>
        <v>#N/A</v>
      </c>
      <c r="X1001" s="170">
        <f t="shared" ca="1" si="45"/>
        <v>0</v>
      </c>
      <c r="AB1001" s="312" t="str">
        <f t="shared" si="47"/>
        <v/>
      </c>
    </row>
    <row r="1002" spans="1:28" s="170" customFormat="1" ht="20.399999999999999">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6"/>
        <v/>
      </c>
      <c r="T1002" s="155" t="str">
        <f ca="1">IF(B1002="","",IF(ISERROR(MATCH($J1002,SorP!$B$1:$B$6226,0)),"",INDIRECT("'SorP'!$A$"&amp;MATCH($S1002&amp;$J1002,SorP!C:C,0))))</f>
        <v/>
      </c>
      <c r="U1002" s="168"/>
      <c r="V1002" s="169" t="e">
        <f>IF(C1002="",NA(),MATCH($B1002&amp;$C1002,'Smelter Look-up'!$J:$J,0))</f>
        <v>#N/A</v>
      </c>
      <c r="X1002" s="170">
        <f t="shared" ca="1" si="45"/>
        <v>0</v>
      </c>
      <c r="AB1002" s="312" t="str">
        <f t="shared" si="47"/>
        <v/>
      </c>
    </row>
    <row r="1003" spans="1:28" s="170" customFormat="1" ht="20.399999999999999">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6"/>
        <v/>
      </c>
      <c r="T1003" s="155" t="str">
        <f ca="1">IF(B1003="","",IF(ISERROR(MATCH($J1003,SorP!$B$1:$B$6226,0)),"",INDIRECT("'SorP'!$A$"&amp;MATCH($S1003&amp;$J1003,SorP!C:C,0))))</f>
        <v/>
      </c>
      <c r="U1003" s="168"/>
      <c r="V1003" s="169" t="e">
        <f>IF(C1003="",NA(),MATCH($B1003&amp;$C1003,'Smelter Look-up'!$J:$J,0))</f>
        <v>#N/A</v>
      </c>
      <c r="X1003" s="170">
        <f t="shared" ca="1" si="45"/>
        <v>0</v>
      </c>
      <c r="AB1003" s="312" t="str">
        <f t="shared" si="47"/>
        <v/>
      </c>
    </row>
    <row r="1004" spans="1:28" s="170" customFormat="1" ht="20.399999999999999">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6"/>
        <v/>
      </c>
      <c r="T1004" s="155" t="str">
        <f ca="1">IF(B1004="","",IF(ISERROR(MATCH($J1004,SorP!$B$1:$B$6226,0)),"",INDIRECT("'SorP'!$A$"&amp;MATCH($S1004&amp;$J1004,SorP!C:C,0))))</f>
        <v/>
      </c>
      <c r="U1004" s="168"/>
      <c r="V1004" s="169" t="e">
        <f>IF(C1004="",NA(),MATCH($B1004&amp;$C1004,'Smelter Look-up'!$J:$J,0))</f>
        <v>#N/A</v>
      </c>
      <c r="X1004" s="170">
        <f t="shared" ca="1" si="45"/>
        <v>0</v>
      </c>
      <c r="AB1004" s="312" t="str">
        <f t="shared" si="47"/>
        <v/>
      </c>
    </row>
    <row r="1005" spans="1:28" s="170" customFormat="1" ht="20.399999999999999">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6"/>
        <v/>
      </c>
      <c r="T1005" s="155" t="str">
        <f ca="1">IF(B1005="","",IF(ISERROR(MATCH($J1005,SorP!$B$1:$B$6226,0)),"",INDIRECT("'SorP'!$A$"&amp;MATCH($S1005&amp;$J1005,SorP!C:C,0))))</f>
        <v/>
      </c>
      <c r="U1005" s="168"/>
      <c r="V1005" s="169" t="e">
        <f>IF(C1005="",NA(),MATCH($B1005&amp;$C1005,'Smelter Look-up'!$J:$J,0))</f>
        <v>#N/A</v>
      </c>
      <c r="X1005" s="170">
        <f t="shared" ca="1" si="45"/>
        <v>0</v>
      </c>
      <c r="AB1005" s="312" t="str">
        <f t="shared" si="47"/>
        <v/>
      </c>
    </row>
    <row r="1006" spans="1:28" s="170" customFormat="1" ht="20.399999999999999">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6"/>
        <v/>
      </c>
      <c r="T1006" s="155" t="str">
        <f ca="1">IF(B1006="","",IF(ISERROR(MATCH($J1006,SorP!$B$1:$B$6226,0)),"",INDIRECT("'SorP'!$A$"&amp;MATCH($S1006&amp;$J1006,SorP!C:C,0))))</f>
        <v/>
      </c>
      <c r="U1006" s="168"/>
      <c r="V1006" s="169" t="e">
        <f>IF(C1006="",NA(),MATCH($B1006&amp;$C1006,'Smelter Look-up'!$J:$J,0))</f>
        <v>#N/A</v>
      </c>
      <c r="X1006" s="170">
        <f t="shared" ca="1" si="45"/>
        <v>0</v>
      </c>
      <c r="AB1006" s="312" t="str">
        <f t="shared" si="47"/>
        <v/>
      </c>
    </row>
    <row r="1007" spans="1:28" s="170" customFormat="1" ht="20.399999999999999">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6"/>
        <v/>
      </c>
      <c r="T1007" s="155" t="str">
        <f ca="1">IF(B1007="","",IF(ISERROR(MATCH($J1007,SorP!$B$1:$B$6226,0)),"",INDIRECT("'SorP'!$A$"&amp;MATCH($S1007&amp;$J1007,SorP!C:C,0))))</f>
        <v/>
      </c>
      <c r="U1007" s="168"/>
      <c r="V1007" s="169" t="e">
        <f>IF(C1007="",NA(),MATCH($B1007&amp;$C1007,'Smelter Look-up'!$J:$J,0))</f>
        <v>#N/A</v>
      </c>
      <c r="X1007" s="170">
        <f t="shared" ca="1" si="45"/>
        <v>0</v>
      </c>
      <c r="AB1007" s="312" t="str">
        <f t="shared" si="47"/>
        <v/>
      </c>
    </row>
    <row r="1008" spans="1:28" s="170" customFormat="1" ht="20.399999999999999">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6"/>
        <v/>
      </c>
      <c r="T1008" s="155" t="str">
        <f ca="1">IF(B1008="","",IF(ISERROR(MATCH($J1008,SorP!$B$1:$B$6226,0)),"",INDIRECT("'SorP'!$A$"&amp;MATCH($S1008&amp;$J1008,SorP!C:C,0))))</f>
        <v/>
      </c>
      <c r="U1008" s="168"/>
      <c r="V1008" s="169" t="e">
        <f>IF(C1008="",NA(),MATCH($B1008&amp;$C1008,'Smelter Look-up'!$J:$J,0))</f>
        <v>#N/A</v>
      </c>
      <c r="X1008" s="170">
        <f t="shared" ca="1" si="45"/>
        <v>0</v>
      </c>
      <c r="AB1008" s="312" t="str">
        <f t="shared" si="47"/>
        <v/>
      </c>
    </row>
    <row r="1009" spans="1:28" s="170" customFormat="1" ht="20.399999999999999">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6"/>
        <v/>
      </c>
      <c r="T1009" s="155" t="str">
        <f ca="1">IF(B1009="","",IF(ISERROR(MATCH($J1009,SorP!$B$1:$B$6226,0)),"",INDIRECT("'SorP'!$A$"&amp;MATCH($S1009&amp;$J1009,SorP!C:C,0))))</f>
        <v/>
      </c>
      <c r="U1009" s="168"/>
      <c r="V1009" s="169" t="e">
        <f>IF(C1009="",NA(),MATCH($B1009&amp;$C1009,'Smelter Look-up'!$J:$J,0))</f>
        <v>#N/A</v>
      </c>
      <c r="X1009" s="170">
        <f t="shared" ca="1" si="45"/>
        <v>0</v>
      </c>
      <c r="AB1009" s="312" t="str">
        <f t="shared" si="47"/>
        <v/>
      </c>
    </row>
    <row r="1010" spans="1:28" s="170" customFormat="1" ht="20.399999999999999">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6"/>
        <v/>
      </c>
      <c r="T1010" s="155" t="str">
        <f ca="1">IF(B1010="","",IF(ISERROR(MATCH($J1010,SorP!$B$1:$B$6226,0)),"",INDIRECT("'SorP'!$A$"&amp;MATCH($S1010&amp;$J1010,SorP!C:C,0))))</f>
        <v/>
      </c>
      <c r="U1010" s="168"/>
      <c r="V1010" s="169" t="e">
        <f>IF(C1010="",NA(),MATCH($B1010&amp;$C1010,'Smelter Look-up'!$J:$J,0))</f>
        <v>#N/A</v>
      </c>
      <c r="X1010" s="170">
        <f t="shared" ca="1" si="45"/>
        <v>0</v>
      </c>
      <c r="AB1010" s="312" t="str">
        <f t="shared" si="47"/>
        <v/>
      </c>
    </row>
    <row r="1011" spans="1:28" s="170" customFormat="1" ht="20.399999999999999">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6"/>
        <v/>
      </c>
      <c r="T1011" s="155" t="str">
        <f ca="1">IF(B1011="","",IF(ISERROR(MATCH($J1011,SorP!$B$1:$B$6226,0)),"",INDIRECT("'SorP'!$A$"&amp;MATCH($S1011&amp;$J1011,SorP!C:C,0))))</f>
        <v/>
      </c>
      <c r="U1011" s="168"/>
      <c r="V1011" s="169" t="e">
        <f>IF(C1011="",NA(),MATCH($B1011&amp;$C1011,'Smelter Look-up'!$J:$J,0))</f>
        <v>#N/A</v>
      </c>
      <c r="X1011" s="170">
        <f t="shared" ca="1" si="45"/>
        <v>0</v>
      </c>
      <c r="AB1011" s="312" t="str">
        <f t="shared" si="47"/>
        <v/>
      </c>
    </row>
    <row r="1012" spans="1:28" s="170" customFormat="1" ht="20.399999999999999">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6"/>
        <v/>
      </c>
      <c r="T1012" s="155" t="str">
        <f ca="1">IF(B1012="","",IF(ISERROR(MATCH($J1012,SorP!$B$1:$B$6226,0)),"",INDIRECT("'SorP'!$A$"&amp;MATCH($S1012&amp;$J1012,SorP!C:C,0))))</f>
        <v/>
      </c>
      <c r="U1012" s="168"/>
      <c r="V1012" s="169" t="e">
        <f>IF(C1012="",NA(),MATCH($B1012&amp;$C1012,'Smelter Look-up'!$J:$J,0))</f>
        <v>#N/A</v>
      </c>
      <c r="X1012" s="170">
        <f t="shared" ca="1" si="45"/>
        <v>0</v>
      </c>
      <c r="AB1012" s="312" t="str">
        <f t="shared" si="47"/>
        <v/>
      </c>
    </row>
    <row r="1013" spans="1:28" s="170" customFormat="1" ht="20.399999999999999">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6"/>
        <v/>
      </c>
      <c r="T1013" s="155" t="str">
        <f ca="1">IF(B1013="","",IF(ISERROR(MATCH($J1013,SorP!$B$1:$B$6226,0)),"",INDIRECT("'SorP'!$A$"&amp;MATCH($S1013&amp;$J1013,SorP!C:C,0))))</f>
        <v/>
      </c>
      <c r="U1013" s="168"/>
      <c r="V1013" s="169" t="e">
        <f>IF(C1013="",NA(),MATCH($B1013&amp;$C1013,'Smelter Look-up'!$J:$J,0))</f>
        <v>#N/A</v>
      </c>
      <c r="X1013" s="170">
        <f t="shared" ca="1" si="45"/>
        <v>0</v>
      </c>
      <c r="AB1013" s="312" t="str">
        <f t="shared" si="47"/>
        <v/>
      </c>
    </row>
    <row r="1014" spans="1:28" s="170" customFormat="1" ht="20.399999999999999">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6"/>
        <v/>
      </c>
      <c r="T1014" s="155" t="str">
        <f ca="1">IF(B1014="","",IF(ISERROR(MATCH($J1014,SorP!$B$1:$B$6226,0)),"",INDIRECT("'SorP'!$A$"&amp;MATCH($S1014&amp;$J1014,SorP!C:C,0))))</f>
        <v/>
      </c>
      <c r="U1014" s="168"/>
      <c r="V1014" s="169" t="e">
        <f>IF(C1014="",NA(),MATCH($B1014&amp;$C1014,'Smelter Look-up'!$J:$J,0))</f>
        <v>#N/A</v>
      </c>
      <c r="X1014" s="170">
        <f t="shared" ca="1" si="45"/>
        <v>0</v>
      </c>
      <c r="AB1014" s="312" t="str">
        <f t="shared" si="47"/>
        <v/>
      </c>
    </row>
    <row r="1015" spans="1:28" s="170" customFormat="1" ht="20.399999999999999">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6"/>
        <v/>
      </c>
      <c r="T1015" s="155" t="str">
        <f ca="1">IF(B1015="","",IF(ISERROR(MATCH($J1015,SorP!$B$1:$B$6226,0)),"",INDIRECT("'SorP'!$A$"&amp;MATCH($S1015&amp;$J1015,SorP!C:C,0))))</f>
        <v/>
      </c>
      <c r="U1015" s="168"/>
      <c r="V1015" s="169" t="e">
        <f>IF(C1015="",NA(),MATCH($B1015&amp;$C1015,'Smelter Look-up'!$J:$J,0))</f>
        <v>#N/A</v>
      </c>
      <c r="X1015" s="170">
        <f t="shared" ca="1" si="45"/>
        <v>0</v>
      </c>
      <c r="AB1015" s="312" t="str">
        <f t="shared" si="47"/>
        <v/>
      </c>
    </row>
    <row r="1016" spans="1:28" s="170" customFormat="1" ht="20.399999999999999">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6"/>
        <v/>
      </c>
      <c r="T1016" s="155" t="str">
        <f ca="1">IF(B1016="","",IF(ISERROR(MATCH($J1016,SorP!$B$1:$B$6226,0)),"",INDIRECT("'SorP'!$A$"&amp;MATCH($S1016&amp;$J1016,SorP!C:C,0))))</f>
        <v/>
      </c>
      <c r="U1016" s="168"/>
      <c r="V1016" s="169" t="e">
        <f>IF(C1016="",NA(),MATCH($B1016&amp;$C1016,'Smelter Look-up'!$J:$J,0))</f>
        <v>#N/A</v>
      </c>
      <c r="X1016" s="170">
        <f t="shared" ca="1" si="45"/>
        <v>0</v>
      </c>
      <c r="AB1016" s="312" t="str">
        <f t="shared" si="47"/>
        <v/>
      </c>
    </row>
    <row r="1017" spans="1:28" s="170" customFormat="1" ht="20.399999999999999">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6"/>
        <v/>
      </c>
      <c r="T1017" s="155" t="str">
        <f ca="1">IF(B1017="","",IF(ISERROR(MATCH($J1017,SorP!$B$1:$B$6226,0)),"",INDIRECT("'SorP'!$A$"&amp;MATCH($S1017&amp;$J1017,SorP!C:C,0))))</f>
        <v/>
      </c>
      <c r="U1017" s="168"/>
      <c r="V1017" s="169" t="e">
        <f>IF(C1017="",NA(),MATCH($B1017&amp;$C1017,'Smelter Look-up'!$J:$J,0))</f>
        <v>#N/A</v>
      </c>
      <c r="X1017" s="170">
        <f t="shared" ca="1" si="45"/>
        <v>0</v>
      </c>
      <c r="AB1017" s="312" t="str">
        <f t="shared" si="47"/>
        <v/>
      </c>
    </row>
    <row r="1018" spans="1:28" s="170" customFormat="1" ht="20.399999999999999">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6"/>
        <v/>
      </c>
      <c r="T1018" s="155" t="str">
        <f ca="1">IF(B1018="","",IF(ISERROR(MATCH($J1018,SorP!$B$1:$B$6226,0)),"",INDIRECT("'SorP'!$A$"&amp;MATCH($S1018&amp;$J1018,SorP!C:C,0))))</f>
        <v/>
      </c>
      <c r="U1018" s="168"/>
      <c r="V1018" s="169" t="e">
        <f>IF(C1018="",NA(),MATCH($B1018&amp;$C1018,'Smelter Look-up'!$J:$J,0))</f>
        <v>#N/A</v>
      </c>
      <c r="X1018" s="170">
        <f t="shared" ca="1" si="45"/>
        <v>0</v>
      </c>
      <c r="AB1018" s="312" t="str">
        <f t="shared" si="47"/>
        <v/>
      </c>
    </row>
    <row r="1019" spans="1:28" s="170" customFormat="1" ht="20.399999999999999">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6"/>
        <v/>
      </c>
      <c r="T1019" s="155" t="str">
        <f ca="1">IF(B1019="","",IF(ISERROR(MATCH($J1019,SorP!$B$1:$B$6226,0)),"",INDIRECT("'SorP'!$A$"&amp;MATCH($S1019&amp;$J1019,SorP!C:C,0))))</f>
        <v/>
      </c>
      <c r="U1019" s="168"/>
      <c r="V1019" s="169" t="e">
        <f>IF(C1019="",NA(),MATCH($B1019&amp;$C1019,'Smelter Look-up'!$J:$J,0))</f>
        <v>#N/A</v>
      </c>
      <c r="X1019" s="170">
        <f t="shared" ca="1" si="45"/>
        <v>0</v>
      </c>
      <c r="AB1019" s="312" t="str">
        <f t="shared" si="47"/>
        <v/>
      </c>
    </row>
    <row r="1020" spans="1:28" s="170" customFormat="1" ht="20.399999999999999">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6"/>
        <v/>
      </c>
      <c r="T1020" s="155" t="str">
        <f ca="1">IF(B1020="","",IF(ISERROR(MATCH($J1020,SorP!$B$1:$B$6226,0)),"",INDIRECT("'SorP'!$A$"&amp;MATCH($S1020&amp;$J1020,SorP!C:C,0))))</f>
        <v/>
      </c>
      <c r="U1020" s="168"/>
      <c r="V1020" s="169" t="e">
        <f>IF(C1020="",NA(),MATCH($B1020&amp;$C1020,'Smelter Look-up'!$J:$J,0))</f>
        <v>#N/A</v>
      </c>
      <c r="X1020" s="170">
        <f t="shared" ref="X1020:X1083" ca="1" si="48">IF(AND(C1020="Smelter not listed",OR(LEN(D1020)=0,LEN(E1020)=0)),1,0)</f>
        <v>0</v>
      </c>
      <c r="AB1020" s="312" t="str">
        <f t="shared" si="47"/>
        <v/>
      </c>
    </row>
    <row r="1021" spans="1:28" s="170" customFormat="1" ht="20.399999999999999">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ref="S1021:S1084" ca="1" si="49">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48"/>
        <v>0</v>
      </c>
      <c r="AB1021" s="312" t="str">
        <f t="shared" si="47"/>
        <v/>
      </c>
    </row>
    <row r="1022" spans="1:28" s="170" customFormat="1" ht="20.399999999999999">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47"/>
        <v/>
      </c>
    </row>
    <row r="1023" spans="1:28" s="170" customFormat="1" ht="20.399999999999999">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ca="1" si="48"/>
        <v>0</v>
      </c>
      <c r="AB1023" s="312" t="str">
        <f t="shared" si="47"/>
        <v/>
      </c>
    </row>
    <row r="1024" spans="1:28" s="170" customFormat="1" ht="20.399999999999999">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49"/>
        <v/>
      </c>
      <c r="T1024" s="155" t="str">
        <f ca="1">IF(B1024="","",IF(ISERROR(MATCH($J1024,SorP!$B$1:$B$6226,0)),"",INDIRECT("'SorP'!$A$"&amp;MATCH($S1024&amp;$J1024,SorP!C:C,0))))</f>
        <v/>
      </c>
      <c r="U1024" s="168"/>
      <c r="V1024" s="169" t="e">
        <f>IF(C1024="",NA(),MATCH($B1024&amp;$C1024,'Smelter Look-up'!$J:$J,0))</f>
        <v>#N/A</v>
      </c>
      <c r="X1024" s="170">
        <f t="shared" ca="1" si="48"/>
        <v>0</v>
      </c>
      <c r="AB1024" s="312" t="str">
        <f t="shared" si="47"/>
        <v/>
      </c>
    </row>
    <row r="1025" spans="1:28" s="170" customFormat="1" ht="20.399999999999999">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49"/>
        <v/>
      </c>
      <c r="T1025" s="155" t="str">
        <f ca="1">IF(B1025="","",IF(ISERROR(MATCH($J1025,SorP!$B$1:$B$6226,0)),"",INDIRECT("'SorP'!$A$"&amp;MATCH($S1025&amp;$J1025,SorP!C:C,0))))</f>
        <v/>
      </c>
      <c r="U1025" s="168"/>
      <c r="V1025" s="169" t="e">
        <f>IF(C1025="",NA(),MATCH($B1025&amp;$C1025,'Smelter Look-up'!$J:$J,0))</f>
        <v>#N/A</v>
      </c>
      <c r="X1025" s="170">
        <f t="shared" ca="1" si="48"/>
        <v>0</v>
      </c>
      <c r="AB1025" s="312" t="str">
        <f t="shared" si="47"/>
        <v/>
      </c>
    </row>
    <row r="1026" spans="1:28" s="170" customFormat="1" ht="20.399999999999999">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49"/>
        <v/>
      </c>
      <c r="T1026" s="155" t="str">
        <f ca="1">IF(B1026="","",IF(ISERROR(MATCH($J1026,SorP!$B$1:$B$6226,0)),"",INDIRECT("'SorP'!$A$"&amp;MATCH($S1026&amp;$J1026,SorP!C:C,0))))</f>
        <v/>
      </c>
      <c r="U1026" s="168"/>
      <c r="V1026" s="169" t="e">
        <f>IF(C1026="",NA(),MATCH($B1026&amp;$C1026,'Smelter Look-up'!$J:$J,0))</f>
        <v>#N/A</v>
      </c>
      <c r="X1026" s="170">
        <f t="shared" ca="1" si="48"/>
        <v>0</v>
      </c>
      <c r="AB1026" s="312" t="str">
        <f t="shared" si="47"/>
        <v/>
      </c>
    </row>
    <row r="1027" spans="1:28" s="170" customFormat="1" ht="20.399999999999999">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49"/>
        <v/>
      </c>
      <c r="T1027" s="155" t="str">
        <f ca="1">IF(B1027="","",IF(ISERROR(MATCH($J1027,SorP!$B$1:$B$6226,0)),"",INDIRECT("'SorP'!$A$"&amp;MATCH($S1027&amp;$J1027,SorP!C:C,0))))</f>
        <v/>
      </c>
      <c r="U1027" s="168"/>
      <c r="V1027" s="169" t="e">
        <f>IF(C1027="",NA(),MATCH($B1027&amp;$C1027,'Smelter Look-up'!$J:$J,0))</f>
        <v>#N/A</v>
      </c>
      <c r="X1027" s="170">
        <f t="shared" ca="1" si="48"/>
        <v>0</v>
      </c>
      <c r="AB1027" s="312" t="str">
        <f t="shared" ref="AB1027:AB1090" si="50">IF(C1027="","",B1027)</f>
        <v/>
      </c>
    </row>
    <row r="1028" spans="1:28" s="170" customFormat="1" ht="20.399999999999999">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49"/>
        <v/>
      </c>
      <c r="T1028" s="155" t="str">
        <f ca="1">IF(B1028="","",IF(ISERROR(MATCH($J1028,SorP!$B$1:$B$6226,0)),"",INDIRECT("'SorP'!$A$"&amp;MATCH($S1028&amp;$J1028,SorP!C:C,0))))</f>
        <v/>
      </c>
      <c r="U1028" s="168"/>
      <c r="V1028" s="169" t="e">
        <f>IF(C1028="",NA(),MATCH($B1028&amp;$C1028,'Smelter Look-up'!$J:$J,0))</f>
        <v>#N/A</v>
      </c>
      <c r="X1028" s="170">
        <f t="shared" ca="1" si="48"/>
        <v>0</v>
      </c>
      <c r="AB1028" s="312" t="str">
        <f t="shared" si="50"/>
        <v/>
      </c>
    </row>
    <row r="1029" spans="1:28" s="170" customFormat="1" ht="20.399999999999999">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49"/>
        <v/>
      </c>
      <c r="T1029" s="155" t="str">
        <f ca="1">IF(B1029="","",IF(ISERROR(MATCH($J1029,SorP!$B$1:$B$6226,0)),"",INDIRECT("'SorP'!$A$"&amp;MATCH($S1029&amp;$J1029,SorP!C:C,0))))</f>
        <v/>
      </c>
      <c r="U1029" s="168"/>
      <c r="V1029" s="169" t="e">
        <f>IF(C1029="",NA(),MATCH($B1029&amp;$C1029,'Smelter Look-up'!$J:$J,0))</f>
        <v>#N/A</v>
      </c>
      <c r="X1029" s="170">
        <f t="shared" ca="1" si="48"/>
        <v>0</v>
      </c>
      <c r="AB1029" s="312" t="str">
        <f t="shared" si="50"/>
        <v/>
      </c>
    </row>
    <row r="1030" spans="1:28" s="170" customFormat="1" ht="20.399999999999999">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49"/>
        <v/>
      </c>
      <c r="T1030" s="155" t="str">
        <f ca="1">IF(B1030="","",IF(ISERROR(MATCH($J1030,SorP!$B$1:$B$6226,0)),"",INDIRECT("'SorP'!$A$"&amp;MATCH($S1030&amp;$J1030,SorP!C:C,0))))</f>
        <v/>
      </c>
      <c r="U1030" s="168"/>
      <c r="V1030" s="169" t="e">
        <f>IF(C1030="",NA(),MATCH($B1030&amp;$C1030,'Smelter Look-up'!$J:$J,0))</f>
        <v>#N/A</v>
      </c>
      <c r="X1030" s="170">
        <f t="shared" ca="1" si="48"/>
        <v>0</v>
      </c>
      <c r="AB1030" s="312" t="str">
        <f t="shared" si="50"/>
        <v/>
      </c>
    </row>
    <row r="1031" spans="1:28" s="170" customFormat="1" ht="20.399999999999999">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49"/>
        <v/>
      </c>
      <c r="T1031" s="155" t="str">
        <f ca="1">IF(B1031="","",IF(ISERROR(MATCH($J1031,SorP!$B$1:$B$6226,0)),"",INDIRECT("'SorP'!$A$"&amp;MATCH($S1031&amp;$J1031,SorP!C:C,0))))</f>
        <v/>
      </c>
      <c r="U1031" s="168"/>
      <c r="V1031" s="169" t="e">
        <f>IF(C1031="",NA(),MATCH($B1031&amp;$C1031,'Smelter Look-up'!$J:$J,0))</f>
        <v>#N/A</v>
      </c>
      <c r="X1031" s="170">
        <f t="shared" ca="1" si="48"/>
        <v>0</v>
      </c>
      <c r="AB1031" s="312" t="str">
        <f t="shared" si="50"/>
        <v/>
      </c>
    </row>
    <row r="1032" spans="1:28" s="170" customFormat="1" ht="20.399999999999999">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49"/>
        <v/>
      </c>
      <c r="T1032" s="155" t="str">
        <f ca="1">IF(B1032="","",IF(ISERROR(MATCH($J1032,SorP!$B$1:$B$6226,0)),"",INDIRECT("'SorP'!$A$"&amp;MATCH($S1032&amp;$J1032,SorP!C:C,0))))</f>
        <v/>
      </c>
      <c r="U1032" s="168"/>
      <c r="V1032" s="169" t="e">
        <f>IF(C1032="",NA(),MATCH($B1032&amp;$C1032,'Smelter Look-up'!$J:$J,0))</f>
        <v>#N/A</v>
      </c>
      <c r="X1032" s="170">
        <f t="shared" ca="1" si="48"/>
        <v>0</v>
      </c>
      <c r="AB1032" s="312" t="str">
        <f t="shared" si="50"/>
        <v/>
      </c>
    </row>
    <row r="1033" spans="1:28" s="170" customFormat="1" ht="20.399999999999999">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49"/>
        <v/>
      </c>
      <c r="T1033" s="155" t="str">
        <f ca="1">IF(B1033="","",IF(ISERROR(MATCH($J1033,SorP!$B$1:$B$6226,0)),"",INDIRECT("'SorP'!$A$"&amp;MATCH($S1033&amp;$J1033,SorP!C:C,0))))</f>
        <v/>
      </c>
      <c r="U1033" s="168"/>
      <c r="V1033" s="169" t="e">
        <f>IF(C1033="",NA(),MATCH($B1033&amp;$C1033,'Smelter Look-up'!$J:$J,0))</f>
        <v>#N/A</v>
      </c>
      <c r="X1033" s="170">
        <f t="shared" ca="1" si="48"/>
        <v>0</v>
      </c>
      <c r="AB1033" s="312" t="str">
        <f t="shared" si="50"/>
        <v/>
      </c>
    </row>
    <row r="1034" spans="1:28" s="170" customFormat="1" ht="20.399999999999999">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49"/>
        <v/>
      </c>
      <c r="T1034" s="155" t="str">
        <f ca="1">IF(B1034="","",IF(ISERROR(MATCH($J1034,SorP!$B$1:$B$6226,0)),"",INDIRECT("'SorP'!$A$"&amp;MATCH($S1034&amp;$J1034,SorP!C:C,0))))</f>
        <v/>
      </c>
      <c r="U1034" s="168"/>
      <c r="V1034" s="169" t="e">
        <f>IF(C1034="",NA(),MATCH($B1034&amp;$C1034,'Smelter Look-up'!$J:$J,0))</f>
        <v>#N/A</v>
      </c>
      <c r="X1034" s="170">
        <f t="shared" ca="1" si="48"/>
        <v>0</v>
      </c>
      <c r="AB1034" s="312" t="str">
        <f t="shared" si="50"/>
        <v/>
      </c>
    </row>
    <row r="1035" spans="1:28" s="170" customFormat="1" ht="20.399999999999999">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49"/>
        <v/>
      </c>
      <c r="T1035" s="155" t="str">
        <f ca="1">IF(B1035="","",IF(ISERROR(MATCH($J1035,SorP!$B$1:$B$6226,0)),"",INDIRECT("'SorP'!$A$"&amp;MATCH($S1035&amp;$J1035,SorP!C:C,0))))</f>
        <v/>
      </c>
      <c r="U1035" s="168"/>
      <c r="V1035" s="169" t="e">
        <f>IF(C1035="",NA(),MATCH($B1035&amp;$C1035,'Smelter Look-up'!$J:$J,0))</f>
        <v>#N/A</v>
      </c>
      <c r="X1035" s="170">
        <f t="shared" ca="1" si="48"/>
        <v>0</v>
      </c>
      <c r="AB1035" s="312" t="str">
        <f t="shared" si="50"/>
        <v/>
      </c>
    </row>
    <row r="1036" spans="1:28" s="170" customFormat="1" ht="20.399999999999999">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49"/>
        <v/>
      </c>
      <c r="T1036" s="155" t="str">
        <f ca="1">IF(B1036="","",IF(ISERROR(MATCH($J1036,SorP!$B$1:$B$6226,0)),"",INDIRECT("'SorP'!$A$"&amp;MATCH($S1036&amp;$J1036,SorP!C:C,0))))</f>
        <v/>
      </c>
      <c r="U1036" s="168"/>
      <c r="V1036" s="169" t="e">
        <f>IF(C1036="",NA(),MATCH($B1036&amp;$C1036,'Smelter Look-up'!$J:$J,0))</f>
        <v>#N/A</v>
      </c>
      <c r="X1036" s="170">
        <f t="shared" ca="1" si="48"/>
        <v>0</v>
      </c>
      <c r="AB1036" s="312" t="str">
        <f t="shared" si="50"/>
        <v/>
      </c>
    </row>
    <row r="1037" spans="1:28" s="170" customFormat="1" ht="20.399999999999999">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49"/>
        <v/>
      </c>
      <c r="T1037" s="155" t="str">
        <f ca="1">IF(B1037="","",IF(ISERROR(MATCH($J1037,SorP!$B$1:$B$6226,0)),"",INDIRECT("'SorP'!$A$"&amp;MATCH($S1037&amp;$J1037,SorP!C:C,0))))</f>
        <v/>
      </c>
      <c r="U1037" s="168"/>
      <c r="V1037" s="169" t="e">
        <f>IF(C1037="",NA(),MATCH($B1037&amp;$C1037,'Smelter Look-up'!$J:$J,0))</f>
        <v>#N/A</v>
      </c>
      <c r="X1037" s="170">
        <f t="shared" ca="1" si="48"/>
        <v>0</v>
      </c>
      <c r="AB1037" s="312" t="str">
        <f t="shared" si="50"/>
        <v/>
      </c>
    </row>
    <row r="1038" spans="1:28" s="170" customFormat="1" ht="20.399999999999999">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49"/>
        <v/>
      </c>
      <c r="T1038" s="155" t="str">
        <f ca="1">IF(B1038="","",IF(ISERROR(MATCH($J1038,SorP!$B$1:$B$6226,0)),"",INDIRECT("'SorP'!$A$"&amp;MATCH($S1038&amp;$J1038,SorP!C:C,0))))</f>
        <v/>
      </c>
      <c r="U1038" s="168"/>
      <c r="V1038" s="169" t="e">
        <f>IF(C1038="",NA(),MATCH($B1038&amp;$C1038,'Smelter Look-up'!$J:$J,0))</f>
        <v>#N/A</v>
      </c>
      <c r="X1038" s="170">
        <f t="shared" ca="1" si="48"/>
        <v>0</v>
      </c>
      <c r="AB1038" s="312" t="str">
        <f t="shared" si="50"/>
        <v/>
      </c>
    </row>
    <row r="1039" spans="1:28" s="170" customFormat="1" ht="20.399999999999999">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49"/>
        <v/>
      </c>
      <c r="T1039" s="155" t="str">
        <f ca="1">IF(B1039="","",IF(ISERROR(MATCH($J1039,SorP!$B$1:$B$6226,0)),"",INDIRECT("'SorP'!$A$"&amp;MATCH($S1039&amp;$J1039,SorP!C:C,0))))</f>
        <v/>
      </c>
      <c r="U1039" s="168"/>
      <c r="V1039" s="169" t="e">
        <f>IF(C1039="",NA(),MATCH($B1039&amp;$C1039,'Smelter Look-up'!$J:$J,0))</f>
        <v>#N/A</v>
      </c>
      <c r="X1039" s="170">
        <f t="shared" ca="1" si="48"/>
        <v>0</v>
      </c>
      <c r="AB1039" s="312" t="str">
        <f t="shared" si="50"/>
        <v/>
      </c>
    </row>
    <row r="1040" spans="1:28" s="170" customFormat="1" ht="20.399999999999999">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49"/>
        <v/>
      </c>
      <c r="T1040" s="155" t="str">
        <f ca="1">IF(B1040="","",IF(ISERROR(MATCH($J1040,SorP!$B$1:$B$6226,0)),"",INDIRECT("'SorP'!$A$"&amp;MATCH($S1040&amp;$J1040,SorP!C:C,0))))</f>
        <v/>
      </c>
      <c r="U1040" s="168"/>
      <c r="V1040" s="169" t="e">
        <f>IF(C1040="",NA(),MATCH($B1040&amp;$C1040,'Smelter Look-up'!$J:$J,0))</f>
        <v>#N/A</v>
      </c>
      <c r="X1040" s="170">
        <f t="shared" ca="1" si="48"/>
        <v>0</v>
      </c>
      <c r="AB1040" s="312" t="str">
        <f t="shared" si="50"/>
        <v/>
      </c>
    </row>
    <row r="1041" spans="1:28" s="170" customFormat="1" ht="20.399999999999999">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49"/>
        <v/>
      </c>
      <c r="T1041" s="155" t="str">
        <f ca="1">IF(B1041="","",IF(ISERROR(MATCH($J1041,SorP!$B$1:$B$6226,0)),"",INDIRECT("'SorP'!$A$"&amp;MATCH($S1041&amp;$J1041,SorP!C:C,0))))</f>
        <v/>
      </c>
      <c r="U1041" s="168"/>
      <c r="V1041" s="169" t="e">
        <f>IF(C1041="",NA(),MATCH($B1041&amp;$C1041,'Smelter Look-up'!$J:$J,0))</f>
        <v>#N/A</v>
      </c>
      <c r="X1041" s="170">
        <f t="shared" ca="1" si="48"/>
        <v>0</v>
      </c>
      <c r="AB1041" s="312" t="str">
        <f t="shared" si="50"/>
        <v/>
      </c>
    </row>
    <row r="1042" spans="1:28" s="170" customFormat="1" ht="20.399999999999999">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49"/>
        <v/>
      </c>
      <c r="T1042" s="155" t="str">
        <f ca="1">IF(B1042="","",IF(ISERROR(MATCH($J1042,SorP!$B$1:$B$6226,0)),"",INDIRECT("'SorP'!$A$"&amp;MATCH($S1042&amp;$J1042,SorP!C:C,0))))</f>
        <v/>
      </c>
      <c r="U1042" s="168"/>
      <c r="V1042" s="169" t="e">
        <f>IF(C1042="",NA(),MATCH($B1042&amp;$C1042,'Smelter Look-up'!$J:$J,0))</f>
        <v>#N/A</v>
      </c>
      <c r="X1042" s="170">
        <f t="shared" ca="1" si="48"/>
        <v>0</v>
      </c>
      <c r="AB1042" s="312" t="str">
        <f t="shared" si="50"/>
        <v/>
      </c>
    </row>
    <row r="1043" spans="1:28" s="170" customFormat="1" ht="20.399999999999999">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49"/>
        <v/>
      </c>
      <c r="T1043" s="155" t="str">
        <f ca="1">IF(B1043="","",IF(ISERROR(MATCH($J1043,SorP!$B$1:$B$6226,0)),"",INDIRECT("'SorP'!$A$"&amp;MATCH($S1043&amp;$J1043,SorP!C:C,0))))</f>
        <v/>
      </c>
      <c r="U1043" s="168"/>
      <c r="V1043" s="169" t="e">
        <f>IF(C1043="",NA(),MATCH($B1043&amp;$C1043,'Smelter Look-up'!$J:$J,0))</f>
        <v>#N/A</v>
      </c>
      <c r="X1043" s="170">
        <f t="shared" ca="1" si="48"/>
        <v>0</v>
      </c>
      <c r="AB1043" s="312" t="str">
        <f t="shared" si="50"/>
        <v/>
      </c>
    </row>
    <row r="1044" spans="1:28" s="170" customFormat="1" ht="20.399999999999999">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49"/>
        <v/>
      </c>
      <c r="T1044" s="155" t="str">
        <f ca="1">IF(B1044="","",IF(ISERROR(MATCH($J1044,SorP!$B$1:$B$6226,0)),"",INDIRECT("'SorP'!$A$"&amp;MATCH($S1044&amp;$J1044,SorP!C:C,0))))</f>
        <v/>
      </c>
      <c r="U1044" s="168"/>
      <c r="V1044" s="169" t="e">
        <f>IF(C1044="",NA(),MATCH($B1044&amp;$C1044,'Smelter Look-up'!$J:$J,0))</f>
        <v>#N/A</v>
      </c>
      <c r="X1044" s="170">
        <f t="shared" ca="1" si="48"/>
        <v>0</v>
      </c>
      <c r="AB1044" s="312" t="str">
        <f t="shared" si="50"/>
        <v/>
      </c>
    </row>
    <row r="1045" spans="1:28" s="170" customFormat="1" ht="20.399999999999999">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49"/>
        <v/>
      </c>
      <c r="T1045" s="155" t="str">
        <f ca="1">IF(B1045="","",IF(ISERROR(MATCH($J1045,SorP!$B$1:$B$6226,0)),"",INDIRECT("'SorP'!$A$"&amp;MATCH($S1045&amp;$J1045,SorP!C:C,0))))</f>
        <v/>
      </c>
      <c r="U1045" s="168"/>
      <c r="V1045" s="169" t="e">
        <f>IF(C1045="",NA(),MATCH($B1045&amp;$C1045,'Smelter Look-up'!$J:$J,0))</f>
        <v>#N/A</v>
      </c>
      <c r="X1045" s="170">
        <f t="shared" ca="1" si="48"/>
        <v>0</v>
      </c>
      <c r="AB1045" s="312" t="str">
        <f t="shared" si="50"/>
        <v/>
      </c>
    </row>
    <row r="1046" spans="1:28" s="170" customFormat="1" ht="20.399999999999999">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49"/>
        <v/>
      </c>
      <c r="T1046" s="155" t="str">
        <f ca="1">IF(B1046="","",IF(ISERROR(MATCH($J1046,SorP!$B$1:$B$6226,0)),"",INDIRECT("'SorP'!$A$"&amp;MATCH($S1046&amp;$J1046,SorP!C:C,0))))</f>
        <v/>
      </c>
      <c r="U1046" s="168"/>
      <c r="V1046" s="169" t="e">
        <f>IF(C1046="",NA(),MATCH($B1046&amp;$C1046,'Smelter Look-up'!$J:$J,0))</f>
        <v>#N/A</v>
      </c>
      <c r="X1046" s="170">
        <f t="shared" ca="1" si="48"/>
        <v>0</v>
      </c>
      <c r="AB1046" s="312" t="str">
        <f t="shared" si="50"/>
        <v/>
      </c>
    </row>
    <row r="1047" spans="1:28" s="170" customFormat="1" ht="20.399999999999999">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49"/>
        <v/>
      </c>
      <c r="T1047" s="155" t="str">
        <f ca="1">IF(B1047="","",IF(ISERROR(MATCH($J1047,SorP!$B$1:$B$6226,0)),"",INDIRECT("'SorP'!$A$"&amp;MATCH($S1047&amp;$J1047,SorP!C:C,0))))</f>
        <v/>
      </c>
      <c r="U1047" s="168"/>
      <c r="V1047" s="169" t="e">
        <f>IF(C1047="",NA(),MATCH($B1047&amp;$C1047,'Smelter Look-up'!$J:$J,0))</f>
        <v>#N/A</v>
      </c>
      <c r="X1047" s="170">
        <f t="shared" ca="1" si="48"/>
        <v>0</v>
      </c>
      <c r="AB1047" s="312" t="str">
        <f t="shared" si="50"/>
        <v/>
      </c>
    </row>
    <row r="1048" spans="1:28" s="170" customFormat="1" ht="20.399999999999999">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49"/>
        <v/>
      </c>
      <c r="T1048" s="155" t="str">
        <f ca="1">IF(B1048="","",IF(ISERROR(MATCH($J1048,SorP!$B$1:$B$6226,0)),"",INDIRECT("'SorP'!$A$"&amp;MATCH($S1048&amp;$J1048,SorP!C:C,0))))</f>
        <v/>
      </c>
      <c r="U1048" s="168"/>
      <c r="V1048" s="169" t="e">
        <f>IF(C1048="",NA(),MATCH($B1048&amp;$C1048,'Smelter Look-up'!$J:$J,0))</f>
        <v>#N/A</v>
      </c>
      <c r="X1048" s="170">
        <f t="shared" ca="1" si="48"/>
        <v>0</v>
      </c>
      <c r="AB1048" s="312" t="str">
        <f t="shared" si="50"/>
        <v/>
      </c>
    </row>
    <row r="1049" spans="1:28" s="170" customFormat="1" ht="20.399999999999999">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49"/>
        <v/>
      </c>
      <c r="T1049" s="155" t="str">
        <f ca="1">IF(B1049="","",IF(ISERROR(MATCH($J1049,SorP!$B$1:$B$6226,0)),"",INDIRECT("'SorP'!$A$"&amp;MATCH($S1049&amp;$J1049,SorP!C:C,0))))</f>
        <v/>
      </c>
      <c r="U1049" s="168"/>
      <c r="V1049" s="169" t="e">
        <f>IF(C1049="",NA(),MATCH($B1049&amp;$C1049,'Smelter Look-up'!$J:$J,0))</f>
        <v>#N/A</v>
      </c>
      <c r="X1049" s="170">
        <f t="shared" ca="1" si="48"/>
        <v>0</v>
      </c>
      <c r="AB1049" s="312" t="str">
        <f t="shared" si="50"/>
        <v/>
      </c>
    </row>
    <row r="1050" spans="1:28" s="170" customFormat="1" ht="20.399999999999999">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49"/>
        <v/>
      </c>
      <c r="T1050" s="155" t="str">
        <f ca="1">IF(B1050="","",IF(ISERROR(MATCH($J1050,SorP!$B$1:$B$6226,0)),"",INDIRECT("'SorP'!$A$"&amp;MATCH($S1050&amp;$J1050,SorP!C:C,0))))</f>
        <v/>
      </c>
      <c r="U1050" s="168"/>
      <c r="V1050" s="169" t="e">
        <f>IF(C1050="",NA(),MATCH($B1050&amp;$C1050,'Smelter Look-up'!$J:$J,0))</f>
        <v>#N/A</v>
      </c>
      <c r="X1050" s="170">
        <f t="shared" ca="1" si="48"/>
        <v>0</v>
      </c>
      <c r="AB1050" s="312" t="str">
        <f t="shared" si="50"/>
        <v/>
      </c>
    </row>
    <row r="1051" spans="1:28" s="170" customFormat="1" ht="20.399999999999999">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49"/>
        <v/>
      </c>
      <c r="T1051" s="155" t="str">
        <f ca="1">IF(B1051="","",IF(ISERROR(MATCH($J1051,SorP!$B$1:$B$6226,0)),"",INDIRECT("'SorP'!$A$"&amp;MATCH($S1051&amp;$J1051,SorP!C:C,0))))</f>
        <v/>
      </c>
      <c r="U1051" s="168"/>
      <c r="V1051" s="169" t="e">
        <f>IF(C1051="",NA(),MATCH($B1051&amp;$C1051,'Smelter Look-up'!$J:$J,0))</f>
        <v>#N/A</v>
      </c>
      <c r="X1051" s="170">
        <f t="shared" ca="1" si="48"/>
        <v>0</v>
      </c>
      <c r="AB1051" s="312" t="str">
        <f t="shared" si="50"/>
        <v/>
      </c>
    </row>
    <row r="1052" spans="1:28" s="170" customFormat="1" ht="20.399999999999999">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49"/>
        <v/>
      </c>
      <c r="T1052" s="155" t="str">
        <f ca="1">IF(B1052="","",IF(ISERROR(MATCH($J1052,SorP!$B$1:$B$6226,0)),"",INDIRECT("'SorP'!$A$"&amp;MATCH($S1052&amp;$J1052,SorP!C:C,0))))</f>
        <v/>
      </c>
      <c r="U1052" s="168"/>
      <c r="V1052" s="169" t="e">
        <f>IF(C1052="",NA(),MATCH($B1052&amp;$C1052,'Smelter Look-up'!$J:$J,0))</f>
        <v>#N/A</v>
      </c>
      <c r="X1052" s="170">
        <f t="shared" ca="1" si="48"/>
        <v>0</v>
      </c>
      <c r="AB1052" s="312" t="str">
        <f t="shared" si="50"/>
        <v/>
      </c>
    </row>
    <row r="1053" spans="1:28" s="170" customFormat="1" ht="20.399999999999999">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49"/>
        <v/>
      </c>
      <c r="T1053" s="155" t="str">
        <f ca="1">IF(B1053="","",IF(ISERROR(MATCH($J1053,SorP!$B$1:$B$6226,0)),"",INDIRECT("'SorP'!$A$"&amp;MATCH($S1053&amp;$J1053,SorP!C:C,0))))</f>
        <v/>
      </c>
      <c r="U1053" s="168"/>
      <c r="V1053" s="169" t="e">
        <f>IF(C1053="",NA(),MATCH($B1053&amp;$C1053,'Smelter Look-up'!$J:$J,0))</f>
        <v>#N/A</v>
      </c>
      <c r="X1053" s="170">
        <f t="shared" ca="1" si="48"/>
        <v>0</v>
      </c>
      <c r="AB1053" s="312" t="str">
        <f t="shared" si="50"/>
        <v/>
      </c>
    </row>
    <row r="1054" spans="1:28" s="170" customFormat="1" ht="20.399999999999999">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49"/>
        <v/>
      </c>
      <c r="T1054" s="155" t="str">
        <f ca="1">IF(B1054="","",IF(ISERROR(MATCH($J1054,SorP!$B$1:$B$6226,0)),"",INDIRECT("'SorP'!$A$"&amp;MATCH($S1054&amp;$J1054,SorP!C:C,0))))</f>
        <v/>
      </c>
      <c r="U1054" s="168"/>
      <c r="V1054" s="169" t="e">
        <f>IF(C1054="",NA(),MATCH($B1054&amp;$C1054,'Smelter Look-up'!$J:$J,0))</f>
        <v>#N/A</v>
      </c>
      <c r="X1054" s="170">
        <f t="shared" ca="1" si="48"/>
        <v>0</v>
      </c>
      <c r="AB1054" s="312" t="str">
        <f t="shared" si="50"/>
        <v/>
      </c>
    </row>
    <row r="1055" spans="1:28" s="170" customFormat="1" ht="20.399999999999999">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49"/>
        <v/>
      </c>
      <c r="T1055" s="155" t="str">
        <f ca="1">IF(B1055="","",IF(ISERROR(MATCH($J1055,SorP!$B$1:$B$6226,0)),"",INDIRECT("'SorP'!$A$"&amp;MATCH($S1055&amp;$J1055,SorP!C:C,0))))</f>
        <v/>
      </c>
      <c r="U1055" s="168"/>
      <c r="V1055" s="169" t="e">
        <f>IF(C1055="",NA(),MATCH($B1055&amp;$C1055,'Smelter Look-up'!$J:$J,0))</f>
        <v>#N/A</v>
      </c>
      <c r="X1055" s="170">
        <f t="shared" ca="1" si="48"/>
        <v>0</v>
      </c>
      <c r="AB1055" s="312" t="str">
        <f t="shared" si="50"/>
        <v/>
      </c>
    </row>
    <row r="1056" spans="1:28" s="170" customFormat="1" ht="20.399999999999999">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49"/>
        <v/>
      </c>
      <c r="T1056" s="155" t="str">
        <f ca="1">IF(B1056="","",IF(ISERROR(MATCH($J1056,SorP!$B$1:$B$6226,0)),"",INDIRECT("'SorP'!$A$"&amp;MATCH($S1056&amp;$J1056,SorP!C:C,0))))</f>
        <v/>
      </c>
      <c r="U1056" s="168"/>
      <c r="V1056" s="169" t="e">
        <f>IF(C1056="",NA(),MATCH($B1056&amp;$C1056,'Smelter Look-up'!$J:$J,0))</f>
        <v>#N/A</v>
      </c>
      <c r="X1056" s="170">
        <f t="shared" ca="1" si="48"/>
        <v>0</v>
      </c>
      <c r="AB1056" s="312" t="str">
        <f t="shared" si="50"/>
        <v/>
      </c>
    </row>
    <row r="1057" spans="1:28" s="170" customFormat="1" ht="20.399999999999999">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49"/>
        <v/>
      </c>
      <c r="T1057" s="155" t="str">
        <f ca="1">IF(B1057="","",IF(ISERROR(MATCH($J1057,SorP!$B$1:$B$6226,0)),"",INDIRECT("'SorP'!$A$"&amp;MATCH($S1057&amp;$J1057,SorP!C:C,0))))</f>
        <v/>
      </c>
      <c r="U1057" s="168"/>
      <c r="V1057" s="169" t="e">
        <f>IF(C1057="",NA(),MATCH($B1057&amp;$C1057,'Smelter Look-up'!$J:$J,0))</f>
        <v>#N/A</v>
      </c>
      <c r="X1057" s="170">
        <f t="shared" ca="1" si="48"/>
        <v>0</v>
      </c>
      <c r="AB1057" s="312" t="str">
        <f t="shared" si="50"/>
        <v/>
      </c>
    </row>
    <row r="1058" spans="1:28" s="170" customFormat="1" ht="20.399999999999999">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49"/>
        <v/>
      </c>
      <c r="T1058" s="155" t="str">
        <f ca="1">IF(B1058="","",IF(ISERROR(MATCH($J1058,SorP!$B$1:$B$6226,0)),"",INDIRECT("'SorP'!$A$"&amp;MATCH($S1058&amp;$J1058,SorP!C:C,0))))</f>
        <v/>
      </c>
      <c r="U1058" s="168"/>
      <c r="V1058" s="169" t="e">
        <f>IF(C1058="",NA(),MATCH($B1058&amp;$C1058,'Smelter Look-up'!$J:$J,0))</f>
        <v>#N/A</v>
      </c>
      <c r="X1058" s="170">
        <f t="shared" ca="1" si="48"/>
        <v>0</v>
      </c>
      <c r="AB1058" s="312" t="str">
        <f t="shared" si="50"/>
        <v/>
      </c>
    </row>
    <row r="1059" spans="1:28" s="170" customFormat="1" ht="20.399999999999999">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49"/>
        <v/>
      </c>
      <c r="T1059" s="155" t="str">
        <f ca="1">IF(B1059="","",IF(ISERROR(MATCH($J1059,SorP!$B$1:$B$6226,0)),"",INDIRECT("'SorP'!$A$"&amp;MATCH($S1059&amp;$J1059,SorP!C:C,0))))</f>
        <v/>
      </c>
      <c r="U1059" s="168"/>
      <c r="V1059" s="169" t="e">
        <f>IF(C1059="",NA(),MATCH($B1059&amp;$C1059,'Smelter Look-up'!$J:$J,0))</f>
        <v>#N/A</v>
      </c>
      <c r="X1059" s="170">
        <f t="shared" ca="1" si="48"/>
        <v>0</v>
      </c>
      <c r="AB1059" s="312" t="str">
        <f t="shared" si="50"/>
        <v/>
      </c>
    </row>
    <row r="1060" spans="1:28" s="170" customFormat="1" ht="20.399999999999999">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49"/>
        <v/>
      </c>
      <c r="T1060" s="155" t="str">
        <f ca="1">IF(B1060="","",IF(ISERROR(MATCH($J1060,SorP!$B$1:$B$6226,0)),"",INDIRECT("'SorP'!$A$"&amp;MATCH($S1060&amp;$J1060,SorP!C:C,0))))</f>
        <v/>
      </c>
      <c r="U1060" s="168"/>
      <c r="V1060" s="169" t="e">
        <f>IF(C1060="",NA(),MATCH($B1060&amp;$C1060,'Smelter Look-up'!$J:$J,0))</f>
        <v>#N/A</v>
      </c>
      <c r="X1060" s="170">
        <f t="shared" ca="1" si="48"/>
        <v>0</v>
      </c>
      <c r="AB1060" s="312" t="str">
        <f t="shared" si="50"/>
        <v/>
      </c>
    </row>
    <row r="1061" spans="1:28" s="170" customFormat="1" ht="20.399999999999999">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49"/>
        <v/>
      </c>
      <c r="T1061" s="155" t="str">
        <f ca="1">IF(B1061="","",IF(ISERROR(MATCH($J1061,SorP!$B$1:$B$6226,0)),"",INDIRECT("'SorP'!$A$"&amp;MATCH($S1061&amp;$J1061,SorP!C:C,0))))</f>
        <v/>
      </c>
      <c r="U1061" s="168"/>
      <c r="V1061" s="169" t="e">
        <f>IF(C1061="",NA(),MATCH($B1061&amp;$C1061,'Smelter Look-up'!$J:$J,0))</f>
        <v>#N/A</v>
      </c>
      <c r="X1061" s="170">
        <f t="shared" ca="1" si="48"/>
        <v>0</v>
      </c>
      <c r="AB1061" s="312" t="str">
        <f t="shared" si="50"/>
        <v/>
      </c>
    </row>
    <row r="1062" spans="1:28" s="170" customFormat="1" ht="20.399999999999999">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49"/>
        <v/>
      </c>
      <c r="T1062" s="155" t="str">
        <f ca="1">IF(B1062="","",IF(ISERROR(MATCH($J1062,SorP!$B$1:$B$6226,0)),"",INDIRECT("'SorP'!$A$"&amp;MATCH($S1062&amp;$J1062,SorP!C:C,0))))</f>
        <v/>
      </c>
      <c r="U1062" s="168"/>
      <c r="V1062" s="169" t="e">
        <f>IF(C1062="",NA(),MATCH($B1062&amp;$C1062,'Smelter Look-up'!$J:$J,0))</f>
        <v>#N/A</v>
      </c>
      <c r="X1062" s="170">
        <f t="shared" ca="1" si="48"/>
        <v>0</v>
      </c>
      <c r="AB1062" s="312" t="str">
        <f t="shared" si="50"/>
        <v/>
      </c>
    </row>
    <row r="1063" spans="1:28" s="170" customFormat="1" ht="20.399999999999999">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49"/>
        <v/>
      </c>
      <c r="T1063" s="155" t="str">
        <f ca="1">IF(B1063="","",IF(ISERROR(MATCH($J1063,SorP!$B$1:$B$6226,0)),"",INDIRECT("'SorP'!$A$"&amp;MATCH($S1063&amp;$J1063,SorP!C:C,0))))</f>
        <v/>
      </c>
      <c r="U1063" s="168"/>
      <c r="V1063" s="169" t="e">
        <f>IF(C1063="",NA(),MATCH($B1063&amp;$C1063,'Smelter Look-up'!$J:$J,0))</f>
        <v>#N/A</v>
      </c>
      <c r="X1063" s="170">
        <f t="shared" ca="1" si="48"/>
        <v>0</v>
      </c>
      <c r="AB1063" s="312" t="str">
        <f t="shared" si="50"/>
        <v/>
      </c>
    </row>
    <row r="1064" spans="1:28" s="170" customFormat="1" ht="20.399999999999999">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49"/>
        <v/>
      </c>
      <c r="T1064" s="155" t="str">
        <f ca="1">IF(B1064="","",IF(ISERROR(MATCH($J1064,SorP!$B$1:$B$6226,0)),"",INDIRECT("'SorP'!$A$"&amp;MATCH($S1064&amp;$J1064,SorP!C:C,0))))</f>
        <v/>
      </c>
      <c r="U1064" s="168"/>
      <c r="V1064" s="169" t="e">
        <f>IF(C1064="",NA(),MATCH($B1064&amp;$C1064,'Smelter Look-up'!$J:$J,0))</f>
        <v>#N/A</v>
      </c>
      <c r="X1064" s="170">
        <f t="shared" ca="1" si="48"/>
        <v>0</v>
      </c>
      <c r="AB1064" s="312" t="str">
        <f t="shared" si="50"/>
        <v/>
      </c>
    </row>
    <row r="1065" spans="1:28" s="170" customFormat="1" ht="20.399999999999999">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49"/>
        <v/>
      </c>
      <c r="T1065" s="155" t="str">
        <f ca="1">IF(B1065="","",IF(ISERROR(MATCH($J1065,SorP!$B$1:$B$6226,0)),"",INDIRECT("'SorP'!$A$"&amp;MATCH($S1065&amp;$J1065,SorP!C:C,0))))</f>
        <v/>
      </c>
      <c r="U1065" s="168"/>
      <c r="V1065" s="169" t="e">
        <f>IF(C1065="",NA(),MATCH($B1065&amp;$C1065,'Smelter Look-up'!$J:$J,0))</f>
        <v>#N/A</v>
      </c>
      <c r="X1065" s="170">
        <f t="shared" ca="1" si="48"/>
        <v>0</v>
      </c>
      <c r="AB1065" s="312" t="str">
        <f t="shared" si="50"/>
        <v/>
      </c>
    </row>
    <row r="1066" spans="1:28" s="170" customFormat="1" ht="20.399999999999999">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49"/>
        <v/>
      </c>
      <c r="T1066" s="155" t="str">
        <f ca="1">IF(B1066="","",IF(ISERROR(MATCH($J1066,SorP!$B$1:$B$6226,0)),"",INDIRECT("'SorP'!$A$"&amp;MATCH($S1066&amp;$J1066,SorP!C:C,0))))</f>
        <v/>
      </c>
      <c r="U1066" s="168"/>
      <c r="V1066" s="169" t="e">
        <f>IF(C1066="",NA(),MATCH($B1066&amp;$C1066,'Smelter Look-up'!$J:$J,0))</f>
        <v>#N/A</v>
      </c>
      <c r="X1066" s="170">
        <f t="shared" ca="1" si="48"/>
        <v>0</v>
      </c>
      <c r="AB1066" s="312" t="str">
        <f t="shared" si="50"/>
        <v/>
      </c>
    </row>
    <row r="1067" spans="1:28" s="170" customFormat="1" ht="20.399999999999999">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49"/>
        <v/>
      </c>
      <c r="T1067" s="155" t="str">
        <f ca="1">IF(B1067="","",IF(ISERROR(MATCH($J1067,SorP!$B$1:$B$6226,0)),"",INDIRECT("'SorP'!$A$"&amp;MATCH($S1067&amp;$J1067,SorP!C:C,0))))</f>
        <v/>
      </c>
      <c r="U1067" s="168"/>
      <c r="V1067" s="169" t="e">
        <f>IF(C1067="",NA(),MATCH($B1067&amp;$C1067,'Smelter Look-up'!$J:$J,0))</f>
        <v>#N/A</v>
      </c>
      <c r="X1067" s="170">
        <f t="shared" ca="1" si="48"/>
        <v>0</v>
      </c>
      <c r="AB1067" s="312" t="str">
        <f t="shared" si="50"/>
        <v/>
      </c>
    </row>
    <row r="1068" spans="1:28" s="170" customFormat="1" ht="20.399999999999999">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49"/>
        <v/>
      </c>
      <c r="T1068" s="155" t="str">
        <f ca="1">IF(B1068="","",IF(ISERROR(MATCH($J1068,SorP!$B$1:$B$6226,0)),"",INDIRECT("'SorP'!$A$"&amp;MATCH($S1068&amp;$J1068,SorP!C:C,0))))</f>
        <v/>
      </c>
      <c r="U1068" s="168"/>
      <c r="V1068" s="169" t="e">
        <f>IF(C1068="",NA(),MATCH($B1068&amp;$C1068,'Smelter Look-up'!$J:$J,0))</f>
        <v>#N/A</v>
      </c>
      <c r="X1068" s="170">
        <f t="shared" ca="1" si="48"/>
        <v>0</v>
      </c>
      <c r="AB1068" s="312" t="str">
        <f t="shared" si="50"/>
        <v/>
      </c>
    </row>
    <row r="1069" spans="1:28" s="170" customFormat="1" ht="20.399999999999999">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49"/>
        <v/>
      </c>
      <c r="T1069" s="155" t="str">
        <f ca="1">IF(B1069="","",IF(ISERROR(MATCH($J1069,SorP!$B$1:$B$6226,0)),"",INDIRECT("'SorP'!$A$"&amp;MATCH($S1069&amp;$J1069,SorP!C:C,0))))</f>
        <v/>
      </c>
      <c r="U1069" s="168"/>
      <c r="V1069" s="169" t="e">
        <f>IF(C1069="",NA(),MATCH($B1069&amp;$C1069,'Smelter Look-up'!$J:$J,0))</f>
        <v>#N/A</v>
      </c>
      <c r="X1069" s="170">
        <f t="shared" ca="1" si="48"/>
        <v>0</v>
      </c>
      <c r="AB1069" s="312" t="str">
        <f t="shared" si="50"/>
        <v/>
      </c>
    </row>
    <row r="1070" spans="1:28" s="170" customFormat="1" ht="20.399999999999999">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49"/>
        <v/>
      </c>
      <c r="T1070" s="155" t="str">
        <f ca="1">IF(B1070="","",IF(ISERROR(MATCH($J1070,SorP!$B$1:$B$6226,0)),"",INDIRECT("'SorP'!$A$"&amp;MATCH($S1070&amp;$J1070,SorP!C:C,0))))</f>
        <v/>
      </c>
      <c r="U1070" s="168"/>
      <c r="V1070" s="169" t="e">
        <f>IF(C1070="",NA(),MATCH($B1070&amp;$C1070,'Smelter Look-up'!$J:$J,0))</f>
        <v>#N/A</v>
      </c>
      <c r="X1070" s="170">
        <f t="shared" ca="1" si="48"/>
        <v>0</v>
      </c>
      <c r="AB1070" s="312" t="str">
        <f t="shared" si="50"/>
        <v/>
      </c>
    </row>
    <row r="1071" spans="1:28" s="170" customFormat="1" ht="20.399999999999999">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49"/>
        <v/>
      </c>
      <c r="T1071" s="155" t="str">
        <f ca="1">IF(B1071="","",IF(ISERROR(MATCH($J1071,SorP!$B$1:$B$6226,0)),"",INDIRECT("'SorP'!$A$"&amp;MATCH($S1071&amp;$J1071,SorP!C:C,0))))</f>
        <v/>
      </c>
      <c r="U1071" s="168"/>
      <c r="V1071" s="169" t="e">
        <f>IF(C1071="",NA(),MATCH($B1071&amp;$C1071,'Smelter Look-up'!$J:$J,0))</f>
        <v>#N/A</v>
      </c>
      <c r="X1071" s="170">
        <f t="shared" ca="1" si="48"/>
        <v>0</v>
      </c>
      <c r="AB1071" s="312" t="str">
        <f t="shared" si="50"/>
        <v/>
      </c>
    </row>
    <row r="1072" spans="1:28" s="170" customFormat="1" ht="20.399999999999999">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49"/>
        <v/>
      </c>
      <c r="T1072" s="155" t="str">
        <f ca="1">IF(B1072="","",IF(ISERROR(MATCH($J1072,SorP!$B$1:$B$6226,0)),"",INDIRECT("'SorP'!$A$"&amp;MATCH($S1072&amp;$J1072,SorP!C:C,0))))</f>
        <v/>
      </c>
      <c r="U1072" s="168"/>
      <c r="V1072" s="169" t="e">
        <f>IF(C1072="",NA(),MATCH($B1072&amp;$C1072,'Smelter Look-up'!$J:$J,0))</f>
        <v>#N/A</v>
      </c>
      <c r="X1072" s="170">
        <f t="shared" ca="1" si="48"/>
        <v>0</v>
      </c>
      <c r="AB1072" s="312" t="str">
        <f t="shared" si="50"/>
        <v/>
      </c>
    </row>
    <row r="1073" spans="1:28" s="170" customFormat="1" ht="20.399999999999999">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49"/>
        <v/>
      </c>
      <c r="T1073" s="155" t="str">
        <f ca="1">IF(B1073="","",IF(ISERROR(MATCH($J1073,SorP!$B$1:$B$6226,0)),"",INDIRECT("'SorP'!$A$"&amp;MATCH($S1073&amp;$J1073,SorP!C:C,0))))</f>
        <v/>
      </c>
      <c r="U1073" s="168"/>
      <c r="V1073" s="169" t="e">
        <f>IF(C1073="",NA(),MATCH($B1073&amp;$C1073,'Smelter Look-up'!$J:$J,0))</f>
        <v>#N/A</v>
      </c>
      <c r="X1073" s="170">
        <f t="shared" ca="1" si="48"/>
        <v>0</v>
      </c>
      <c r="AB1073" s="312" t="str">
        <f t="shared" si="50"/>
        <v/>
      </c>
    </row>
    <row r="1074" spans="1:28" s="170" customFormat="1" ht="20.399999999999999">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49"/>
        <v/>
      </c>
      <c r="T1074" s="155" t="str">
        <f ca="1">IF(B1074="","",IF(ISERROR(MATCH($J1074,SorP!$B$1:$B$6226,0)),"",INDIRECT("'SorP'!$A$"&amp;MATCH($S1074&amp;$J1074,SorP!C:C,0))))</f>
        <v/>
      </c>
      <c r="U1074" s="168"/>
      <c r="V1074" s="169" t="e">
        <f>IF(C1074="",NA(),MATCH($B1074&amp;$C1074,'Smelter Look-up'!$J:$J,0))</f>
        <v>#N/A</v>
      </c>
      <c r="X1074" s="170">
        <f t="shared" ca="1" si="48"/>
        <v>0</v>
      </c>
      <c r="AB1074" s="312" t="str">
        <f t="shared" si="50"/>
        <v/>
      </c>
    </row>
    <row r="1075" spans="1:28" s="170" customFormat="1" ht="20.399999999999999">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49"/>
        <v/>
      </c>
      <c r="T1075" s="155" t="str">
        <f ca="1">IF(B1075="","",IF(ISERROR(MATCH($J1075,SorP!$B$1:$B$6226,0)),"",INDIRECT("'SorP'!$A$"&amp;MATCH($S1075&amp;$J1075,SorP!C:C,0))))</f>
        <v/>
      </c>
      <c r="U1075" s="168"/>
      <c r="V1075" s="169" t="e">
        <f>IF(C1075="",NA(),MATCH($B1075&amp;$C1075,'Smelter Look-up'!$J:$J,0))</f>
        <v>#N/A</v>
      </c>
      <c r="X1075" s="170">
        <f t="shared" ca="1" si="48"/>
        <v>0</v>
      </c>
      <c r="AB1075" s="312" t="str">
        <f t="shared" si="50"/>
        <v/>
      </c>
    </row>
    <row r="1076" spans="1:28" s="170" customFormat="1" ht="20.399999999999999">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49"/>
        <v/>
      </c>
      <c r="T1076" s="155" t="str">
        <f ca="1">IF(B1076="","",IF(ISERROR(MATCH($J1076,SorP!$B$1:$B$6226,0)),"",INDIRECT("'SorP'!$A$"&amp;MATCH($S1076&amp;$J1076,SorP!C:C,0))))</f>
        <v/>
      </c>
      <c r="U1076" s="168"/>
      <c r="V1076" s="169" t="e">
        <f>IF(C1076="",NA(),MATCH($B1076&amp;$C1076,'Smelter Look-up'!$J:$J,0))</f>
        <v>#N/A</v>
      </c>
      <c r="X1076" s="170">
        <f t="shared" ca="1" si="48"/>
        <v>0</v>
      </c>
      <c r="AB1076" s="312" t="str">
        <f t="shared" si="50"/>
        <v/>
      </c>
    </row>
    <row r="1077" spans="1:28" s="170" customFormat="1" ht="20.399999999999999">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49"/>
        <v/>
      </c>
      <c r="T1077" s="155" t="str">
        <f ca="1">IF(B1077="","",IF(ISERROR(MATCH($J1077,SorP!$B$1:$B$6226,0)),"",INDIRECT("'SorP'!$A$"&amp;MATCH($S1077&amp;$J1077,SorP!C:C,0))))</f>
        <v/>
      </c>
      <c r="U1077" s="168"/>
      <c r="V1077" s="169" t="e">
        <f>IF(C1077="",NA(),MATCH($B1077&amp;$C1077,'Smelter Look-up'!$J:$J,0))</f>
        <v>#N/A</v>
      </c>
      <c r="X1077" s="170">
        <f t="shared" ca="1" si="48"/>
        <v>0</v>
      </c>
      <c r="AB1077" s="312" t="str">
        <f t="shared" si="50"/>
        <v/>
      </c>
    </row>
    <row r="1078" spans="1:28" s="170" customFormat="1" ht="20.399999999999999">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49"/>
        <v/>
      </c>
      <c r="T1078" s="155" t="str">
        <f ca="1">IF(B1078="","",IF(ISERROR(MATCH($J1078,SorP!$B$1:$B$6226,0)),"",INDIRECT("'SorP'!$A$"&amp;MATCH($S1078&amp;$J1078,SorP!C:C,0))))</f>
        <v/>
      </c>
      <c r="U1078" s="168"/>
      <c r="V1078" s="169" t="e">
        <f>IF(C1078="",NA(),MATCH($B1078&amp;$C1078,'Smelter Look-up'!$J:$J,0))</f>
        <v>#N/A</v>
      </c>
      <c r="X1078" s="170">
        <f t="shared" ca="1" si="48"/>
        <v>0</v>
      </c>
      <c r="AB1078" s="312" t="str">
        <f t="shared" si="50"/>
        <v/>
      </c>
    </row>
    <row r="1079" spans="1:28" s="170" customFormat="1" ht="20.399999999999999">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49"/>
        <v/>
      </c>
      <c r="T1079" s="155" t="str">
        <f ca="1">IF(B1079="","",IF(ISERROR(MATCH($J1079,SorP!$B$1:$B$6226,0)),"",INDIRECT("'SorP'!$A$"&amp;MATCH($S1079&amp;$J1079,SorP!C:C,0))))</f>
        <v/>
      </c>
      <c r="U1079" s="168"/>
      <c r="V1079" s="169" t="e">
        <f>IF(C1079="",NA(),MATCH($B1079&amp;$C1079,'Smelter Look-up'!$J:$J,0))</f>
        <v>#N/A</v>
      </c>
      <c r="X1079" s="170">
        <f t="shared" ca="1" si="48"/>
        <v>0</v>
      </c>
      <c r="AB1079" s="312" t="str">
        <f t="shared" si="50"/>
        <v/>
      </c>
    </row>
    <row r="1080" spans="1:28" s="170" customFormat="1" ht="20.399999999999999">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49"/>
        <v/>
      </c>
      <c r="T1080" s="155" t="str">
        <f ca="1">IF(B1080="","",IF(ISERROR(MATCH($J1080,SorP!$B$1:$B$6226,0)),"",INDIRECT("'SorP'!$A$"&amp;MATCH($S1080&amp;$J1080,SorP!C:C,0))))</f>
        <v/>
      </c>
      <c r="U1080" s="168"/>
      <c r="V1080" s="169" t="e">
        <f>IF(C1080="",NA(),MATCH($B1080&amp;$C1080,'Smelter Look-up'!$J:$J,0))</f>
        <v>#N/A</v>
      </c>
      <c r="X1080" s="170">
        <f t="shared" ca="1" si="48"/>
        <v>0</v>
      </c>
      <c r="AB1080" s="312" t="str">
        <f t="shared" si="50"/>
        <v/>
      </c>
    </row>
    <row r="1081" spans="1:28" s="170" customFormat="1" ht="20.399999999999999">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49"/>
        <v/>
      </c>
      <c r="T1081" s="155" t="str">
        <f ca="1">IF(B1081="","",IF(ISERROR(MATCH($J1081,SorP!$B$1:$B$6226,0)),"",INDIRECT("'SorP'!$A$"&amp;MATCH($S1081&amp;$J1081,SorP!C:C,0))))</f>
        <v/>
      </c>
      <c r="U1081" s="168"/>
      <c r="V1081" s="169" t="e">
        <f>IF(C1081="",NA(),MATCH($B1081&amp;$C1081,'Smelter Look-up'!$J:$J,0))</f>
        <v>#N/A</v>
      </c>
      <c r="X1081" s="170">
        <f t="shared" ca="1" si="48"/>
        <v>0</v>
      </c>
      <c r="AB1081" s="312" t="str">
        <f t="shared" si="50"/>
        <v/>
      </c>
    </row>
    <row r="1082" spans="1:28" s="170" customFormat="1" ht="20.399999999999999">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49"/>
        <v/>
      </c>
      <c r="T1082" s="155" t="str">
        <f ca="1">IF(B1082="","",IF(ISERROR(MATCH($J1082,SorP!$B$1:$B$6226,0)),"",INDIRECT("'SorP'!$A$"&amp;MATCH($S1082&amp;$J1082,SorP!C:C,0))))</f>
        <v/>
      </c>
      <c r="U1082" s="168"/>
      <c r="V1082" s="169" t="e">
        <f>IF(C1082="",NA(),MATCH($B1082&amp;$C1082,'Smelter Look-up'!$J:$J,0))</f>
        <v>#N/A</v>
      </c>
      <c r="X1082" s="170">
        <f t="shared" ca="1" si="48"/>
        <v>0</v>
      </c>
      <c r="AB1082" s="312" t="str">
        <f t="shared" si="50"/>
        <v/>
      </c>
    </row>
    <row r="1083" spans="1:28" s="170" customFormat="1" ht="20.399999999999999">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49"/>
        <v/>
      </c>
      <c r="T1083" s="155" t="str">
        <f ca="1">IF(B1083="","",IF(ISERROR(MATCH($J1083,SorP!$B$1:$B$6226,0)),"",INDIRECT("'SorP'!$A$"&amp;MATCH($S1083&amp;$J1083,SorP!C:C,0))))</f>
        <v/>
      </c>
      <c r="U1083" s="168"/>
      <c r="V1083" s="169" t="e">
        <f>IF(C1083="",NA(),MATCH($B1083&amp;$C1083,'Smelter Look-up'!$J:$J,0))</f>
        <v>#N/A</v>
      </c>
      <c r="X1083" s="170">
        <f t="shared" ca="1" si="48"/>
        <v>0</v>
      </c>
      <c r="AB1083" s="312" t="str">
        <f t="shared" si="50"/>
        <v/>
      </c>
    </row>
    <row r="1084" spans="1:28" s="170" customFormat="1" ht="20.399999999999999">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49"/>
        <v/>
      </c>
      <c r="T1084" s="155" t="str">
        <f ca="1">IF(B1084="","",IF(ISERROR(MATCH($J1084,SorP!$B$1:$B$6226,0)),"",INDIRECT("'SorP'!$A$"&amp;MATCH($S1084&amp;$J1084,SorP!C:C,0))))</f>
        <v/>
      </c>
      <c r="U1084" s="168"/>
      <c r="V1084" s="169" t="e">
        <f>IF(C1084="",NA(),MATCH($B1084&amp;$C1084,'Smelter Look-up'!$J:$J,0))</f>
        <v>#N/A</v>
      </c>
      <c r="X1084" s="170">
        <f t="shared" ref="X1084:X1147" ca="1" si="51">IF(AND(C1084="Smelter not listed",OR(LEN(D1084)=0,LEN(E1084)=0)),1,0)</f>
        <v>0</v>
      </c>
      <c r="AB1084" s="312" t="str">
        <f t="shared" si="50"/>
        <v/>
      </c>
    </row>
    <row r="1085" spans="1:28" s="170" customFormat="1" ht="20.399999999999999">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ref="S1085:S1148" ca="1" si="52">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1"/>
        <v>0</v>
      </c>
      <c r="AB1085" s="312" t="str">
        <f t="shared" si="50"/>
        <v/>
      </c>
    </row>
    <row r="1086" spans="1:28" s="170" customFormat="1" ht="20.399999999999999">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0"/>
        <v/>
      </c>
    </row>
    <row r="1087" spans="1:28" s="170" customFormat="1" ht="20.399999999999999">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ca="1" si="51"/>
        <v>0</v>
      </c>
      <c r="AB1087" s="312" t="str">
        <f t="shared" si="50"/>
        <v/>
      </c>
    </row>
    <row r="1088" spans="1:28" s="170" customFormat="1" ht="20.399999999999999">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2"/>
        <v/>
      </c>
      <c r="T1088" s="155" t="str">
        <f ca="1">IF(B1088="","",IF(ISERROR(MATCH($J1088,SorP!$B$1:$B$6226,0)),"",INDIRECT("'SorP'!$A$"&amp;MATCH($S1088&amp;$J1088,SorP!C:C,0))))</f>
        <v/>
      </c>
      <c r="U1088" s="168"/>
      <c r="V1088" s="169" t="e">
        <f>IF(C1088="",NA(),MATCH($B1088&amp;$C1088,'Smelter Look-up'!$J:$J,0))</f>
        <v>#N/A</v>
      </c>
      <c r="X1088" s="170">
        <f t="shared" ca="1" si="51"/>
        <v>0</v>
      </c>
      <c r="AB1088" s="312" t="str">
        <f t="shared" si="50"/>
        <v/>
      </c>
    </row>
    <row r="1089" spans="1:28" s="170" customFormat="1" ht="20.399999999999999">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2"/>
        <v/>
      </c>
      <c r="T1089" s="155" t="str">
        <f ca="1">IF(B1089="","",IF(ISERROR(MATCH($J1089,SorP!$B$1:$B$6226,0)),"",INDIRECT("'SorP'!$A$"&amp;MATCH($S1089&amp;$J1089,SorP!C:C,0))))</f>
        <v/>
      </c>
      <c r="U1089" s="168"/>
      <c r="V1089" s="169" t="e">
        <f>IF(C1089="",NA(),MATCH($B1089&amp;$C1089,'Smelter Look-up'!$J:$J,0))</f>
        <v>#N/A</v>
      </c>
      <c r="X1089" s="170">
        <f t="shared" ca="1" si="51"/>
        <v>0</v>
      </c>
      <c r="AB1089" s="312" t="str">
        <f t="shared" si="50"/>
        <v/>
      </c>
    </row>
    <row r="1090" spans="1:28" s="170" customFormat="1" ht="20.399999999999999">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2"/>
        <v/>
      </c>
      <c r="T1090" s="155" t="str">
        <f ca="1">IF(B1090="","",IF(ISERROR(MATCH($J1090,SorP!$B$1:$B$6226,0)),"",INDIRECT("'SorP'!$A$"&amp;MATCH($S1090&amp;$J1090,SorP!C:C,0))))</f>
        <v/>
      </c>
      <c r="U1090" s="168"/>
      <c r="V1090" s="169" t="e">
        <f>IF(C1090="",NA(),MATCH($B1090&amp;$C1090,'Smelter Look-up'!$J:$J,0))</f>
        <v>#N/A</v>
      </c>
      <c r="X1090" s="170">
        <f t="shared" ca="1" si="51"/>
        <v>0</v>
      </c>
      <c r="AB1090" s="312" t="str">
        <f t="shared" si="50"/>
        <v/>
      </c>
    </row>
    <row r="1091" spans="1:28" s="170" customFormat="1" ht="20.399999999999999">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2"/>
        <v/>
      </c>
      <c r="T1091" s="155" t="str">
        <f ca="1">IF(B1091="","",IF(ISERROR(MATCH($J1091,SorP!$B$1:$B$6226,0)),"",INDIRECT("'SorP'!$A$"&amp;MATCH($S1091&amp;$J1091,SorP!C:C,0))))</f>
        <v/>
      </c>
      <c r="U1091" s="168"/>
      <c r="V1091" s="169" t="e">
        <f>IF(C1091="",NA(),MATCH($B1091&amp;$C1091,'Smelter Look-up'!$J:$J,0))</f>
        <v>#N/A</v>
      </c>
      <c r="X1091" s="170">
        <f t="shared" ca="1" si="51"/>
        <v>0</v>
      </c>
      <c r="AB1091" s="312" t="str">
        <f t="shared" ref="AB1091:AB1154" si="53">IF(C1091="","",B1091)</f>
        <v/>
      </c>
    </row>
    <row r="1092" spans="1:28" s="170" customFormat="1" ht="20.399999999999999">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2"/>
        <v/>
      </c>
      <c r="T1092" s="155" t="str">
        <f ca="1">IF(B1092="","",IF(ISERROR(MATCH($J1092,SorP!$B$1:$B$6226,0)),"",INDIRECT("'SorP'!$A$"&amp;MATCH($S1092&amp;$J1092,SorP!C:C,0))))</f>
        <v/>
      </c>
      <c r="U1092" s="168"/>
      <c r="V1092" s="169" t="e">
        <f>IF(C1092="",NA(),MATCH($B1092&amp;$C1092,'Smelter Look-up'!$J:$J,0))</f>
        <v>#N/A</v>
      </c>
      <c r="X1092" s="170">
        <f t="shared" ca="1" si="51"/>
        <v>0</v>
      </c>
      <c r="AB1092" s="312" t="str">
        <f t="shared" si="53"/>
        <v/>
      </c>
    </row>
    <row r="1093" spans="1:28" s="170" customFormat="1" ht="20.399999999999999">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2"/>
        <v/>
      </c>
      <c r="T1093" s="155" t="str">
        <f ca="1">IF(B1093="","",IF(ISERROR(MATCH($J1093,SorP!$B$1:$B$6226,0)),"",INDIRECT("'SorP'!$A$"&amp;MATCH($S1093&amp;$J1093,SorP!C:C,0))))</f>
        <v/>
      </c>
      <c r="U1093" s="168"/>
      <c r="V1093" s="169" t="e">
        <f>IF(C1093="",NA(),MATCH($B1093&amp;$C1093,'Smelter Look-up'!$J:$J,0))</f>
        <v>#N/A</v>
      </c>
      <c r="X1093" s="170">
        <f t="shared" ca="1" si="51"/>
        <v>0</v>
      </c>
      <c r="AB1093" s="312" t="str">
        <f t="shared" si="53"/>
        <v/>
      </c>
    </row>
    <row r="1094" spans="1:28" s="170" customFormat="1" ht="20.399999999999999">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2"/>
        <v/>
      </c>
      <c r="T1094" s="155" t="str">
        <f ca="1">IF(B1094="","",IF(ISERROR(MATCH($J1094,SorP!$B$1:$B$6226,0)),"",INDIRECT("'SorP'!$A$"&amp;MATCH($S1094&amp;$J1094,SorP!C:C,0))))</f>
        <v/>
      </c>
      <c r="U1094" s="168"/>
      <c r="V1094" s="169" t="e">
        <f>IF(C1094="",NA(),MATCH($B1094&amp;$C1094,'Smelter Look-up'!$J:$J,0))</f>
        <v>#N/A</v>
      </c>
      <c r="X1094" s="170">
        <f t="shared" ca="1" si="51"/>
        <v>0</v>
      </c>
      <c r="AB1094" s="312" t="str">
        <f t="shared" si="53"/>
        <v/>
      </c>
    </row>
    <row r="1095" spans="1:28" s="170" customFormat="1" ht="20.399999999999999">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2"/>
        <v/>
      </c>
      <c r="T1095" s="155" t="str">
        <f ca="1">IF(B1095="","",IF(ISERROR(MATCH($J1095,SorP!$B$1:$B$6226,0)),"",INDIRECT("'SorP'!$A$"&amp;MATCH($S1095&amp;$J1095,SorP!C:C,0))))</f>
        <v/>
      </c>
      <c r="U1095" s="168"/>
      <c r="V1095" s="169" t="e">
        <f>IF(C1095="",NA(),MATCH($B1095&amp;$C1095,'Smelter Look-up'!$J:$J,0))</f>
        <v>#N/A</v>
      </c>
      <c r="X1095" s="170">
        <f t="shared" ca="1" si="51"/>
        <v>0</v>
      </c>
      <c r="AB1095" s="312" t="str">
        <f t="shared" si="53"/>
        <v/>
      </c>
    </row>
    <row r="1096" spans="1:28" s="170" customFormat="1" ht="20.399999999999999">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2"/>
        <v/>
      </c>
      <c r="T1096" s="155" t="str">
        <f ca="1">IF(B1096="","",IF(ISERROR(MATCH($J1096,SorP!$B$1:$B$6226,0)),"",INDIRECT("'SorP'!$A$"&amp;MATCH($S1096&amp;$J1096,SorP!C:C,0))))</f>
        <v/>
      </c>
      <c r="U1096" s="168"/>
      <c r="V1096" s="169" t="e">
        <f>IF(C1096="",NA(),MATCH($B1096&amp;$C1096,'Smelter Look-up'!$J:$J,0))</f>
        <v>#N/A</v>
      </c>
      <c r="X1096" s="170">
        <f t="shared" ca="1" si="51"/>
        <v>0</v>
      </c>
      <c r="AB1096" s="312" t="str">
        <f t="shared" si="53"/>
        <v/>
      </c>
    </row>
    <row r="1097" spans="1:28" s="170" customFormat="1" ht="20.399999999999999">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2"/>
        <v/>
      </c>
      <c r="T1097" s="155" t="str">
        <f ca="1">IF(B1097="","",IF(ISERROR(MATCH($J1097,SorP!$B$1:$B$6226,0)),"",INDIRECT("'SorP'!$A$"&amp;MATCH($S1097&amp;$J1097,SorP!C:C,0))))</f>
        <v/>
      </c>
      <c r="U1097" s="168"/>
      <c r="V1097" s="169" t="e">
        <f>IF(C1097="",NA(),MATCH($B1097&amp;$C1097,'Smelter Look-up'!$J:$J,0))</f>
        <v>#N/A</v>
      </c>
      <c r="X1097" s="170">
        <f t="shared" ca="1" si="51"/>
        <v>0</v>
      </c>
      <c r="AB1097" s="312" t="str">
        <f t="shared" si="53"/>
        <v/>
      </c>
    </row>
    <row r="1098" spans="1:28" s="170" customFormat="1" ht="20.399999999999999">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2"/>
        <v/>
      </c>
      <c r="T1098" s="155" t="str">
        <f ca="1">IF(B1098="","",IF(ISERROR(MATCH($J1098,SorP!$B$1:$B$6226,0)),"",INDIRECT("'SorP'!$A$"&amp;MATCH($S1098&amp;$J1098,SorP!C:C,0))))</f>
        <v/>
      </c>
      <c r="U1098" s="168"/>
      <c r="V1098" s="169" t="e">
        <f>IF(C1098="",NA(),MATCH($B1098&amp;$C1098,'Smelter Look-up'!$J:$J,0))</f>
        <v>#N/A</v>
      </c>
      <c r="X1098" s="170">
        <f t="shared" ca="1" si="51"/>
        <v>0</v>
      </c>
      <c r="AB1098" s="312" t="str">
        <f t="shared" si="53"/>
        <v/>
      </c>
    </row>
    <row r="1099" spans="1:28" s="170" customFormat="1" ht="20.399999999999999">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2"/>
        <v/>
      </c>
      <c r="T1099" s="155" t="str">
        <f ca="1">IF(B1099="","",IF(ISERROR(MATCH($J1099,SorP!$B$1:$B$6226,0)),"",INDIRECT("'SorP'!$A$"&amp;MATCH($S1099&amp;$J1099,SorP!C:C,0))))</f>
        <v/>
      </c>
      <c r="U1099" s="168"/>
      <c r="V1099" s="169" t="e">
        <f>IF(C1099="",NA(),MATCH($B1099&amp;$C1099,'Smelter Look-up'!$J:$J,0))</f>
        <v>#N/A</v>
      </c>
      <c r="X1099" s="170">
        <f t="shared" ca="1" si="51"/>
        <v>0</v>
      </c>
      <c r="AB1099" s="312" t="str">
        <f t="shared" si="53"/>
        <v/>
      </c>
    </row>
    <row r="1100" spans="1:28" s="170" customFormat="1" ht="20.399999999999999">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2"/>
        <v/>
      </c>
      <c r="T1100" s="155" t="str">
        <f ca="1">IF(B1100="","",IF(ISERROR(MATCH($J1100,SorP!$B$1:$B$6226,0)),"",INDIRECT("'SorP'!$A$"&amp;MATCH($S1100&amp;$J1100,SorP!C:C,0))))</f>
        <v/>
      </c>
      <c r="U1100" s="168"/>
      <c r="V1100" s="169" t="e">
        <f>IF(C1100="",NA(),MATCH($B1100&amp;$C1100,'Smelter Look-up'!$J:$J,0))</f>
        <v>#N/A</v>
      </c>
      <c r="X1100" s="170">
        <f t="shared" ca="1" si="51"/>
        <v>0</v>
      </c>
      <c r="AB1100" s="312" t="str">
        <f t="shared" si="53"/>
        <v/>
      </c>
    </row>
    <row r="1101" spans="1:28" s="170" customFormat="1" ht="20.399999999999999">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2"/>
        <v/>
      </c>
      <c r="T1101" s="155" t="str">
        <f ca="1">IF(B1101="","",IF(ISERROR(MATCH($J1101,SorP!$B$1:$B$6226,0)),"",INDIRECT("'SorP'!$A$"&amp;MATCH($S1101&amp;$J1101,SorP!C:C,0))))</f>
        <v/>
      </c>
      <c r="U1101" s="168"/>
      <c r="V1101" s="169" t="e">
        <f>IF(C1101="",NA(),MATCH($B1101&amp;$C1101,'Smelter Look-up'!$J:$J,0))</f>
        <v>#N/A</v>
      </c>
      <c r="X1101" s="170">
        <f t="shared" ca="1" si="51"/>
        <v>0</v>
      </c>
      <c r="AB1101" s="312" t="str">
        <f t="shared" si="53"/>
        <v/>
      </c>
    </row>
    <row r="1102" spans="1:28" s="170" customFormat="1" ht="20.399999999999999">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2"/>
        <v/>
      </c>
      <c r="T1102" s="155" t="str">
        <f ca="1">IF(B1102="","",IF(ISERROR(MATCH($J1102,SorP!$B$1:$B$6226,0)),"",INDIRECT("'SorP'!$A$"&amp;MATCH($S1102&amp;$J1102,SorP!C:C,0))))</f>
        <v/>
      </c>
      <c r="U1102" s="168"/>
      <c r="V1102" s="169" t="e">
        <f>IF(C1102="",NA(),MATCH($B1102&amp;$C1102,'Smelter Look-up'!$J:$J,0))</f>
        <v>#N/A</v>
      </c>
      <c r="X1102" s="170">
        <f t="shared" ca="1" si="51"/>
        <v>0</v>
      </c>
      <c r="AB1102" s="312" t="str">
        <f t="shared" si="53"/>
        <v/>
      </c>
    </row>
    <row r="1103" spans="1:28" s="170" customFormat="1" ht="20.399999999999999">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2"/>
        <v/>
      </c>
      <c r="T1103" s="155" t="str">
        <f ca="1">IF(B1103="","",IF(ISERROR(MATCH($J1103,SorP!$B$1:$B$6226,0)),"",INDIRECT("'SorP'!$A$"&amp;MATCH($S1103&amp;$J1103,SorP!C:C,0))))</f>
        <v/>
      </c>
      <c r="U1103" s="168"/>
      <c r="V1103" s="169" t="e">
        <f>IF(C1103="",NA(),MATCH($B1103&amp;$C1103,'Smelter Look-up'!$J:$J,0))</f>
        <v>#N/A</v>
      </c>
      <c r="X1103" s="170">
        <f t="shared" ca="1" si="51"/>
        <v>0</v>
      </c>
      <c r="AB1103" s="312" t="str">
        <f t="shared" si="53"/>
        <v/>
      </c>
    </row>
    <row r="1104" spans="1:28" s="170" customFormat="1" ht="20.399999999999999">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2"/>
        <v/>
      </c>
      <c r="T1104" s="155" t="str">
        <f ca="1">IF(B1104="","",IF(ISERROR(MATCH($J1104,SorP!$B$1:$B$6226,0)),"",INDIRECT("'SorP'!$A$"&amp;MATCH($S1104&amp;$J1104,SorP!C:C,0))))</f>
        <v/>
      </c>
      <c r="U1104" s="168"/>
      <c r="V1104" s="169" t="e">
        <f>IF(C1104="",NA(),MATCH($B1104&amp;$C1104,'Smelter Look-up'!$J:$J,0))</f>
        <v>#N/A</v>
      </c>
      <c r="X1104" s="170">
        <f t="shared" ca="1" si="51"/>
        <v>0</v>
      </c>
      <c r="AB1104" s="312" t="str">
        <f t="shared" si="53"/>
        <v/>
      </c>
    </row>
    <row r="1105" spans="1:28" s="170" customFormat="1" ht="20.399999999999999">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2"/>
        <v/>
      </c>
      <c r="T1105" s="155" t="str">
        <f ca="1">IF(B1105="","",IF(ISERROR(MATCH($J1105,SorP!$B$1:$B$6226,0)),"",INDIRECT("'SorP'!$A$"&amp;MATCH($S1105&amp;$J1105,SorP!C:C,0))))</f>
        <v/>
      </c>
      <c r="U1105" s="168"/>
      <c r="V1105" s="169" t="e">
        <f>IF(C1105="",NA(),MATCH($B1105&amp;$C1105,'Smelter Look-up'!$J:$J,0))</f>
        <v>#N/A</v>
      </c>
      <c r="X1105" s="170">
        <f t="shared" ca="1" si="51"/>
        <v>0</v>
      </c>
      <c r="AB1105" s="312" t="str">
        <f t="shared" si="53"/>
        <v/>
      </c>
    </row>
    <row r="1106" spans="1:28" s="170" customFormat="1" ht="20.399999999999999">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2"/>
        <v/>
      </c>
      <c r="T1106" s="155" t="str">
        <f ca="1">IF(B1106="","",IF(ISERROR(MATCH($J1106,SorP!$B$1:$B$6226,0)),"",INDIRECT("'SorP'!$A$"&amp;MATCH($S1106&amp;$J1106,SorP!C:C,0))))</f>
        <v/>
      </c>
      <c r="U1106" s="168"/>
      <c r="V1106" s="169" t="e">
        <f>IF(C1106="",NA(),MATCH($B1106&amp;$C1106,'Smelter Look-up'!$J:$J,0))</f>
        <v>#N/A</v>
      </c>
      <c r="X1106" s="170">
        <f t="shared" ca="1" si="51"/>
        <v>0</v>
      </c>
      <c r="AB1106" s="312" t="str">
        <f t="shared" si="53"/>
        <v/>
      </c>
    </row>
    <row r="1107" spans="1:28" s="170" customFormat="1" ht="20.399999999999999">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2"/>
        <v/>
      </c>
      <c r="T1107" s="155" t="str">
        <f ca="1">IF(B1107="","",IF(ISERROR(MATCH($J1107,SorP!$B$1:$B$6226,0)),"",INDIRECT("'SorP'!$A$"&amp;MATCH($S1107&amp;$J1107,SorP!C:C,0))))</f>
        <v/>
      </c>
      <c r="U1107" s="168"/>
      <c r="V1107" s="169" t="e">
        <f>IF(C1107="",NA(),MATCH($B1107&amp;$C1107,'Smelter Look-up'!$J:$J,0))</f>
        <v>#N/A</v>
      </c>
      <c r="X1107" s="170">
        <f t="shared" ca="1" si="51"/>
        <v>0</v>
      </c>
      <c r="AB1107" s="312" t="str">
        <f t="shared" si="53"/>
        <v/>
      </c>
    </row>
    <row r="1108" spans="1:28" s="170" customFormat="1" ht="20.399999999999999">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2"/>
        <v/>
      </c>
      <c r="T1108" s="155" t="str">
        <f ca="1">IF(B1108="","",IF(ISERROR(MATCH($J1108,SorP!$B$1:$B$6226,0)),"",INDIRECT("'SorP'!$A$"&amp;MATCH($S1108&amp;$J1108,SorP!C:C,0))))</f>
        <v/>
      </c>
      <c r="U1108" s="168"/>
      <c r="V1108" s="169" t="e">
        <f>IF(C1108="",NA(),MATCH($B1108&amp;$C1108,'Smelter Look-up'!$J:$J,0))</f>
        <v>#N/A</v>
      </c>
      <c r="X1108" s="170">
        <f t="shared" ca="1" si="51"/>
        <v>0</v>
      </c>
      <c r="AB1108" s="312" t="str">
        <f t="shared" si="53"/>
        <v/>
      </c>
    </row>
    <row r="1109" spans="1:28" s="170" customFormat="1" ht="20.399999999999999">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2"/>
        <v/>
      </c>
      <c r="T1109" s="155" t="str">
        <f ca="1">IF(B1109="","",IF(ISERROR(MATCH($J1109,SorP!$B$1:$B$6226,0)),"",INDIRECT("'SorP'!$A$"&amp;MATCH($S1109&amp;$J1109,SorP!C:C,0))))</f>
        <v/>
      </c>
      <c r="U1109" s="168"/>
      <c r="V1109" s="169" t="e">
        <f>IF(C1109="",NA(),MATCH($B1109&amp;$C1109,'Smelter Look-up'!$J:$J,0))</f>
        <v>#N/A</v>
      </c>
      <c r="X1109" s="170">
        <f t="shared" ca="1" si="51"/>
        <v>0</v>
      </c>
      <c r="AB1109" s="312" t="str">
        <f t="shared" si="53"/>
        <v/>
      </c>
    </row>
    <row r="1110" spans="1:28" s="170" customFormat="1" ht="20.399999999999999">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2"/>
        <v/>
      </c>
      <c r="T1110" s="155" t="str">
        <f ca="1">IF(B1110="","",IF(ISERROR(MATCH($J1110,SorP!$B$1:$B$6226,0)),"",INDIRECT("'SorP'!$A$"&amp;MATCH($S1110&amp;$J1110,SorP!C:C,0))))</f>
        <v/>
      </c>
      <c r="U1110" s="168"/>
      <c r="V1110" s="169" t="e">
        <f>IF(C1110="",NA(),MATCH($B1110&amp;$C1110,'Smelter Look-up'!$J:$J,0))</f>
        <v>#N/A</v>
      </c>
      <c r="X1110" s="170">
        <f t="shared" ca="1" si="51"/>
        <v>0</v>
      </c>
      <c r="AB1110" s="312" t="str">
        <f t="shared" si="53"/>
        <v/>
      </c>
    </row>
    <row r="1111" spans="1:28" s="170" customFormat="1" ht="20.399999999999999">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2"/>
        <v/>
      </c>
      <c r="T1111" s="155" t="str">
        <f ca="1">IF(B1111="","",IF(ISERROR(MATCH($J1111,SorP!$B$1:$B$6226,0)),"",INDIRECT("'SorP'!$A$"&amp;MATCH($S1111&amp;$J1111,SorP!C:C,0))))</f>
        <v/>
      </c>
      <c r="U1111" s="168"/>
      <c r="V1111" s="169" t="e">
        <f>IF(C1111="",NA(),MATCH($B1111&amp;$C1111,'Smelter Look-up'!$J:$J,0))</f>
        <v>#N/A</v>
      </c>
      <c r="X1111" s="170">
        <f t="shared" ca="1" si="51"/>
        <v>0</v>
      </c>
      <c r="AB1111" s="312" t="str">
        <f t="shared" si="53"/>
        <v/>
      </c>
    </row>
    <row r="1112" spans="1:28" s="170" customFormat="1" ht="20.399999999999999">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2"/>
        <v/>
      </c>
      <c r="T1112" s="155" t="str">
        <f ca="1">IF(B1112="","",IF(ISERROR(MATCH($J1112,SorP!$B$1:$B$6226,0)),"",INDIRECT("'SorP'!$A$"&amp;MATCH($S1112&amp;$J1112,SorP!C:C,0))))</f>
        <v/>
      </c>
      <c r="U1112" s="168"/>
      <c r="V1112" s="169" t="e">
        <f>IF(C1112="",NA(),MATCH($B1112&amp;$C1112,'Smelter Look-up'!$J:$J,0))</f>
        <v>#N/A</v>
      </c>
      <c r="X1112" s="170">
        <f t="shared" ca="1" si="51"/>
        <v>0</v>
      </c>
      <c r="AB1112" s="312" t="str">
        <f t="shared" si="53"/>
        <v/>
      </c>
    </row>
    <row r="1113" spans="1:28" s="170" customFormat="1" ht="20.399999999999999">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2"/>
        <v/>
      </c>
      <c r="T1113" s="155" t="str">
        <f ca="1">IF(B1113="","",IF(ISERROR(MATCH($J1113,SorP!$B$1:$B$6226,0)),"",INDIRECT("'SorP'!$A$"&amp;MATCH($S1113&amp;$J1113,SorP!C:C,0))))</f>
        <v/>
      </c>
      <c r="U1113" s="168"/>
      <c r="V1113" s="169" t="e">
        <f>IF(C1113="",NA(),MATCH($B1113&amp;$C1113,'Smelter Look-up'!$J:$J,0))</f>
        <v>#N/A</v>
      </c>
      <c r="X1113" s="170">
        <f t="shared" ca="1" si="51"/>
        <v>0</v>
      </c>
      <c r="AB1113" s="312" t="str">
        <f t="shared" si="53"/>
        <v/>
      </c>
    </row>
    <row r="1114" spans="1:28" s="170" customFormat="1" ht="20.399999999999999">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2"/>
        <v/>
      </c>
      <c r="T1114" s="155" t="str">
        <f ca="1">IF(B1114="","",IF(ISERROR(MATCH($J1114,SorP!$B$1:$B$6226,0)),"",INDIRECT("'SorP'!$A$"&amp;MATCH($S1114&amp;$J1114,SorP!C:C,0))))</f>
        <v/>
      </c>
      <c r="U1114" s="168"/>
      <c r="V1114" s="169" t="e">
        <f>IF(C1114="",NA(),MATCH($B1114&amp;$C1114,'Smelter Look-up'!$J:$J,0))</f>
        <v>#N/A</v>
      </c>
      <c r="X1114" s="170">
        <f t="shared" ca="1" si="51"/>
        <v>0</v>
      </c>
      <c r="AB1114" s="312" t="str">
        <f t="shared" si="53"/>
        <v/>
      </c>
    </row>
    <row r="1115" spans="1:28" s="170" customFormat="1" ht="20.399999999999999">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2"/>
        <v/>
      </c>
      <c r="T1115" s="155" t="str">
        <f ca="1">IF(B1115="","",IF(ISERROR(MATCH($J1115,SorP!$B$1:$B$6226,0)),"",INDIRECT("'SorP'!$A$"&amp;MATCH($S1115&amp;$J1115,SorP!C:C,0))))</f>
        <v/>
      </c>
      <c r="U1115" s="168"/>
      <c r="V1115" s="169" t="e">
        <f>IF(C1115="",NA(),MATCH($B1115&amp;$C1115,'Smelter Look-up'!$J:$J,0))</f>
        <v>#N/A</v>
      </c>
      <c r="X1115" s="170">
        <f t="shared" ca="1" si="51"/>
        <v>0</v>
      </c>
      <c r="AB1115" s="312" t="str">
        <f t="shared" si="53"/>
        <v/>
      </c>
    </row>
    <row r="1116" spans="1:28" s="170" customFormat="1" ht="20.399999999999999">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2"/>
        <v/>
      </c>
      <c r="T1116" s="155" t="str">
        <f ca="1">IF(B1116="","",IF(ISERROR(MATCH($J1116,SorP!$B$1:$B$6226,0)),"",INDIRECT("'SorP'!$A$"&amp;MATCH($S1116&amp;$J1116,SorP!C:C,0))))</f>
        <v/>
      </c>
      <c r="U1116" s="168"/>
      <c r="V1116" s="169" t="e">
        <f>IF(C1116="",NA(),MATCH($B1116&amp;$C1116,'Smelter Look-up'!$J:$J,0))</f>
        <v>#N/A</v>
      </c>
      <c r="X1116" s="170">
        <f t="shared" ca="1" si="51"/>
        <v>0</v>
      </c>
      <c r="AB1116" s="312" t="str">
        <f t="shared" si="53"/>
        <v/>
      </c>
    </row>
    <row r="1117" spans="1:28" s="170" customFormat="1" ht="20.399999999999999">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2"/>
        <v/>
      </c>
      <c r="T1117" s="155" t="str">
        <f ca="1">IF(B1117="","",IF(ISERROR(MATCH($J1117,SorP!$B$1:$B$6226,0)),"",INDIRECT("'SorP'!$A$"&amp;MATCH($S1117&amp;$J1117,SorP!C:C,0))))</f>
        <v/>
      </c>
      <c r="U1117" s="168"/>
      <c r="V1117" s="169" t="e">
        <f>IF(C1117="",NA(),MATCH($B1117&amp;$C1117,'Smelter Look-up'!$J:$J,0))</f>
        <v>#N/A</v>
      </c>
      <c r="X1117" s="170">
        <f t="shared" ca="1" si="51"/>
        <v>0</v>
      </c>
      <c r="AB1117" s="312" t="str">
        <f t="shared" si="53"/>
        <v/>
      </c>
    </row>
    <row r="1118" spans="1:28" s="170" customFormat="1" ht="20.399999999999999">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2"/>
        <v/>
      </c>
      <c r="T1118" s="155" t="str">
        <f ca="1">IF(B1118="","",IF(ISERROR(MATCH($J1118,SorP!$B$1:$B$6226,0)),"",INDIRECT("'SorP'!$A$"&amp;MATCH($S1118&amp;$J1118,SorP!C:C,0))))</f>
        <v/>
      </c>
      <c r="U1118" s="168"/>
      <c r="V1118" s="169" t="e">
        <f>IF(C1118="",NA(),MATCH($B1118&amp;$C1118,'Smelter Look-up'!$J:$J,0))</f>
        <v>#N/A</v>
      </c>
      <c r="X1118" s="170">
        <f t="shared" ca="1" si="51"/>
        <v>0</v>
      </c>
      <c r="AB1118" s="312" t="str">
        <f t="shared" si="53"/>
        <v/>
      </c>
    </row>
    <row r="1119" spans="1:28" s="170" customFormat="1" ht="20.399999999999999">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2"/>
        <v/>
      </c>
      <c r="T1119" s="155" t="str">
        <f ca="1">IF(B1119="","",IF(ISERROR(MATCH($J1119,SorP!$B$1:$B$6226,0)),"",INDIRECT("'SorP'!$A$"&amp;MATCH($S1119&amp;$J1119,SorP!C:C,0))))</f>
        <v/>
      </c>
      <c r="U1119" s="168"/>
      <c r="V1119" s="169" t="e">
        <f>IF(C1119="",NA(),MATCH($B1119&amp;$C1119,'Smelter Look-up'!$J:$J,0))</f>
        <v>#N/A</v>
      </c>
      <c r="X1119" s="170">
        <f t="shared" ca="1" si="51"/>
        <v>0</v>
      </c>
      <c r="AB1119" s="312" t="str">
        <f t="shared" si="53"/>
        <v/>
      </c>
    </row>
    <row r="1120" spans="1:28" s="170" customFormat="1" ht="20.399999999999999">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2"/>
        <v/>
      </c>
      <c r="T1120" s="155" t="str">
        <f ca="1">IF(B1120="","",IF(ISERROR(MATCH($J1120,SorP!$B$1:$B$6226,0)),"",INDIRECT("'SorP'!$A$"&amp;MATCH($S1120&amp;$J1120,SorP!C:C,0))))</f>
        <v/>
      </c>
      <c r="U1120" s="168"/>
      <c r="V1120" s="169" t="e">
        <f>IF(C1120="",NA(),MATCH($B1120&amp;$C1120,'Smelter Look-up'!$J:$J,0))</f>
        <v>#N/A</v>
      </c>
      <c r="X1120" s="170">
        <f t="shared" ca="1" si="51"/>
        <v>0</v>
      </c>
      <c r="AB1120" s="312" t="str">
        <f t="shared" si="53"/>
        <v/>
      </c>
    </row>
    <row r="1121" spans="1:28" s="170" customFormat="1" ht="20.399999999999999">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2"/>
        <v/>
      </c>
      <c r="T1121" s="155" t="str">
        <f ca="1">IF(B1121="","",IF(ISERROR(MATCH($J1121,SorP!$B$1:$B$6226,0)),"",INDIRECT("'SorP'!$A$"&amp;MATCH($S1121&amp;$J1121,SorP!C:C,0))))</f>
        <v/>
      </c>
      <c r="U1121" s="168"/>
      <c r="V1121" s="169" t="e">
        <f>IF(C1121="",NA(),MATCH($B1121&amp;$C1121,'Smelter Look-up'!$J:$J,0))</f>
        <v>#N/A</v>
      </c>
      <c r="X1121" s="170">
        <f t="shared" ca="1" si="51"/>
        <v>0</v>
      </c>
      <c r="AB1121" s="312" t="str">
        <f t="shared" si="53"/>
        <v/>
      </c>
    </row>
    <row r="1122" spans="1:28" s="170" customFormat="1" ht="20.399999999999999">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2"/>
        <v/>
      </c>
      <c r="T1122" s="155" t="str">
        <f ca="1">IF(B1122="","",IF(ISERROR(MATCH($J1122,SorP!$B$1:$B$6226,0)),"",INDIRECT("'SorP'!$A$"&amp;MATCH($S1122&amp;$J1122,SorP!C:C,0))))</f>
        <v/>
      </c>
      <c r="U1122" s="168"/>
      <c r="V1122" s="169" t="e">
        <f>IF(C1122="",NA(),MATCH($B1122&amp;$C1122,'Smelter Look-up'!$J:$J,0))</f>
        <v>#N/A</v>
      </c>
      <c r="X1122" s="170">
        <f t="shared" ca="1" si="51"/>
        <v>0</v>
      </c>
      <c r="AB1122" s="312" t="str">
        <f t="shared" si="53"/>
        <v/>
      </c>
    </row>
    <row r="1123" spans="1:28" s="170" customFormat="1" ht="20.399999999999999">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2"/>
        <v/>
      </c>
      <c r="T1123" s="155" t="str">
        <f ca="1">IF(B1123="","",IF(ISERROR(MATCH($J1123,SorP!$B$1:$B$6226,0)),"",INDIRECT("'SorP'!$A$"&amp;MATCH($S1123&amp;$J1123,SorP!C:C,0))))</f>
        <v/>
      </c>
      <c r="U1123" s="168"/>
      <c r="V1123" s="169" t="e">
        <f>IF(C1123="",NA(),MATCH($B1123&amp;$C1123,'Smelter Look-up'!$J:$J,0))</f>
        <v>#N/A</v>
      </c>
      <c r="X1123" s="170">
        <f t="shared" ca="1" si="51"/>
        <v>0</v>
      </c>
      <c r="AB1123" s="312" t="str">
        <f t="shared" si="53"/>
        <v/>
      </c>
    </row>
    <row r="1124" spans="1:28" s="170" customFormat="1" ht="20.399999999999999">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2"/>
        <v/>
      </c>
      <c r="T1124" s="155" t="str">
        <f ca="1">IF(B1124="","",IF(ISERROR(MATCH($J1124,SorP!$B$1:$B$6226,0)),"",INDIRECT("'SorP'!$A$"&amp;MATCH($S1124&amp;$J1124,SorP!C:C,0))))</f>
        <v/>
      </c>
      <c r="U1124" s="168"/>
      <c r="V1124" s="169" t="e">
        <f>IF(C1124="",NA(),MATCH($B1124&amp;$C1124,'Smelter Look-up'!$J:$J,0))</f>
        <v>#N/A</v>
      </c>
      <c r="X1124" s="170">
        <f t="shared" ca="1" si="51"/>
        <v>0</v>
      </c>
      <c r="AB1124" s="312" t="str">
        <f t="shared" si="53"/>
        <v/>
      </c>
    </row>
    <row r="1125" spans="1:28" s="170" customFormat="1" ht="20.399999999999999">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2"/>
        <v/>
      </c>
      <c r="T1125" s="155" t="str">
        <f ca="1">IF(B1125="","",IF(ISERROR(MATCH($J1125,SorP!$B$1:$B$6226,0)),"",INDIRECT("'SorP'!$A$"&amp;MATCH($S1125&amp;$J1125,SorP!C:C,0))))</f>
        <v/>
      </c>
      <c r="U1125" s="168"/>
      <c r="V1125" s="169" t="e">
        <f>IF(C1125="",NA(),MATCH($B1125&amp;$C1125,'Smelter Look-up'!$J:$J,0))</f>
        <v>#N/A</v>
      </c>
      <c r="X1125" s="170">
        <f t="shared" ca="1" si="51"/>
        <v>0</v>
      </c>
      <c r="AB1125" s="312" t="str">
        <f t="shared" si="53"/>
        <v/>
      </c>
    </row>
    <row r="1126" spans="1:28" s="170" customFormat="1" ht="20.399999999999999">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2"/>
        <v/>
      </c>
      <c r="T1126" s="155" t="str">
        <f ca="1">IF(B1126="","",IF(ISERROR(MATCH($J1126,SorP!$B$1:$B$6226,0)),"",INDIRECT("'SorP'!$A$"&amp;MATCH($S1126&amp;$J1126,SorP!C:C,0))))</f>
        <v/>
      </c>
      <c r="U1126" s="168"/>
      <c r="V1126" s="169" t="e">
        <f>IF(C1126="",NA(),MATCH($B1126&amp;$C1126,'Smelter Look-up'!$J:$J,0))</f>
        <v>#N/A</v>
      </c>
      <c r="X1126" s="170">
        <f t="shared" ca="1" si="51"/>
        <v>0</v>
      </c>
      <c r="AB1126" s="312" t="str">
        <f t="shared" si="53"/>
        <v/>
      </c>
    </row>
    <row r="1127" spans="1:28" s="170" customFormat="1" ht="20.399999999999999">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2"/>
        <v/>
      </c>
      <c r="T1127" s="155" t="str">
        <f ca="1">IF(B1127="","",IF(ISERROR(MATCH($J1127,SorP!$B$1:$B$6226,0)),"",INDIRECT("'SorP'!$A$"&amp;MATCH($S1127&amp;$J1127,SorP!C:C,0))))</f>
        <v/>
      </c>
      <c r="U1127" s="168"/>
      <c r="V1127" s="169" t="e">
        <f>IF(C1127="",NA(),MATCH($B1127&amp;$C1127,'Smelter Look-up'!$J:$J,0))</f>
        <v>#N/A</v>
      </c>
      <c r="X1127" s="170">
        <f t="shared" ca="1" si="51"/>
        <v>0</v>
      </c>
      <c r="AB1127" s="312" t="str">
        <f t="shared" si="53"/>
        <v/>
      </c>
    </row>
    <row r="1128" spans="1:28" s="170" customFormat="1" ht="20.399999999999999">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2"/>
        <v/>
      </c>
      <c r="T1128" s="155" t="str">
        <f ca="1">IF(B1128="","",IF(ISERROR(MATCH($J1128,SorP!$B$1:$B$6226,0)),"",INDIRECT("'SorP'!$A$"&amp;MATCH($S1128&amp;$J1128,SorP!C:C,0))))</f>
        <v/>
      </c>
      <c r="U1128" s="168"/>
      <c r="V1128" s="169" t="e">
        <f>IF(C1128="",NA(),MATCH($B1128&amp;$C1128,'Smelter Look-up'!$J:$J,0))</f>
        <v>#N/A</v>
      </c>
      <c r="X1128" s="170">
        <f t="shared" ca="1" si="51"/>
        <v>0</v>
      </c>
      <c r="AB1128" s="312" t="str">
        <f t="shared" si="53"/>
        <v/>
      </c>
    </row>
    <row r="1129" spans="1:28" s="170" customFormat="1" ht="20.399999999999999">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2"/>
        <v/>
      </c>
      <c r="T1129" s="155" t="str">
        <f ca="1">IF(B1129="","",IF(ISERROR(MATCH($J1129,SorP!$B$1:$B$6226,0)),"",INDIRECT("'SorP'!$A$"&amp;MATCH($S1129&amp;$J1129,SorP!C:C,0))))</f>
        <v/>
      </c>
      <c r="U1129" s="168"/>
      <c r="V1129" s="169" t="e">
        <f>IF(C1129="",NA(),MATCH($B1129&amp;$C1129,'Smelter Look-up'!$J:$J,0))</f>
        <v>#N/A</v>
      </c>
      <c r="X1129" s="170">
        <f t="shared" ca="1" si="51"/>
        <v>0</v>
      </c>
      <c r="AB1129" s="312" t="str">
        <f t="shared" si="53"/>
        <v/>
      </c>
    </row>
    <row r="1130" spans="1:28" s="170" customFormat="1" ht="20.399999999999999">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2"/>
        <v/>
      </c>
      <c r="T1130" s="155" t="str">
        <f ca="1">IF(B1130="","",IF(ISERROR(MATCH($J1130,SorP!$B$1:$B$6226,0)),"",INDIRECT("'SorP'!$A$"&amp;MATCH($S1130&amp;$J1130,SorP!C:C,0))))</f>
        <v/>
      </c>
      <c r="U1130" s="168"/>
      <c r="V1130" s="169" t="e">
        <f>IF(C1130="",NA(),MATCH($B1130&amp;$C1130,'Smelter Look-up'!$J:$J,0))</f>
        <v>#N/A</v>
      </c>
      <c r="X1130" s="170">
        <f t="shared" ca="1" si="51"/>
        <v>0</v>
      </c>
      <c r="AB1130" s="312" t="str">
        <f t="shared" si="53"/>
        <v/>
      </c>
    </row>
    <row r="1131" spans="1:28" s="170" customFormat="1" ht="20.399999999999999">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2"/>
        <v/>
      </c>
      <c r="T1131" s="155" t="str">
        <f ca="1">IF(B1131="","",IF(ISERROR(MATCH($J1131,SorP!$B$1:$B$6226,0)),"",INDIRECT("'SorP'!$A$"&amp;MATCH($S1131&amp;$J1131,SorP!C:C,0))))</f>
        <v/>
      </c>
      <c r="U1131" s="168"/>
      <c r="V1131" s="169" t="e">
        <f>IF(C1131="",NA(),MATCH($B1131&amp;$C1131,'Smelter Look-up'!$J:$J,0))</f>
        <v>#N/A</v>
      </c>
      <c r="X1131" s="170">
        <f t="shared" ca="1" si="51"/>
        <v>0</v>
      </c>
      <c r="AB1131" s="312" t="str">
        <f t="shared" si="53"/>
        <v/>
      </c>
    </row>
    <row r="1132" spans="1:28" s="170" customFormat="1" ht="20.399999999999999">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2"/>
        <v/>
      </c>
      <c r="T1132" s="155" t="str">
        <f ca="1">IF(B1132="","",IF(ISERROR(MATCH($J1132,SorP!$B$1:$B$6226,0)),"",INDIRECT("'SorP'!$A$"&amp;MATCH($S1132&amp;$J1132,SorP!C:C,0))))</f>
        <v/>
      </c>
      <c r="U1132" s="168"/>
      <c r="V1132" s="169" t="e">
        <f>IF(C1132="",NA(),MATCH($B1132&amp;$C1132,'Smelter Look-up'!$J:$J,0))</f>
        <v>#N/A</v>
      </c>
      <c r="X1132" s="170">
        <f t="shared" ca="1" si="51"/>
        <v>0</v>
      </c>
      <c r="AB1132" s="312" t="str">
        <f t="shared" si="53"/>
        <v/>
      </c>
    </row>
    <row r="1133" spans="1:28" s="170" customFormat="1" ht="20.399999999999999">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2"/>
        <v/>
      </c>
      <c r="T1133" s="155" t="str">
        <f ca="1">IF(B1133="","",IF(ISERROR(MATCH($J1133,SorP!$B$1:$B$6226,0)),"",INDIRECT("'SorP'!$A$"&amp;MATCH($S1133&amp;$J1133,SorP!C:C,0))))</f>
        <v/>
      </c>
      <c r="U1133" s="168"/>
      <c r="V1133" s="169" t="e">
        <f>IF(C1133="",NA(),MATCH($B1133&amp;$C1133,'Smelter Look-up'!$J:$J,0))</f>
        <v>#N/A</v>
      </c>
      <c r="X1133" s="170">
        <f t="shared" ca="1" si="51"/>
        <v>0</v>
      </c>
      <c r="AB1133" s="312" t="str">
        <f t="shared" si="53"/>
        <v/>
      </c>
    </row>
    <row r="1134" spans="1:28" s="170" customFormat="1" ht="20.399999999999999">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2"/>
        <v/>
      </c>
      <c r="T1134" s="155" t="str">
        <f ca="1">IF(B1134="","",IF(ISERROR(MATCH($J1134,SorP!$B$1:$B$6226,0)),"",INDIRECT("'SorP'!$A$"&amp;MATCH($S1134&amp;$J1134,SorP!C:C,0))))</f>
        <v/>
      </c>
      <c r="U1134" s="168"/>
      <c r="V1134" s="169" t="e">
        <f>IF(C1134="",NA(),MATCH($B1134&amp;$C1134,'Smelter Look-up'!$J:$J,0))</f>
        <v>#N/A</v>
      </c>
      <c r="X1134" s="170">
        <f t="shared" ca="1" si="51"/>
        <v>0</v>
      </c>
      <c r="AB1134" s="312" t="str">
        <f t="shared" si="53"/>
        <v/>
      </c>
    </row>
    <row r="1135" spans="1:28" s="170" customFormat="1" ht="20.399999999999999">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2"/>
        <v/>
      </c>
      <c r="T1135" s="155" t="str">
        <f ca="1">IF(B1135="","",IF(ISERROR(MATCH($J1135,SorP!$B$1:$B$6226,0)),"",INDIRECT("'SorP'!$A$"&amp;MATCH($S1135&amp;$J1135,SorP!C:C,0))))</f>
        <v/>
      </c>
      <c r="U1135" s="168"/>
      <c r="V1135" s="169" t="e">
        <f>IF(C1135="",NA(),MATCH($B1135&amp;$C1135,'Smelter Look-up'!$J:$J,0))</f>
        <v>#N/A</v>
      </c>
      <c r="X1135" s="170">
        <f t="shared" ca="1" si="51"/>
        <v>0</v>
      </c>
      <c r="AB1135" s="312" t="str">
        <f t="shared" si="53"/>
        <v/>
      </c>
    </row>
    <row r="1136" spans="1:28" s="170" customFormat="1" ht="20.399999999999999">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2"/>
        <v/>
      </c>
      <c r="T1136" s="155" t="str">
        <f ca="1">IF(B1136="","",IF(ISERROR(MATCH($J1136,SorP!$B$1:$B$6226,0)),"",INDIRECT("'SorP'!$A$"&amp;MATCH($S1136&amp;$J1136,SorP!C:C,0))))</f>
        <v/>
      </c>
      <c r="U1136" s="168"/>
      <c r="V1136" s="169" t="e">
        <f>IF(C1136="",NA(),MATCH($B1136&amp;$C1136,'Smelter Look-up'!$J:$J,0))</f>
        <v>#N/A</v>
      </c>
      <c r="X1136" s="170">
        <f t="shared" ca="1" si="51"/>
        <v>0</v>
      </c>
      <c r="AB1136" s="312" t="str">
        <f t="shared" si="53"/>
        <v/>
      </c>
    </row>
    <row r="1137" spans="1:28" s="170" customFormat="1" ht="20.399999999999999">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2"/>
        <v/>
      </c>
      <c r="T1137" s="155" t="str">
        <f ca="1">IF(B1137="","",IF(ISERROR(MATCH($J1137,SorP!$B$1:$B$6226,0)),"",INDIRECT("'SorP'!$A$"&amp;MATCH($S1137&amp;$J1137,SorP!C:C,0))))</f>
        <v/>
      </c>
      <c r="U1137" s="168"/>
      <c r="V1137" s="169" t="e">
        <f>IF(C1137="",NA(),MATCH($B1137&amp;$C1137,'Smelter Look-up'!$J:$J,0))</f>
        <v>#N/A</v>
      </c>
      <c r="X1137" s="170">
        <f t="shared" ca="1" si="51"/>
        <v>0</v>
      </c>
      <c r="AB1137" s="312" t="str">
        <f t="shared" si="53"/>
        <v/>
      </c>
    </row>
    <row r="1138" spans="1:28" s="170" customFormat="1" ht="20.399999999999999">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2"/>
        <v/>
      </c>
      <c r="T1138" s="155" t="str">
        <f ca="1">IF(B1138="","",IF(ISERROR(MATCH($J1138,SorP!$B$1:$B$6226,0)),"",INDIRECT("'SorP'!$A$"&amp;MATCH($S1138&amp;$J1138,SorP!C:C,0))))</f>
        <v/>
      </c>
      <c r="U1138" s="168"/>
      <c r="V1138" s="169" t="e">
        <f>IF(C1138="",NA(),MATCH($B1138&amp;$C1138,'Smelter Look-up'!$J:$J,0))</f>
        <v>#N/A</v>
      </c>
      <c r="X1138" s="170">
        <f t="shared" ca="1" si="51"/>
        <v>0</v>
      </c>
      <c r="AB1138" s="312" t="str">
        <f t="shared" si="53"/>
        <v/>
      </c>
    </row>
    <row r="1139" spans="1:28" s="170" customFormat="1" ht="20.399999999999999">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2"/>
        <v/>
      </c>
      <c r="T1139" s="155" t="str">
        <f ca="1">IF(B1139="","",IF(ISERROR(MATCH($J1139,SorP!$B$1:$B$6226,0)),"",INDIRECT("'SorP'!$A$"&amp;MATCH($S1139&amp;$J1139,SorP!C:C,0))))</f>
        <v/>
      </c>
      <c r="U1139" s="168"/>
      <c r="V1139" s="169" t="e">
        <f>IF(C1139="",NA(),MATCH($B1139&amp;$C1139,'Smelter Look-up'!$J:$J,0))</f>
        <v>#N/A</v>
      </c>
      <c r="X1139" s="170">
        <f t="shared" ca="1" si="51"/>
        <v>0</v>
      </c>
      <c r="AB1139" s="312" t="str">
        <f t="shared" si="53"/>
        <v/>
      </c>
    </row>
    <row r="1140" spans="1:28" s="170" customFormat="1" ht="20.399999999999999">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2"/>
        <v/>
      </c>
      <c r="T1140" s="155" t="str">
        <f ca="1">IF(B1140="","",IF(ISERROR(MATCH($J1140,SorP!$B$1:$B$6226,0)),"",INDIRECT("'SorP'!$A$"&amp;MATCH($S1140&amp;$J1140,SorP!C:C,0))))</f>
        <v/>
      </c>
      <c r="U1140" s="168"/>
      <c r="V1140" s="169" t="e">
        <f>IF(C1140="",NA(),MATCH($B1140&amp;$C1140,'Smelter Look-up'!$J:$J,0))</f>
        <v>#N/A</v>
      </c>
      <c r="X1140" s="170">
        <f t="shared" ca="1" si="51"/>
        <v>0</v>
      </c>
      <c r="AB1140" s="312" t="str">
        <f t="shared" si="53"/>
        <v/>
      </c>
    </row>
    <row r="1141" spans="1:28" s="170" customFormat="1" ht="20.399999999999999">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2"/>
        <v/>
      </c>
      <c r="T1141" s="155" t="str">
        <f ca="1">IF(B1141="","",IF(ISERROR(MATCH($J1141,SorP!$B$1:$B$6226,0)),"",INDIRECT("'SorP'!$A$"&amp;MATCH($S1141&amp;$J1141,SorP!C:C,0))))</f>
        <v/>
      </c>
      <c r="U1141" s="168"/>
      <c r="V1141" s="169" t="e">
        <f>IF(C1141="",NA(),MATCH($B1141&amp;$C1141,'Smelter Look-up'!$J:$J,0))</f>
        <v>#N/A</v>
      </c>
      <c r="X1141" s="170">
        <f t="shared" ca="1" si="51"/>
        <v>0</v>
      </c>
      <c r="AB1141" s="312" t="str">
        <f t="shared" si="53"/>
        <v/>
      </c>
    </row>
    <row r="1142" spans="1:28" s="170" customFormat="1" ht="20.399999999999999">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2"/>
        <v/>
      </c>
      <c r="T1142" s="155" t="str">
        <f ca="1">IF(B1142="","",IF(ISERROR(MATCH($J1142,SorP!$B$1:$B$6226,0)),"",INDIRECT("'SorP'!$A$"&amp;MATCH($S1142&amp;$J1142,SorP!C:C,0))))</f>
        <v/>
      </c>
      <c r="U1142" s="168"/>
      <c r="V1142" s="169" t="e">
        <f>IF(C1142="",NA(),MATCH($B1142&amp;$C1142,'Smelter Look-up'!$J:$J,0))</f>
        <v>#N/A</v>
      </c>
      <c r="X1142" s="170">
        <f t="shared" ca="1" si="51"/>
        <v>0</v>
      </c>
      <c r="AB1142" s="312" t="str">
        <f t="shared" si="53"/>
        <v/>
      </c>
    </row>
    <row r="1143" spans="1:28" s="170" customFormat="1" ht="20.399999999999999">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2"/>
        <v/>
      </c>
      <c r="T1143" s="155" t="str">
        <f ca="1">IF(B1143="","",IF(ISERROR(MATCH($J1143,SorP!$B$1:$B$6226,0)),"",INDIRECT("'SorP'!$A$"&amp;MATCH($S1143&amp;$J1143,SorP!C:C,0))))</f>
        <v/>
      </c>
      <c r="U1143" s="168"/>
      <c r="V1143" s="169" t="e">
        <f>IF(C1143="",NA(),MATCH($B1143&amp;$C1143,'Smelter Look-up'!$J:$J,0))</f>
        <v>#N/A</v>
      </c>
      <c r="X1143" s="170">
        <f t="shared" ca="1" si="51"/>
        <v>0</v>
      </c>
      <c r="AB1143" s="312" t="str">
        <f t="shared" si="53"/>
        <v/>
      </c>
    </row>
    <row r="1144" spans="1:28" s="170" customFormat="1" ht="20.399999999999999">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2"/>
        <v/>
      </c>
      <c r="T1144" s="155" t="str">
        <f ca="1">IF(B1144="","",IF(ISERROR(MATCH($J1144,SorP!$B$1:$B$6226,0)),"",INDIRECT("'SorP'!$A$"&amp;MATCH($S1144&amp;$J1144,SorP!C:C,0))))</f>
        <v/>
      </c>
      <c r="U1144" s="168"/>
      <c r="V1144" s="169" t="e">
        <f>IF(C1144="",NA(),MATCH($B1144&amp;$C1144,'Smelter Look-up'!$J:$J,0))</f>
        <v>#N/A</v>
      </c>
      <c r="X1144" s="170">
        <f t="shared" ca="1" si="51"/>
        <v>0</v>
      </c>
      <c r="AB1144" s="312" t="str">
        <f t="shared" si="53"/>
        <v/>
      </c>
    </row>
    <row r="1145" spans="1:28" s="170" customFormat="1" ht="20.399999999999999">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2"/>
        <v/>
      </c>
      <c r="T1145" s="155" t="str">
        <f ca="1">IF(B1145="","",IF(ISERROR(MATCH($J1145,SorP!$B$1:$B$6226,0)),"",INDIRECT("'SorP'!$A$"&amp;MATCH($S1145&amp;$J1145,SorP!C:C,0))))</f>
        <v/>
      </c>
      <c r="U1145" s="168"/>
      <c r="V1145" s="169" t="e">
        <f>IF(C1145="",NA(),MATCH($B1145&amp;$C1145,'Smelter Look-up'!$J:$J,0))</f>
        <v>#N/A</v>
      </c>
      <c r="X1145" s="170">
        <f t="shared" ca="1" si="51"/>
        <v>0</v>
      </c>
      <c r="AB1145" s="312" t="str">
        <f t="shared" si="53"/>
        <v/>
      </c>
    </row>
    <row r="1146" spans="1:28" s="170" customFormat="1" ht="20.399999999999999">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2"/>
        <v/>
      </c>
      <c r="T1146" s="155" t="str">
        <f ca="1">IF(B1146="","",IF(ISERROR(MATCH($J1146,SorP!$B$1:$B$6226,0)),"",INDIRECT("'SorP'!$A$"&amp;MATCH($S1146&amp;$J1146,SorP!C:C,0))))</f>
        <v/>
      </c>
      <c r="U1146" s="168"/>
      <c r="V1146" s="169" t="e">
        <f>IF(C1146="",NA(),MATCH($B1146&amp;$C1146,'Smelter Look-up'!$J:$J,0))</f>
        <v>#N/A</v>
      </c>
      <c r="X1146" s="170">
        <f t="shared" ca="1" si="51"/>
        <v>0</v>
      </c>
      <c r="AB1146" s="312" t="str">
        <f t="shared" si="53"/>
        <v/>
      </c>
    </row>
    <row r="1147" spans="1:28" s="170" customFormat="1" ht="20.399999999999999">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2"/>
        <v/>
      </c>
      <c r="T1147" s="155" t="str">
        <f ca="1">IF(B1147="","",IF(ISERROR(MATCH($J1147,SorP!$B$1:$B$6226,0)),"",INDIRECT("'SorP'!$A$"&amp;MATCH($S1147&amp;$J1147,SorP!C:C,0))))</f>
        <v/>
      </c>
      <c r="U1147" s="168"/>
      <c r="V1147" s="169" t="e">
        <f>IF(C1147="",NA(),MATCH($B1147&amp;$C1147,'Smelter Look-up'!$J:$J,0))</f>
        <v>#N/A</v>
      </c>
      <c r="X1147" s="170">
        <f t="shared" ca="1" si="51"/>
        <v>0</v>
      </c>
      <c r="AB1147" s="312" t="str">
        <f t="shared" si="53"/>
        <v/>
      </c>
    </row>
    <row r="1148" spans="1:28" s="170" customFormat="1" ht="20.399999999999999">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2"/>
        <v/>
      </c>
      <c r="T1148" s="155" t="str">
        <f ca="1">IF(B1148="","",IF(ISERROR(MATCH($J1148,SorP!$B$1:$B$6226,0)),"",INDIRECT("'SorP'!$A$"&amp;MATCH($S1148&amp;$J1148,SorP!C:C,0))))</f>
        <v/>
      </c>
      <c r="U1148" s="168"/>
      <c r="V1148" s="169" t="e">
        <f>IF(C1148="",NA(),MATCH($B1148&amp;$C1148,'Smelter Look-up'!$J:$J,0))</f>
        <v>#N/A</v>
      </c>
      <c r="X1148" s="170">
        <f t="shared" ref="X1148:X1211" ca="1" si="54">IF(AND(C1148="Smelter not listed",OR(LEN(D1148)=0,LEN(E1148)=0)),1,0)</f>
        <v>0</v>
      </c>
      <c r="AB1148" s="312" t="str">
        <f t="shared" si="53"/>
        <v/>
      </c>
    </row>
    <row r="1149" spans="1:28" s="170" customFormat="1" ht="20.399999999999999">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ref="S1149:S1212" ca="1" si="55">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54"/>
        <v>0</v>
      </c>
      <c r="AB1149" s="312" t="str">
        <f t="shared" si="53"/>
        <v/>
      </c>
    </row>
    <row r="1150" spans="1:28" s="170" customFormat="1" ht="20.399999999999999">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3"/>
        <v/>
      </c>
    </row>
    <row r="1151" spans="1:28" s="170" customFormat="1" ht="20.399999999999999">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ca="1" si="54"/>
        <v>0</v>
      </c>
      <c r="AB1151" s="312" t="str">
        <f t="shared" si="53"/>
        <v/>
      </c>
    </row>
    <row r="1152" spans="1:28" s="170" customFormat="1" ht="20.399999999999999">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5"/>
        <v/>
      </c>
      <c r="T1152" s="155" t="str">
        <f ca="1">IF(B1152="","",IF(ISERROR(MATCH($J1152,SorP!$B$1:$B$6226,0)),"",INDIRECT("'SorP'!$A$"&amp;MATCH($S1152&amp;$J1152,SorP!C:C,0))))</f>
        <v/>
      </c>
      <c r="U1152" s="168"/>
      <c r="V1152" s="169" t="e">
        <f>IF(C1152="",NA(),MATCH($B1152&amp;$C1152,'Smelter Look-up'!$J:$J,0))</f>
        <v>#N/A</v>
      </c>
      <c r="X1152" s="170">
        <f t="shared" ca="1" si="54"/>
        <v>0</v>
      </c>
      <c r="AB1152" s="312" t="str">
        <f t="shared" si="53"/>
        <v/>
      </c>
    </row>
    <row r="1153" spans="1:28" s="170" customFormat="1" ht="20.399999999999999">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5"/>
        <v/>
      </c>
      <c r="T1153" s="155" t="str">
        <f ca="1">IF(B1153="","",IF(ISERROR(MATCH($J1153,SorP!$B$1:$B$6226,0)),"",INDIRECT("'SorP'!$A$"&amp;MATCH($S1153&amp;$J1153,SorP!C:C,0))))</f>
        <v/>
      </c>
      <c r="U1153" s="168"/>
      <c r="V1153" s="169" t="e">
        <f>IF(C1153="",NA(),MATCH($B1153&amp;$C1153,'Smelter Look-up'!$J:$J,0))</f>
        <v>#N/A</v>
      </c>
      <c r="X1153" s="170">
        <f t="shared" ca="1" si="54"/>
        <v>0</v>
      </c>
      <c r="AB1153" s="312" t="str">
        <f t="shared" si="53"/>
        <v/>
      </c>
    </row>
    <row r="1154" spans="1:28" s="170" customFormat="1" ht="20.399999999999999">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5"/>
        <v/>
      </c>
      <c r="T1154" s="155" t="str">
        <f ca="1">IF(B1154="","",IF(ISERROR(MATCH($J1154,SorP!$B$1:$B$6226,0)),"",INDIRECT("'SorP'!$A$"&amp;MATCH($S1154&amp;$J1154,SorP!C:C,0))))</f>
        <v/>
      </c>
      <c r="U1154" s="168"/>
      <c r="V1154" s="169" t="e">
        <f>IF(C1154="",NA(),MATCH($B1154&amp;$C1154,'Smelter Look-up'!$J:$J,0))</f>
        <v>#N/A</v>
      </c>
      <c r="X1154" s="170">
        <f t="shared" ca="1" si="54"/>
        <v>0</v>
      </c>
      <c r="AB1154" s="312" t="str">
        <f t="shared" si="53"/>
        <v/>
      </c>
    </row>
    <row r="1155" spans="1:28" s="170" customFormat="1" ht="20.399999999999999">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5"/>
        <v/>
      </c>
      <c r="T1155" s="155" t="str">
        <f ca="1">IF(B1155="","",IF(ISERROR(MATCH($J1155,SorP!$B$1:$B$6226,0)),"",INDIRECT("'SorP'!$A$"&amp;MATCH($S1155&amp;$J1155,SorP!C:C,0))))</f>
        <v/>
      </c>
      <c r="U1155" s="168"/>
      <c r="V1155" s="169" t="e">
        <f>IF(C1155="",NA(),MATCH($B1155&amp;$C1155,'Smelter Look-up'!$J:$J,0))</f>
        <v>#N/A</v>
      </c>
      <c r="X1155" s="170">
        <f t="shared" ca="1" si="54"/>
        <v>0</v>
      </c>
      <c r="AB1155" s="312" t="str">
        <f t="shared" ref="AB1155:AB1218" si="56">IF(C1155="","",B1155)</f>
        <v/>
      </c>
    </row>
    <row r="1156" spans="1:28" s="170" customFormat="1" ht="20.399999999999999">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5"/>
        <v/>
      </c>
      <c r="T1156" s="155" t="str">
        <f ca="1">IF(B1156="","",IF(ISERROR(MATCH($J1156,SorP!$B$1:$B$6226,0)),"",INDIRECT("'SorP'!$A$"&amp;MATCH($S1156&amp;$J1156,SorP!C:C,0))))</f>
        <v/>
      </c>
      <c r="U1156" s="168"/>
      <c r="V1156" s="169" t="e">
        <f>IF(C1156="",NA(),MATCH($B1156&amp;$C1156,'Smelter Look-up'!$J:$J,0))</f>
        <v>#N/A</v>
      </c>
      <c r="X1156" s="170">
        <f t="shared" ca="1" si="54"/>
        <v>0</v>
      </c>
      <c r="AB1156" s="312" t="str">
        <f t="shared" si="56"/>
        <v/>
      </c>
    </row>
    <row r="1157" spans="1:28" s="170" customFormat="1" ht="20.399999999999999">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5"/>
        <v/>
      </c>
      <c r="T1157" s="155" t="str">
        <f ca="1">IF(B1157="","",IF(ISERROR(MATCH($J1157,SorP!$B$1:$B$6226,0)),"",INDIRECT("'SorP'!$A$"&amp;MATCH($S1157&amp;$J1157,SorP!C:C,0))))</f>
        <v/>
      </c>
      <c r="U1157" s="168"/>
      <c r="V1157" s="169" t="e">
        <f>IF(C1157="",NA(),MATCH($B1157&amp;$C1157,'Smelter Look-up'!$J:$J,0))</f>
        <v>#N/A</v>
      </c>
      <c r="X1157" s="170">
        <f t="shared" ca="1" si="54"/>
        <v>0</v>
      </c>
      <c r="AB1157" s="312" t="str">
        <f t="shared" si="56"/>
        <v/>
      </c>
    </row>
    <row r="1158" spans="1:28" s="170" customFormat="1" ht="20.399999999999999">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5"/>
        <v/>
      </c>
      <c r="T1158" s="155" t="str">
        <f ca="1">IF(B1158="","",IF(ISERROR(MATCH($J1158,SorP!$B$1:$B$6226,0)),"",INDIRECT("'SorP'!$A$"&amp;MATCH($S1158&amp;$J1158,SorP!C:C,0))))</f>
        <v/>
      </c>
      <c r="U1158" s="168"/>
      <c r="V1158" s="169" t="e">
        <f>IF(C1158="",NA(),MATCH($B1158&amp;$C1158,'Smelter Look-up'!$J:$J,0))</f>
        <v>#N/A</v>
      </c>
      <c r="X1158" s="170">
        <f t="shared" ca="1" si="54"/>
        <v>0</v>
      </c>
      <c r="AB1158" s="312" t="str">
        <f t="shared" si="56"/>
        <v/>
      </c>
    </row>
    <row r="1159" spans="1:28" s="170" customFormat="1" ht="20.399999999999999">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5"/>
        <v/>
      </c>
      <c r="T1159" s="155" t="str">
        <f ca="1">IF(B1159="","",IF(ISERROR(MATCH($J1159,SorP!$B$1:$B$6226,0)),"",INDIRECT("'SorP'!$A$"&amp;MATCH($S1159&amp;$J1159,SorP!C:C,0))))</f>
        <v/>
      </c>
      <c r="U1159" s="168"/>
      <c r="V1159" s="169" t="e">
        <f>IF(C1159="",NA(),MATCH($B1159&amp;$C1159,'Smelter Look-up'!$J:$J,0))</f>
        <v>#N/A</v>
      </c>
      <c r="X1159" s="170">
        <f t="shared" ca="1" si="54"/>
        <v>0</v>
      </c>
      <c r="AB1159" s="312" t="str">
        <f t="shared" si="56"/>
        <v/>
      </c>
    </row>
    <row r="1160" spans="1:28" s="170" customFormat="1" ht="20.399999999999999">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5"/>
        <v/>
      </c>
      <c r="T1160" s="155" t="str">
        <f ca="1">IF(B1160="","",IF(ISERROR(MATCH($J1160,SorP!$B$1:$B$6226,0)),"",INDIRECT("'SorP'!$A$"&amp;MATCH($S1160&amp;$J1160,SorP!C:C,0))))</f>
        <v/>
      </c>
      <c r="U1160" s="168"/>
      <c r="V1160" s="169" t="e">
        <f>IF(C1160="",NA(),MATCH($B1160&amp;$C1160,'Smelter Look-up'!$J:$J,0))</f>
        <v>#N/A</v>
      </c>
      <c r="X1160" s="170">
        <f t="shared" ca="1" si="54"/>
        <v>0</v>
      </c>
      <c r="AB1160" s="312" t="str">
        <f t="shared" si="56"/>
        <v/>
      </c>
    </row>
    <row r="1161" spans="1:28" s="170" customFormat="1" ht="20.399999999999999">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5"/>
        <v/>
      </c>
      <c r="T1161" s="155" t="str">
        <f ca="1">IF(B1161="","",IF(ISERROR(MATCH($J1161,SorP!$B$1:$B$6226,0)),"",INDIRECT("'SorP'!$A$"&amp;MATCH($S1161&amp;$J1161,SorP!C:C,0))))</f>
        <v/>
      </c>
      <c r="U1161" s="168"/>
      <c r="V1161" s="169" t="e">
        <f>IF(C1161="",NA(),MATCH($B1161&amp;$C1161,'Smelter Look-up'!$J:$J,0))</f>
        <v>#N/A</v>
      </c>
      <c r="X1161" s="170">
        <f t="shared" ca="1" si="54"/>
        <v>0</v>
      </c>
      <c r="AB1161" s="312" t="str">
        <f t="shared" si="56"/>
        <v/>
      </c>
    </row>
    <row r="1162" spans="1:28" s="170" customFormat="1" ht="20.399999999999999">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5"/>
        <v/>
      </c>
      <c r="T1162" s="155" t="str">
        <f ca="1">IF(B1162="","",IF(ISERROR(MATCH($J1162,SorP!$B$1:$B$6226,0)),"",INDIRECT("'SorP'!$A$"&amp;MATCH($S1162&amp;$J1162,SorP!C:C,0))))</f>
        <v/>
      </c>
      <c r="U1162" s="168"/>
      <c r="V1162" s="169" t="e">
        <f>IF(C1162="",NA(),MATCH($B1162&amp;$C1162,'Smelter Look-up'!$J:$J,0))</f>
        <v>#N/A</v>
      </c>
      <c r="X1162" s="170">
        <f t="shared" ca="1" si="54"/>
        <v>0</v>
      </c>
      <c r="AB1162" s="312" t="str">
        <f t="shared" si="56"/>
        <v/>
      </c>
    </row>
    <row r="1163" spans="1:28" s="170" customFormat="1" ht="20.399999999999999">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5"/>
        <v/>
      </c>
      <c r="T1163" s="155" t="str">
        <f ca="1">IF(B1163="","",IF(ISERROR(MATCH($J1163,SorP!$B$1:$B$6226,0)),"",INDIRECT("'SorP'!$A$"&amp;MATCH($S1163&amp;$J1163,SorP!C:C,0))))</f>
        <v/>
      </c>
      <c r="U1163" s="168"/>
      <c r="V1163" s="169" t="e">
        <f>IF(C1163="",NA(),MATCH($B1163&amp;$C1163,'Smelter Look-up'!$J:$J,0))</f>
        <v>#N/A</v>
      </c>
      <c r="X1163" s="170">
        <f t="shared" ca="1" si="54"/>
        <v>0</v>
      </c>
      <c r="AB1163" s="312" t="str">
        <f t="shared" si="56"/>
        <v/>
      </c>
    </row>
    <row r="1164" spans="1:28" s="170" customFormat="1" ht="20.399999999999999">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5"/>
        <v/>
      </c>
      <c r="T1164" s="155" t="str">
        <f ca="1">IF(B1164="","",IF(ISERROR(MATCH($J1164,SorP!$B$1:$B$6226,0)),"",INDIRECT("'SorP'!$A$"&amp;MATCH($S1164&amp;$J1164,SorP!C:C,0))))</f>
        <v/>
      </c>
      <c r="U1164" s="168"/>
      <c r="V1164" s="169" t="e">
        <f>IF(C1164="",NA(),MATCH($B1164&amp;$C1164,'Smelter Look-up'!$J:$J,0))</f>
        <v>#N/A</v>
      </c>
      <c r="X1164" s="170">
        <f t="shared" ca="1" si="54"/>
        <v>0</v>
      </c>
      <c r="AB1164" s="312" t="str">
        <f t="shared" si="56"/>
        <v/>
      </c>
    </row>
    <row r="1165" spans="1:28" s="170" customFormat="1" ht="20.399999999999999">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5"/>
        <v/>
      </c>
      <c r="T1165" s="155" t="str">
        <f ca="1">IF(B1165="","",IF(ISERROR(MATCH($J1165,SorP!$B$1:$B$6226,0)),"",INDIRECT("'SorP'!$A$"&amp;MATCH($S1165&amp;$J1165,SorP!C:C,0))))</f>
        <v/>
      </c>
      <c r="U1165" s="168"/>
      <c r="V1165" s="169" t="e">
        <f>IF(C1165="",NA(),MATCH($B1165&amp;$C1165,'Smelter Look-up'!$J:$J,0))</f>
        <v>#N/A</v>
      </c>
      <c r="X1165" s="170">
        <f t="shared" ca="1" si="54"/>
        <v>0</v>
      </c>
      <c r="AB1165" s="312" t="str">
        <f t="shared" si="56"/>
        <v/>
      </c>
    </row>
    <row r="1166" spans="1:28" s="170" customFormat="1" ht="20.399999999999999">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5"/>
        <v/>
      </c>
      <c r="T1166" s="155" t="str">
        <f ca="1">IF(B1166="","",IF(ISERROR(MATCH($J1166,SorP!$B$1:$B$6226,0)),"",INDIRECT("'SorP'!$A$"&amp;MATCH($S1166&amp;$J1166,SorP!C:C,0))))</f>
        <v/>
      </c>
      <c r="U1166" s="168"/>
      <c r="V1166" s="169" t="e">
        <f>IF(C1166="",NA(),MATCH($B1166&amp;$C1166,'Smelter Look-up'!$J:$J,0))</f>
        <v>#N/A</v>
      </c>
      <c r="X1166" s="170">
        <f t="shared" ca="1" si="54"/>
        <v>0</v>
      </c>
      <c r="AB1166" s="312" t="str">
        <f t="shared" si="56"/>
        <v/>
      </c>
    </row>
    <row r="1167" spans="1:28" s="170" customFormat="1" ht="20.399999999999999">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5"/>
        <v/>
      </c>
      <c r="T1167" s="155" t="str">
        <f ca="1">IF(B1167="","",IF(ISERROR(MATCH($J1167,SorP!$B$1:$B$6226,0)),"",INDIRECT("'SorP'!$A$"&amp;MATCH($S1167&amp;$J1167,SorP!C:C,0))))</f>
        <v/>
      </c>
      <c r="U1167" s="168"/>
      <c r="V1167" s="169" t="e">
        <f>IF(C1167="",NA(),MATCH($B1167&amp;$C1167,'Smelter Look-up'!$J:$J,0))</f>
        <v>#N/A</v>
      </c>
      <c r="X1167" s="170">
        <f t="shared" ca="1" si="54"/>
        <v>0</v>
      </c>
      <c r="AB1167" s="312" t="str">
        <f t="shared" si="56"/>
        <v/>
      </c>
    </row>
    <row r="1168" spans="1:28" s="170" customFormat="1" ht="20.399999999999999">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5"/>
        <v/>
      </c>
      <c r="T1168" s="155" t="str">
        <f ca="1">IF(B1168="","",IF(ISERROR(MATCH($J1168,SorP!$B$1:$B$6226,0)),"",INDIRECT("'SorP'!$A$"&amp;MATCH($S1168&amp;$J1168,SorP!C:C,0))))</f>
        <v/>
      </c>
      <c r="U1168" s="168"/>
      <c r="V1168" s="169" t="e">
        <f>IF(C1168="",NA(),MATCH($B1168&amp;$C1168,'Smelter Look-up'!$J:$J,0))</f>
        <v>#N/A</v>
      </c>
      <c r="X1168" s="170">
        <f t="shared" ca="1" si="54"/>
        <v>0</v>
      </c>
      <c r="AB1168" s="312" t="str">
        <f t="shared" si="56"/>
        <v/>
      </c>
    </row>
    <row r="1169" spans="1:28" s="170" customFormat="1" ht="20.399999999999999">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5"/>
        <v/>
      </c>
      <c r="T1169" s="155" t="str">
        <f ca="1">IF(B1169="","",IF(ISERROR(MATCH($J1169,SorP!$B$1:$B$6226,0)),"",INDIRECT("'SorP'!$A$"&amp;MATCH($S1169&amp;$J1169,SorP!C:C,0))))</f>
        <v/>
      </c>
      <c r="U1169" s="168"/>
      <c r="V1169" s="169" t="e">
        <f>IF(C1169="",NA(),MATCH($B1169&amp;$C1169,'Smelter Look-up'!$J:$J,0))</f>
        <v>#N/A</v>
      </c>
      <c r="X1169" s="170">
        <f t="shared" ca="1" si="54"/>
        <v>0</v>
      </c>
      <c r="AB1169" s="312" t="str">
        <f t="shared" si="56"/>
        <v/>
      </c>
    </row>
    <row r="1170" spans="1:28" s="170" customFormat="1" ht="20.399999999999999">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5"/>
        <v/>
      </c>
      <c r="T1170" s="155" t="str">
        <f ca="1">IF(B1170="","",IF(ISERROR(MATCH($J1170,SorP!$B$1:$B$6226,0)),"",INDIRECT("'SorP'!$A$"&amp;MATCH($S1170&amp;$J1170,SorP!C:C,0))))</f>
        <v/>
      </c>
      <c r="U1170" s="168"/>
      <c r="V1170" s="169" t="e">
        <f>IF(C1170="",NA(),MATCH($B1170&amp;$C1170,'Smelter Look-up'!$J:$J,0))</f>
        <v>#N/A</v>
      </c>
      <c r="X1170" s="170">
        <f t="shared" ca="1" si="54"/>
        <v>0</v>
      </c>
      <c r="AB1170" s="312" t="str">
        <f t="shared" si="56"/>
        <v/>
      </c>
    </row>
    <row r="1171" spans="1:28" s="170" customFormat="1" ht="20.399999999999999">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5"/>
        <v/>
      </c>
      <c r="T1171" s="155" t="str">
        <f ca="1">IF(B1171="","",IF(ISERROR(MATCH($J1171,SorP!$B$1:$B$6226,0)),"",INDIRECT("'SorP'!$A$"&amp;MATCH($S1171&amp;$J1171,SorP!C:C,0))))</f>
        <v/>
      </c>
      <c r="U1171" s="168"/>
      <c r="V1171" s="169" t="e">
        <f>IF(C1171="",NA(),MATCH($B1171&amp;$C1171,'Smelter Look-up'!$J:$J,0))</f>
        <v>#N/A</v>
      </c>
      <c r="X1171" s="170">
        <f t="shared" ca="1" si="54"/>
        <v>0</v>
      </c>
      <c r="AB1171" s="312" t="str">
        <f t="shared" si="56"/>
        <v/>
      </c>
    </row>
    <row r="1172" spans="1:28" s="170" customFormat="1" ht="20.399999999999999">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5"/>
        <v/>
      </c>
      <c r="T1172" s="155" t="str">
        <f ca="1">IF(B1172="","",IF(ISERROR(MATCH($J1172,SorP!$B$1:$B$6226,0)),"",INDIRECT("'SorP'!$A$"&amp;MATCH($S1172&amp;$J1172,SorP!C:C,0))))</f>
        <v/>
      </c>
      <c r="U1172" s="168"/>
      <c r="V1172" s="169" t="e">
        <f>IF(C1172="",NA(),MATCH($B1172&amp;$C1172,'Smelter Look-up'!$J:$J,0))</f>
        <v>#N/A</v>
      </c>
      <c r="X1172" s="170">
        <f t="shared" ca="1" si="54"/>
        <v>0</v>
      </c>
      <c r="AB1172" s="312" t="str">
        <f t="shared" si="56"/>
        <v/>
      </c>
    </row>
    <row r="1173" spans="1:28" s="170" customFormat="1" ht="20.399999999999999">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5"/>
        <v/>
      </c>
      <c r="T1173" s="155" t="str">
        <f ca="1">IF(B1173="","",IF(ISERROR(MATCH($J1173,SorP!$B$1:$B$6226,0)),"",INDIRECT("'SorP'!$A$"&amp;MATCH($S1173&amp;$J1173,SorP!C:C,0))))</f>
        <v/>
      </c>
      <c r="U1173" s="168"/>
      <c r="V1173" s="169" t="e">
        <f>IF(C1173="",NA(),MATCH($B1173&amp;$C1173,'Smelter Look-up'!$J:$J,0))</f>
        <v>#N/A</v>
      </c>
      <c r="X1173" s="170">
        <f t="shared" ca="1" si="54"/>
        <v>0</v>
      </c>
      <c r="AB1173" s="312" t="str">
        <f t="shared" si="56"/>
        <v/>
      </c>
    </row>
    <row r="1174" spans="1:28" s="170" customFormat="1" ht="20.399999999999999">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5"/>
        <v/>
      </c>
      <c r="T1174" s="155" t="str">
        <f ca="1">IF(B1174="","",IF(ISERROR(MATCH($J1174,SorP!$B$1:$B$6226,0)),"",INDIRECT("'SorP'!$A$"&amp;MATCH($S1174&amp;$J1174,SorP!C:C,0))))</f>
        <v/>
      </c>
      <c r="U1174" s="168"/>
      <c r="V1174" s="169" t="e">
        <f>IF(C1174="",NA(),MATCH($B1174&amp;$C1174,'Smelter Look-up'!$J:$J,0))</f>
        <v>#N/A</v>
      </c>
      <c r="X1174" s="170">
        <f t="shared" ca="1" si="54"/>
        <v>0</v>
      </c>
      <c r="AB1174" s="312" t="str">
        <f t="shared" si="56"/>
        <v/>
      </c>
    </row>
    <row r="1175" spans="1:28" s="170" customFormat="1" ht="20.399999999999999">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5"/>
        <v/>
      </c>
      <c r="T1175" s="155" t="str">
        <f ca="1">IF(B1175="","",IF(ISERROR(MATCH($J1175,SorP!$B$1:$B$6226,0)),"",INDIRECT("'SorP'!$A$"&amp;MATCH($S1175&amp;$J1175,SorP!C:C,0))))</f>
        <v/>
      </c>
      <c r="U1175" s="168"/>
      <c r="V1175" s="169" t="e">
        <f>IF(C1175="",NA(),MATCH($B1175&amp;$C1175,'Smelter Look-up'!$J:$J,0))</f>
        <v>#N/A</v>
      </c>
      <c r="X1175" s="170">
        <f t="shared" ca="1" si="54"/>
        <v>0</v>
      </c>
      <c r="AB1175" s="312" t="str">
        <f t="shared" si="56"/>
        <v/>
      </c>
    </row>
    <row r="1176" spans="1:28" s="170" customFormat="1" ht="20.399999999999999">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5"/>
        <v/>
      </c>
      <c r="T1176" s="155" t="str">
        <f ca="1">IF(B1176="","",IF(ISERROR(MATCH($J1176,SorP!$B$1:$B$6226,0)),"",INDIRECT("'SorP'!$A$"&amp;MATCH($S1176&amp;$J1176,SorP!C:C,0))))</f>
        <v/>
      </c>
      <c r="U1176" s="168"/>
      <c r="V1176" s="169" t="e">
        <f>IF(C1176="",NA(),MATCH($B1176&amp;$C1176,'Smelter Look-up'!$J:$J,0))</f>
        <v>#N/A</v>
      </c>
      <c r="X1176" s="170">
        <f t="shared" ca="1" si="54"/>
        <v>0</v>
      </c>
      <c r="AB1176" s="312" t="str">
        <f t="shared" si="56"/>
        <v/>
      </c>
    </row>
    <row r="1177" spans="1:28" s="170" customFormat="1" ht="20.399999999999999">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5"/>
        <v/>
      </c>
      <c r="T1177" s="155" t="str">
        <f ca="1">IF(B1177="","",IF(ISERROR(MATCH($J1177,SorP!$B$1:$B$6226,0)),"",INDIRECT("'SorP'!$A$"&amp;MATCH($S1177&amp;$J1177,SorP!C:C,0))))</f>
        <v/>
      </c>
      <c r="U1177" s="168"/>
      <c r="V1177" s="169" t="e">
        <f>IF(C1177="",NA(),MATCH($B1177&amp;$C1177,'Smelter Look-up'!$J:$J,0))</f>
        <v>#N/A</v>
      </c>
      <c r="X1177" s="170">
        <f t="shared" ca="1" si="54"/>
        <v>0</v>
      </c>
      <c r="AB1177" s="312" t="str">
        <f t="shared" si="56"/>
        <v/>
      </c>
    </row>
    <row r="1178" spans="1:28" s="170" customFormat="1" ht="20.399999999999999">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5"/>
        <v/>
      </c>
      <c r="T1178" s="155" t="str">
        <f ca="1">IF(B1178="","",IF(ISERROR(MATCH($J1178,SorP!$B$1:$B$6226,0)),"",INDIRECT("'SorP'!$A$"&amp;MATCH($S1178&amp;$J1178,SorP!C:C,0))))</f>
        <v/>
      </c>
      <c r="U1178" s="168"/>
      <c r="V1178" s="169" t="e">
        <f>IF(C1178="",NA(),MATCH($B1178&amp;$C1178,'Smelter Look-up'!$J:$J,0))</f>
        <v>#N/A</v>
      </c>
      <c r="X1178" s="170">
        <f t="shared" ca="1" si="54"/>
        <v>0</v>
      </c>
      <c r="AB1178" s="312" t="str">
        <f t="shared" si="56"/>
        <v/>
      </c>
    </row>
    <row r="1179" spans="1:28" s="170" customFormat="1" ht="20.399999999999999">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5"/>
        <v/>
      </c>
      <c r="T1179" s="155" t="str">
        <f ca="1">IF(B1179="","",IF(ISERROR(MATCH($J1179,SorP!$B$1:$B$6226,0)),"",INDIRECT("'SorP'!$A$"&amp;MATCH($S1179&amp;$J1179,SorP!C:C,0))))</f>
        <v/>
      </c>
      <c r="U1179" s="168"/>
      <c r="V1179" s="169" t="e">
        <f>IF(C1179="",NA(),MATCH($B1179&amp;$C1179,'Smelter Look-up'!$J:$J,0))</f>
        <v>#N/A</v>
      </c>
      <c r="X1179" s="170">
        <f t="shared" ca="1" si="54"/>
        <v>0</v>
      </c>
      <c r="AB1179" s="312" t="str">
        <f t="shared" si="56"/>
        <v/>
      </c>
    </row>
    <row r="1180" spans="1:28" s="170" customFormat="1" ht="20.399999999999999">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5"/>
        <v/>
      </c>
      <c r="T1180" s="155" t="str">
        <f ca="1">IF(B1180="","",IF(ISERROR(MATCH($J1180,SorP!$B$1:$B$6226,0)),"",INDIRECT("'SorP'!$A$"&amp;MATCH($S1180&amp;$J1180,SorP!C:C,0))))</f>
        <v/>
      </c>
      <c r="U1180" s="168"/>
      <c r="V1180" s="169" t="e">
        <f>IF(C1180="",NA(),MATCH($B1180&amp;$C1180,'Smelter Look-up'!$J:$J,0))</f>
        <v>#N/A</v>
      </c>
      <c r="X1180" s="170">
        <f t="shared" ca="1" si="54"/>
        <v>0</v>
      </c>
      <c r="AB1180" s="312" t="str">
        <f t="shared" si="56"/>
        <v/>
      </c>
    </row>
    <row r="1181" spans="1:28" s="170" customFormat="1" ht="20.399999999999999">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5"/>
        <v/>
      </c>
      <c r="T1181" s="155" t="str">
        <f ca="1">IF(B1181="","",IF(ISERROR(MATCH($J1181,SorP!$B$1:$B$6226,0)),"",INDIRECT("'SorP'!$A$"&amp;MATCH($S1181&amp;$J1181,SorP!C:C,0))))</f>
        <v/>
      </c>
      <c r="U1181" s="168"/>
      <c r="V1181" s="169" t="e">
        <f>IF(C1181="",NA(),MATCH($B1181&amp;$C1181,'Smelter Look-up'!$J:$J,0))</f>
        <v>#N/A</v>
      </c>
      <c r="X1181" s="170">
        <f t="shared" ca="1" si="54"/>
        <v>0</v>
      </c>
      <c r="AB1181" s="312" t="str">
        <f t="shared" si="56"/>
        <v/>
      </c>
    </row>
    <row r="1182" spans="1:28" s="170" customFormat="1" ht="20.399999999999999">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5"/>
        <v/>
      </c>
      <c r="T1182" s="155" t="str">
        <f ca="1">IF(B1182="","",IF(ISERROR(MATCH($J1182,SorP!$B$1:$B$6226,0)),"",INDIRECT("'SorP'!$A$"&amp;MATCH($S1182&amp;$J1182,SorP!C:C,0))))</f>
        <v/>
      </c>
      <c r="U1182" s="168"/>
      <c r="V1182" s="169" t="e">
        <f>IF(C1182="",NA(),MATCH($B1182&amp;$C1182,'Smelter Look-up'!$J:$J,0))</f>
        <v>#N/A</v>
      </c>
      <c r="X1182" s="170">
        <f t="shared" ca="1" si="54"/>
        <v>0</v>
      </c>
      <c r="AB1182" s="312" t="str">
        <f t="shared" si="56"/>
        <v/>
      </c>
    </row>
    <row r="1183" spans="1:28" s="170" customFormat="1" ht="20.399999999999999">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5"/>
        <v/>
      </c>
      <c r="T1183" s="155" t="str">
        <f ca="1">IF(B1183="","",IF(ISERROR(MATCH($J1183,SorP!$B$1:$B$6226,0)),"",INDIRECT("'SorP'!$A$"&amp;MATCH($S1183&amp;$J1183,SorP!C:C,0))))</f>
        <v/>
      </c>
      <c r="U1183" s="168"/>
      <c r="V1183" s="169" t="e">
        <f>IF(C1183="",NA(),MATCH($B1183&amp;$C1183,'Smelter Look-up'!$J:$J,0))</f>
        <v>#N/A</v>
      </c>
      <c r="X1183" s="170">
        <f t="shared" ca="1" si="54"/>
        <v>0</v>
      </c>
      <c r="AB1183" s="312" t="str">
        <f t="shared" si="56"/>
        <v/>
      </c>
    </row>
    <row r="1184" spans="1:28" s="170" customFormat="1" ht="20.399999999999999">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5"/>
        <v/>
      </c>
      <c r="T1184" s="155" t="str">
        <f ca="1">IF(B1184="","",IF(ISERROR(MATCH($J1184,SorP!$B$1:$B$6226,0)),"",INDIRECT("'SorP'!$A$"&amp;MATCH($S1184&amp;$J1184,SorP!C:C,0))))</f>
        <v/>
      </c>
      <c r="U1184" s="168"/>
      <c r="V1184" s="169" t="e">
        <f>IF(C1184="",NA(),MATCH($B1184&amp;$C1184,'Smelter Look-up'!$J:$J,0))</f>
        <v>#N/A</v>
      </c>
      <c r="X1184" s="170">
        <f t="shared" ca="1" si="54"/>
        <v>0</v>
      </c>
      <c r="AB1184" s="312" t="str">
        <f t="shared" si="56"/>
        <v/>
      </c>
    </row>
    <row r="1185" spans="1:28" s="170" customFormat="1" ht="20.399999999999999">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5"/>
        <v/>
      </c>
      <c r="T1185" s="155" t="str">
        <f ca="1">IF(B1185="","",IF(ISERROR(MATCH($J1185,SorP!$B$1:$B$6226,0)),"",INDIRECT("'SorP'!$A$"&amp;MATCH($S1185&amp;$J1185,SorP!C:C,0))))</f>
        <v/>
      </c>
      <c r="U1185" s="168"/>
      <c r="V1185" s="169" t="e">
        <f>IF(C1185="",NA(),MATCH($B1185&amp;$C1185,'Smelter Look-up'!$J:$J,0))</f>
        <v>#N/A</v>
      </c>
      <c r="X1185" s="170">
        <f t="shared" ca="1" si="54"/>
        <v>0</v>
      </c>
      <c r="AB1185" s="312" t="str">
        <f t="shared" si="56"/>
        <v/>
      </c>
    </row>
    <row r="1186" spans="1:28" s="170" customFormat="1" ht="20.399999999999999">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5"/>
        <v/>
      </c>
      <c r="T1186" s="155" t="str">
        <f ca="1">IF(B1186="","",IF(ISERROR(MATCH($J1186,SorP!$B$1:$B$6226,0)),"",INDIRECT("'SorP'!$A$"&amp;MATCH($S1186&amp;$J1186,SorP!C:C,0))))</f>
        <v/>
      </c>
      <c r="U1186" s="168"/>
      <c r="V1186" s="169" t="e">
        <f>IF(C1186="",NA(),MATCH($B1186&amp;$C1186,'Smelter Look-up'!$J:$J,0))</f>
        <v>#N/A</v>
      </c>
      <c r="X1186" s="170">
        <f t="shared" ca="1" si="54"/>
        <v>0</v>
      </c>
      <c r="AB1186" s="312" t="str">
        <f t="shared" si="56"/>
        <v/>
      </c>
    </row>
    <row r="1187" spans="1:28" s="170" customFormat="1" ht="20.399999999999999">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5"/>
        <v/>
      </c>
      <c r="T1187" s="155" t="str">
        <f ca="1">IF(B1187="","",IF(ISERROR(MATCH($J1187,SorP!$B$1:$B$6226,0)),"",INDIRECT("'SorP'!$A$"&amp;MATCH($S1187&amp;$J1187,SorP!C:C,0))))</f>
        <v/>
      </c>
      <c r="U1187" s="168"/>
      <c r="V1187" s="169" t="e">
        <f>IF(C1187="",NA(),MATCH($B1187&amp;$C1187,'Smelter Look-up'!$J:$J,0))</f>
        <v>#N/A</v>
      </c>
      <c r="X1187" s="170">
        <f t="shared" ca="1" si="54"/>
        <v>0</v>
      </c>
      <c r="AB1187" s="312" t="str">
        <f t="shared" si="56"/>
        <v/>
      </c>
    </row>
    <row r="1188" spans="1:28" s="170" customFormat="1" ht="20.399999999999999">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5"/>
        <v/>
      </c>
      <c r="T1188" s="155" t="str">
        <f ca="1">IF(B1188="","",IF(ISERROR(MATCH($J1188,SorP!$B$1:$B$6226,0)),"",INDIRECT("'SorP'!$A$"&amp;MATCH($S1188&amp;$J1188,SorP!C:C,0))))</f>
        <v/>
      </c>
      <c r="U1188" s="168"/>
      <c r="V1188" s="169" t="e">
        <f>IF(C1188="",NA(),MATCH($B1188&amp;$C1188,'Smelter Look-up'!$J:$J,0))</f>
        <v>#N/A</v>
      </c>
      <c r="X1188" s="170">
        <f t="shared" ca="1" si="54"/>
        <v>0</v>
      </c>
      <c r="AB1188" s="312" t="str">
        <f t="shared" si="56"/>
        <v/>
      </c>
    </row>
    <row r="1189" spans="1:28" s="170" customFormat="1" ht="20.399999999999999">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5"/>
        <v/>
      </c>
      <c r="T1189" s="155" t="str">
        <f ca="1">IF(B1189="","",IF(ISERROR(MATCH($J1189,SorP!$B$1:$B$6226,0)),"",INDIRECT("'SorP'!$A$"&amp;MATCH($S1189&amp;$J1189,SorP!C:C,0))))</f>
        <v/>
      </c>
      <c r="U1189" s="168"/>
      <c r="V1189" s="169" t="e">
        <f>IF(C1189="",NA(),MATCH($B1189&amp;$C1189,'Smelter Look-up'!$J:$J,0))</f>
        <v>#N/A</v>
      </c>
      <c r="X1189" s="170">
        <f t="shared" ca="1" si="54"/>
        <v>0</v>
      </c>
      <c r="AB1189" s="312" t="str">
        <f t="shared" si="56"/>
        <v/>
      </c>
    </row>
    <row r="1190" spans="1:28" s="170" customFormat="1" ht="20.399999999999999">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5"/>
        <v/>
      </c>
      <c r="T1190" s="155" t="str">
        <f ca="1">IF(B1190="","",IF(ISERROR(MATCH($J1190,SorP!$B$1:$B$6226,0)),"",INDIRECT("'SorP'!$A$"&amp;MATCH($S1190&amp;$J1190,SorP!C:C,0))))</f>
        <v/>
      </c>
      <c r="U1190" s="168"/>
      <c r="V1190" s="169" t="e">
        <f>IF(C1190="",NA(),MATCH($B1190&amp;$C1190,'Smelter Look-up'!$J:$J,0))</f>
        <v>#N/A</v>
      </c>
      <c r="X1190" s="170">
        <f t="shared" ca="1" si="54"/>
        <v>0</v>
      </c>
      <c r="AB1190" s="312" t="str">
        <f t="shared" si="56"/>
        <v/>
      </c>
    </row>
    <row r="1191" spans="1:28" s="170" customFormat="1" ht="20.399999999999999">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5"/>
        <v/>
      </c>
      <c r="T1191" s="155" t="str">
        <f ca="1">IF(B1191="","",IF(ISERROR(MATCH($J1191,SorP!$B$1:$B$6226,0)),"",INDIRECT("'SorP'!$A$"&amp;MATCH($S1191&amp;$J1191,SorP!C:C,0))))</f>
        <v/>
      </c>
      <c r="U1191" s="168"/>
      <c r="V1191" s="169" t="e">
        <f>IF(C1191="",NA(),MATCH($B1191&amp;$C1191,'Smelter Look-up'!$J:$J,0))</f>
        <v>#N/A</v>
      </c>
      <c r="X1191" s="170">
        <f t="shared" ca="1" si="54"/>
        <v>0</v>
      </c>
      <c r="AB1191" s="312" t="str">
        <f t="shared" si="56"/>
        <v/>
      </c>
    </row>
    <row r="1192" spans="1:28" s="170" customFormat="1" ht="20.399999999999999">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5"/>
        <v/>
      </c>
      <c r="T1192" s="155" t="str">
        <f ca="1">IF(B1192="","",IF(ISERROR(MATCH($J1192,SorP!$B$1:$B$6226,0)),"",INDIRECT("'SorP'!$A$"&amp;MATCH($S1192&amp;$J1192,SorP!C:C,0))))</f>
        <v/>
      </c>
      <c r="U1192" s="168"/>
      <c r="V1192" s="169" t="e">
        <f>IF(C1192="",NA(),MATCH($B1192&amp;$C1192,'Smelter Look-up'!$J:$J,0))</f>
        <v>#N/A</v>
      </c>
      <c r="X1192" s="170">
        <f t="shared" ca="1" si="54"/>
        <v>0</v>
      </c>
      <c r="AB1192" s="312" t="str">
        <f t="shared" si="56"/>
        <v/>
      </c>
    </row>
    <row r="1193" spans="1:28" s="170" customFormat="1" ht="20.399999999999999">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5"/>
        <v/>
      </c>
      <c r="T1193" s="155" t="str">
        <f ca="1">IF(B1193="","",IF(ISERROR(MATCH($J1193,SorP!$B$1:$B$6226,0)),"",INDIRECT("'SorP'!$A$"&amp;MATCH($S1193&amp;$J1193,SorP!C:C,0))))</f>
        <v/>
      </c>
      <c r="U1193" s="168"/>
      <c r="V1193" s="169" t="e">
        <f>IF(C1193="",NA(),MATCH($B1193&amp;$C1193,'Smelter Look-up'!$J:$J,0))</f>
        <v>#N/A</v>
      </c>
      <c r="X1193" s="170">
        <f t="shared" ca="1" si="54"/>
        <v>0</v>
      </c>
      <c r="AB1193" s="312" t="str">
        <f t="shared" si="56"/>
        <v/>
      </c>
    </row>
    <row r="1194" spans="1:28" s="170" customFormat="1" ht="20.399999999999999">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5"/>
        <v/>
      </c>
      <c r="T1194" s="155" t="str">
        <f ca="1">IF(B1194="","",IF(ISERROR(MATCH($J1194,SorP!$B$1:$B$6226,0)),"",INDIRECT("'SorP'!$A$"&amp;MATCH($S1194&amp;$J1194,SorP!C:C,0))))</f>
        <v/>
      </c>
      <c r="U1194" s="168"/>
      <c r="V1194" s="169" t="e">
        <f>IF(C1194="",NA(),MATCH($B1194&amp;$C1194,'Smelter Look-up'!$J:$J,0))</f>
        <v>#N/A</v>
      </c>
      <c r="X1194" s="170">
        <f t="shared" ca="1" si="54"/>
        <v>0</v>
      </c>
      <c r="AB1194" s="312" t="str">
        <f t="shared" si="56"/>
        <v/>
      </c>
    </row>
    <row r="1195" spans="1:28" s="170" customFormat="1" ht="20.399999999999999">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5"/>
        <v/>
      </c>
      <c r="T1195" s="155" t="str">
        <f ca="1">IF(B1195="","",IF(ISERROR(MATCH($J1195,SorP!$B$1:$B$6226,0)),"",INDIRECT("'SorP'!$A$"&amp;MATCH($S1195&amp;$J1195,SorP!C:C,0))))</f>
        <v/>
      </c>
      <c r="U1195" s="168"/>
      <c r="V1195" s="169" t="e">
        <f>IF(C1195="",NA(),MATCH($B1195&amp;$C1195,'Smelter Look-up'!$J:$J,0))</f>
        <v>#N/A</v>
      </c>
      <c r="X1195" s="170">
        <f t="shared" ca="1" si="54"/>
        <v>0</v>
      </c>
      <c r="AB1195" s="312" t="str">
        <f t="shared" si="56"/>
        <v/>
      </c>
    </row>
    <row r="1196" spans="1:28" s="170" customFormat="1" ht="20.399999999999999">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5"/>
        <v/>
      </c>
      <c r="T1196" s="155" t="str">
        <f ca="1">IF(B1196="","",IF(ISERROR(MATCH($J1196,SorP!$B$1:$B$6226,0)),"",INDIRECT("'SorP'!$A$"&amp;MATCH($S1196&amp;$J1196,SorP!C:C,0))))</f>
        <v/>
      </c>
      <c r="U1196" s="168"/>
      <c r="V1196" s="169" t="e">
        <f>IF(C1196="",NA(),MATCH($B1196&amp;$C1196,'Smelter Look-up'!$J:$J,0))</f>
        <v>#N/A</v>
      </c>
      <c r="X1196" s="170">
        <f t="shared" ca="1" si="54"/>
        <v>0</v>
      </c>
      <c r="AB1196" s="312" t="str">
        <f t="shared" si="56"/>
        <v/>
      </c>
    </row>
    <row r="1197" spans="1:28" s="170" customFormat="1" ht="20.399999999999999">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5"/>
        <v/>
      </c>
      <c r="T1197" s="155" t="str">
        <f ca="1">IF(B1197="","",IF(ISERROR(MATCH($J1197,SorP!$B$1:$B$6226,0)),"",INDIRECT("'SorP'!$A$"&amp;MATCH($S1197&amp;$J1197,SorP!C:C,0))))</f>
        <v/>
      </c>
      <c r="U1197" s="168"/>
      <c r="V1197" s="169" t="e">
        <f>IF(C1197="",NA(),MATCH($B1197&amp;$C1197,'Smelter Look-up'!$J:$J,0))</f>
        <v>#N/A</v>
      </c>
      <c r="X1197" s="170">
        <f t="shared" ca="1" si="54"/>
        <v>0</v>
      </c>
      <c r="AB1197" s="312" t="str">
        <f t="shared" si="56"/>
        <v/>
      </c>
    </row>
    <row r="1198" spans="1:28" s="170" customFormat="1" ht="20.399999999999999">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5"/>
        <v/>
      </c>
      <c r="T1198" s="155" t="str">
        <f ca="1">IF(B1198="","",IF(ISERROR(MATCH($J1198,SorP!$B$1:$B$6226,0)),"",INDIRECT("'SorP'!$A$"&amp;MATCH($S1198&amp;$J1198,SorP!C:C,0))))</f>
        <v/>
      </c>
      <c r="U1198" s="168"/>
      <c r="V1198" s="169" t="e">
        <f>IF(C1198="",NA(),MATCH($B1198&amp;$C1198,'Smelter Look-up'!$J:$J,0))</f>
        <v>#N/A</v>
      </c>
      <c r="X1198" s="170">
        <f t="shared" ca="1" si="54"/>
        <v>0</v>
      </c>
      <c r="AB1198" s="312" t="str">
        <f t="shared" si="56"/>
        <v/>
      </c>
    </row>
    <row r="1199" spans="1:28" s="170" customFormat="1" ht="20.399999999999999">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5"/>
        <v/>
      </c>
      <c r="T1199" s="155" t="str">
        <f ca="1">IF(B1199="","",IF(ISERROR(MATCH($J1199,SorP!$B$1:$B$6226,0)),"",INDIRECT("'SorP'!$A$"&amp;MATCH($S1199&amp;$J1199,SorP!C:C,0))))</f>
        <v/>
      </c>
      <c r="U1199" s="168"/>
      <c r="V1199" s="169" t="e">
        <f>IF(C1199="",NA(),MATCH($B1199&amp;$C1199,'Smelter Look-up'!$J:$J,0))</f>
        <v>#N/A</v>
      </c>
      <c r="X1199" s="170">
        <f t="shared" ca="1" si="54"/>
        <v>0</v>
      </c>
      <c r="AB1199" s="312" t="str">
        <f t="shared" si="56"/>
        <v/>
      </c>
    </row>
    <row r="1200" spans="1:28" s="170" customFormat="1" ht="20.399999999999999">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5"/>
        <v/>
      </c>
      <c r="T1200" s="155" t="str">
        <f ca="1">IF(B1200="","",IF(ISERROR(MATCH($J1200,SorP!$B$1:$B$6226,0)),"",INDIRECT("'SorP'!$A$"&amp;MATCH($S1200&amp;$J1200,SorP!C:C,0))))</f>
        <v/>
      </c>
      <c r="U1200" s="168"/>
      <c r="V1200" s="169" t="e">
        <f>IF(C1200="",NA(),MATCH($B1200&amp;$C1200,'Smelter Look-up'!$J:$J,0))</f>
        <v>#N/A</v>
      </c>
      <c r="X1200" s="170">
        <f t="shared" ca="1" si="54"/>
        <v>0</v>
      </c>
      <c r="AB1200" s="312" t="str">
        <f t="shared" si="56"/>
        <v/>
      </c>
    </row>
    <row r="1201" spans="1:28" s="170" customFormat="1" ht="20.399999999999999">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5"/>
        <v/>
      </c>
      <c r="T1201" s="155" t="str">
        <f ca="1">IF(B1201="","",IF(ISERROR(MATCH($J1201,SorP!$B$1:$B$6226,0)),"",INDIRECT("'SorP'!$A$"&amp;MATCH($S1201&amp;$J1201,SorP!C:C,0))))</f>
        <v/>
      </c>
      <c r="U1201" s="168"/>
      <c r="V1201" s="169" t="e">
        <f>IF(C1201="",NA(),MATCH($B1201&amp;$C1201,'Smelter Look-up'!$J:$J,0))</f>
        <v>#N/A</v>
      </c>
      <c r="X1201" s="170">
        <f t="shared" ca="1" si="54"/>
        <v>0</v>
      </c>
      <c r="AB1201" s="312" t="str">
        <f t="shared" si="56"/>
        <v/>
      </c>
    </row>
    <row r="1202" spans="1:28" s="170" customFormat="1" ht="20.399999999999999">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5"/>
        <v/>
      </c>
      <c r="T1202" s="155" t="str">
        <f ca="1">IF(B1202="","",IF(ISERROR(MATCH($J1202,SorP!$B$1:$B$6226,0)),"",INDIRECT("'SorP'!$A$"&amp;MATCH($S1202&amp;$J1202,SorP!C:C,0))))</f>
        <v/>
      </c>
      <c r="U1202" s="168"/>
      <c r="V1202" s="169" t="e">
        <f>IF(C1202="",NA(),MATCH($B1202&amp;$C1202,'Smelter Look-up'!$J:$J,0))</f>
        <v>#N/A</v>
      </c>
      <c r="X1202" s="170">
        <f t="shared" ca="1" si="54"/>
        <v>0</v>
      </c>
      <c r="AB1202" s="312" t="str">
        <f t="shared" si="56"/>
        <v/>
      </c>
    </row>
    <row r="1203" spans="1:28" s="170" customFormat="1" ht="20.399999999999999">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5"/>
        <v/>
      </c>
      <c r="T1203" s="155" t="str">
        <f ca="1">IF(B1203="","",IF(ISERROR(MATCH($J1203,SorP!$B$1:$B$6226,0)),"",INDIRECT("'SorP'!$A$"&amp;MATCH($S1203&amp;$J1203,SorP!C:C,0))))</f>
        <v/>
      </c>
      <c r="U1203" s="168"/>
      <c r="V1203" s="169" t="e">
        <f>IF(C1203="",NA(),MATCH($B1203&amp;$C1203,'Smelter Look-up'!$J:$J,0))</f>
        <v>#N/A</v>
      </c>
      <c r="X1203" s="170">
        <f t="shared" ca="1" si="54"/>
        <v>0</v>
      </c>
      <c r="AB1203" s="312" t="str">
        <f t="shared" si="56"/>
        <v/>
      </c>
    </row>
    <row r="1204" spans="1:28" s="170" customFormat="1" ht="20.399999999999999">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5"/>
        <v/>
      </c>
      <c r="T1204" s="155" t="str">
        <f ca="1">IF(B1204="","",IF(ISERROR(MATCH($J1204,SorP!$B$1:$B$6226,0)),"",INDIRECT("'SorP'!$A$"&amp;MATCH($S1204&amp;$J1204,SorP!C:C,0))))</f>
        <v/>
      </c>
      <c r="U1204" s="168"/>
      <c r="V1204" s="169" t="e">
        <f>IF(C1204="",NA(),MATCH($B1204&amp;$C1204,'Smelter Look-up'!$J:$J,0))</f>
        <v>#N/A</v>
      </c>
      <c r="X1204" s="170">
        <f t="shared" ca="1" si="54"/>
        <v>0</v>
      </c>
      <c r="AB1204" s="312" t="str">
        <f t="shared" si="56"/>
        <v/>
      </c>
    </row>
    <row r="1205" spans="1:28" s="170" customFormat="1" ht="20.399999999999999">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5"/>
        <v/>
      </c>
      <c r="T1205" s="155" t="str">
        <f ca="1">IF(B1205="","",IF(ISERROR(MATCH($J1205,SorP!$B$1:$B$6226,0)),"",INDIRECT("'SorP'!$A$"&amp;MATCH($S1205&amp;$J1205,SorP!C:C,0))))</f>
        <v/>
      </c>
      <c r="U1205" s="168"/>
      <c r="V1205" s="169" t="e">
        <f>IF(C1205="",NA(),MATCH($B1205&amp;$C1205,'Smelter Look-up'!$J:$J,0))</f>
        <v>#N/A</v>
      </c>
      <c r="X1205" s="170">
        <f t="shared" ca="1" si="54"/>
        <v>0</v>
      </c>
      <c r="AB1205" s="312" t="str">
        <f t="shared" si="56"/>
        <v/>
      </c>
    </row>
    <row r="1206" spans="1:28" s="170" customFormat="1" ht="20.399999999999999">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5"/>
        <v/>
      </c>
      <c r="T1206" s="155" t="str">
        <f ca="1">IF(B1206="","",IF(ISERROR(MATCH($J1206,SorP!$B$1:$B$6226,0)),"",INDIRECT("'SorP'!$A$"&amp;MATCH($S1206&amp;$J1206,SorP!C:C,0))))</f>
        <v/>
      </c>
      <c r="U1206" s="168"/>
      <c r="V1206" s="169" t="e">
        <f>IF(C1206="",NA(),MATCH($B1206&amp;$C1206,'Smelter Look-up'!$J:$J,0))</f>
        <v>#N/A</v>
      </c>
      <c r="X1206" s="170">
        <f t="shared" ca="1" si="54"/>
        <v>0</v>
      </c>
      <c r="AB1206" s="312" t="str">
        <f t="shared" si="56"/>
        <v/>
      </c>
    </row>
    <row r="1207" spans="1:28" s="170" customFormat="1" ht="20.399999999999999">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5"/>
        <v/>
      </c>
      <c r="T1207" s="155" t="str">
        <f ca="1">IF(B1207="","",IF(ISERROR(MATCH($J1207,SorP!$B$1:$B$6226,0)),"",INDIRECT("'SorP'!$A$"&amp;MATCH($S1207&amp;$J1207,SorP!C:C,0))))</f>
        <v/>
      </c>
      <c r="U1207" s="168"/>
      <c r="V1207" s="169" t="e">
        <f>IF(C1207="",NA(),MATCH($B1207&amp;$C1207,'Smelter Look-up'!$J:$J,0))</f>
        <v>#N/A</v>
      </c>
      <c r="X1207" s="170">
        <f t="shared" ca="1" si="54"/>
        <v>0</v>
      </c>
      <c r="AB1207" s="312" t="str">
        <f t="shared" si="56"/>
        <v/>
      </c>
    </row>
    <row r="1208" spans="1:28" s="170" customFormat="1" ht="20.399999999999999">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5"/>
        <v/>
      </c>
      <c r="T1208" s="155" t="str">
        <f ca="1">IF(B1208="","",IF(ISERROR(MATCH($J1208,SorP!$B$1:$B$6226,0)),"",INDIRECT("'SorP'!$A$"&amp;MATCH($S1208&amp;$J1208,SorP!C:C,0))))</f>
        <v/>
      </c>
      <c r="U1208" s="168"/>
      <c r="V1208" s="169" t="e">
        <f>IF(C1208="",NA(),MATCH($B1208&amp;$C1208,'Smelter Look-up'!$J:$J,0))</f>
        <v>#N/A</v>
      </c>
      <c r="X1208" s="170">
        <f t="shared" ca="1" si="54"/>
        <v>0</v>
      </c>
      <c r="AB1208" s="312" t="str">
        <f t="shared" si="56"/>
        <v/>
      </c>
    </row>
    <row r="1209" spans="1:28" s="170" customFormat="1" ht="20.399999999999999">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5"/>
        <v/>
      </c>
      <c r="T1209" s="155" t="str">
        <f ca="1">IF(B1209="","",IF(ISERROR(MATCH($J1209,SorP!$B$1:$B$6226,0)),"",INDIRECT("'SorP'!$A$"&amp;MATCH($S1209&amp;$J1209,SorP!C:C,0))))</f>
        <v/>
      </c>
      <c r="U1209" s="168"/>
      <c r="V1209" s="169" t="e">
        <f>IF(C1209="",NA(),MATCH($B1209&amp;$C1209,'Smelter Look-up'!$J:$J,0))</f>
        <v>#N/A</v>
      </c>
      <c r="X1209" s="170">
        <f t="shared" ca="1" si="54"/>
        <v>0</v>
      </c>
      <c r="AB1209" s="312" t="str">
        <f t="shared" si="56"/>
        <v/>
      </c>
    </row>
    <row r="1210" spans="1:28" s="170" customFormat="1" ht="20.399999999999999">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5"/>
        <v/>
      </c>
      <c r="T1210" s="155" t="str">
        <f ca="1">IF(B1210="","",IF(ISERROR(MATCH($J1210,SorP!$B$1:$B$6226,0)),"",INDIRECT("'SorP'!$A$"&amp;MATCH($S1210&amp;$J1210,SorP!C:C,0))))</f>
        <v/>
      </c>
      <c r="U1210" s="168"/>
      <c r="V1210" s="169" t="e">
        <f>IF(C1210="",NA(),MATCH($B1210&amp;$C1210,'Smelter Look-up'!$J:$J,0))</f>
        <v>#N/A</v>
      </c>
      <c r="X1210" s="170">
        <f t="shared" ca="1" si="54"/>
        <v>0</v>
      </c>
      <c r="AB1210" s="312" t="str">
        <f t="shared" si="56"/>
        <v/>
      </c>
    </row>
    <row r="1211" spans="1:28" s="170" customFormat="1" ht="20.399999999999999">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5"/>
        <v/>
      </c>
      <c r="T1211" s="155" t="str">
        <f ca="1">IF(B1211="","",IF(ISERROR(MATCH($J1211,SorP!$B$1:$B$6226,0)),"",INDIRECT("'SorP'!$A$"&amp;MATCH($S1211&amp;$J1211,SorP!C:C,0))))</f>
        <v/>
      </c>
      <c r="U1211" s="168"/>
      <c r="V1211" s="169" t="e">
        <f>IF(C1211="",NA(),MATCH($B1211&amp;$C1211,'Smelter Look-up'!$J:$J,0))</f>
        <v>#N/A</v>
      </c>
      <c r="X1211" s="170">
        <f t="shared" ca="1" si="54"/>
        <v>0</v>
      </c>
      <c r="AB1211" s="312" t="str">
        <f t="shared" si="56"/>
        <v/>
      </c>
    </row>
    <row r="1212" spans="1:28" s="170" customFormat="1" ht="20.399999999999999">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5"/>
        <v/>
      </c>
      <c r="T1212" s="155" t="str">
        <f ca="1">IF(B1212="","",IF(ISERROR(MATCH($J1212,SorP!$B$1:$B$6226,0)),"",INDIRECT("'SorP'!$A$"&amp;MATCH($S1212&amp;$J1212,SorP!C:C,0))))</f>
        <v/>
      </c>
      <c r="U1212" s="168"/>
      <c r="V1212" s="169" t="e">
        <f>IF(C1212="",NA(),MATCH($B1212&amp;$C1212,'Smelter Look-up'!$J:$J,0))</f>
        <v>#N/A</v>
      </c>
      <c r="X1212" s="170">
        <f t="shared" ref="X1212:X1275" ca="1" si="57">IF(AND(C1212="Smelter not listed",OR(LEN(D1212)=0,LEN(E1212)=0)),1,0)</f>
        <v>0</v>
      </c>
      <c r="AB1212" s="312" t="str">
        <f t="shared" si="56"/>
        <v/>
      </c>
    </row>
    <row r="1213" spans="1:28" s="170" customFormat="1" ht="20.399999999999999">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ref="S1213:S1276" ca="1" si="58">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57"/>
        <v>0</v>
      </c>
      <c r="AB1213" s="312" t="str">
        <f t="shared" si="56"/>
        <v/>
      </c>
    </row>
    <row r="1214" spans="1:28" s="170" customFormat="1" ht="20.399999999999999">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6"/>
        <v/>
      </c>
    </row>
    <row r="1215" spans="1:28" s="170" customFormat="1" ht="20.399999999999999">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ca="1" si="57"/>
        <v>0</v>
      </c>
      <c r="AB1215" s="312" t="str">
        <f t="shared" si="56"/>
        <v/>
      </c>
    </row>
    <row r="1216" spans="1:28" s="170" customFormat="1" ht="20.399999999999999">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58"/>
        <v/>
      </c>
      <c r="T1216" s="155" t="str">
        <f ca="1">IF(B1216="","",IF(ISERROR(MATCH($J1216,SorP!$B$1:$B$6226,0)),"",INDIRECT("'SorP'!$A$"&amp;MATCH($S1216&amp;$J1216,SorP!C:C,0))))</f>
        <v/>
      </c>
      <c r="U1216" s="168"/>
      <c r="V1216" s="169" t="e">
        <f>IF(C1216="",NA(),MATCH($B1216&amp;$C1216,'Smelter Look-up'!$J:$J,0))</f>
        <v>#N/A</v>
      </c>
      <c r="X1216" s="170">
        <f t="shared" ca="1" si="57"/>
        <v>0</v>
      </c>
      <c r="AB1216" s="312" t="str">
        <f t="shared" si="56"/>
        <v/>
      </c>
    </row>
    <row r="1217" spans="1:28" s="170" customFormat="1" ht="20.399999999999999">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58"/>
        <v/>
      </c>
      <c r="T1217" s="155" t="str">
        <f ca="1">IF(B1217="","",IF(ISERROR(MATCH($J1217,SorP!$B$1:$B$6226,0)),"",INDIRECT("'SorP'!$A$"&amp;MATCH($S1217&amp;$J1217,SorP!C:C,0))))</f>
        <v/>
      </c>
      <c r="U1217" s="168"/>
      <c r="V1217" s="169" t="e">
        <f>IF(C1217="",NA(),MATCH($B1217&amp;$C1217,'Smelter Look-up'!$J:$J,0))</f>
        <v>#N/A</v>
      </c>
      <c r="X1217" s="170">
        <f t="shared" ca="1" si="57"/>
        <v>0</v>
      </c>
      <c r="AB1217" s="312" t="str">
        <f t="shared" si="56"/>
        <v/>
      </c>
    </row>
    <row r="1218" spans="1:28" s="170" customFormat="1" ht="20.399999999999999">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58"/>
        <v/>
      </c>
      <c r="T1218" s="155" t="str">
        <f ca="1">IF(B1218="","",IF(ISERROR(MATCH($J1218,SorP!$B$1:$B$6226,0)),"",INDIRECT("'SorP'!$A$"&amp;MATCH($S1218&amp;$J1218,SorP!C:C,0))))</f>
        <v/>
      </c>
      <c r="U1218" s="168"/>
      <c r="V1218" s="169" t="e">
        <f>IF(C1218="",NA(),MATCH($B1218&amp;$C1218,'Smelter Look-up'!$J:$J,0))</f>
        <v>#N/A</v>
      </c>
      <c r="X1218" s="170">
        <f t="shared" ca="1" si="57"/>
        <v>0</v>
      </c>
      <c r="AB1218" s="312" t="str">
        <f t="shared" si="56"/>
        <v/>
      </c>
    </row>
    <row r="1219" spans="1:28" s="170" customFormat="1" ht="20.399999999999999">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58"/>
        <v/>
      </c>
      <c r="T1219" s="155" t="str">
        <f ca="1">IF(B1219="","",IF(ISERROR(MATCH($J1219,SorP!$B$1:$B$6226,0)),"",INDIRECT("'SorP'!$A$"&amp;MATCH($S1219&amp;$J1219,SorP!C:C,0))))</f>
        <v/>
      </c>
      <c r="U1219" s="168"/>
      <c r="V1219" s="169" t="e">
        <f>IF(C1219="",NA(),MATCH($B1219&amp;$C1219,'Smelter Look-up'!$J:$J,0))</f>
        <v>#N/A</v>
      </c>
      <c r="X1219" s="170">
        <f t="shared" ca="1" si="57"/>
        <v>0</v>
      </c>
      <c r="AB1219" s="312" t="str">
        <f t="shared" ref="AB1219:AB1282" si="59">IF(C1219="","",B1219)</f>
        <v/>
      </c>
    </row>
    <row r="1220" spans="1:28" s="170" customFormat="1" ht="20.399999999999999">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58"/>
        <v/>
      </c>
      <c r="T1220" s="155" t="str">
        <f ca="1">IF(B1220="","",IF(ISERROR(MATCH($J1220,SorP!$B$1:$B$6226,0)),"",INDIRECT("'SorP'!$A$"&amp;MATCH($S1220&amp;$J1220,SorP!C:C,0))))</f>
        <v/>
      </c>
      <c r="U1220" s="168"/>
      <c r="V1220" s="169" t="e">
        <f>IF(C1220="",NA(),MATCH($B1220&amp;$C1220,'Smelter Look-up'!$J:$J,0))</f>
        <v>#N/A</v>
      </c>
      <c r="X1220" s="170">
        <f t="shared" ca="1" si="57"/>
        <v>0</v>
      </c>
      <c r="AB1220" s="312" t="str">
        <f t="shared" si="59"/>
        <v/>
      </c>
    </row>
    <row r="1221" spans="1:28" s="170" customFormat="1" ht="20.399999999999999">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58"/>
        <v/>
      </c>
      <c r="T1221" s="155" t="str">
        <f ca="1">IF(B1221="","",IF(ISERROR(MATCH($J1221,SorP!$B$1:$B$6226,0)),"",INDIRECT("'SorP'!$A$"&amp;MATCH($S1221&amp;$J1221,SorP!C:C,0))))</f>
        <v/>
      </c>
      <c r="U1221" s="168"/>
      <c r="V1221" s="169" t="e">
        <f>IF(C1221="",NA(),MATCH($B1221&amp;$C1221,'Smelter Look-up'!$J:$J,0))</f>
        <v>#N/A</v>
      </c>
      <c r="X1221" s="170">
        <f t="shared" ca="1" si="57"/>
        <v>0</v>
      </c>
      <c r="AB1221" s="312" t="str">
        <f t="shared" si="59"/>
        <v/>
      </c>
    </row>
    <row r="1222" spans="1:28" s="170" customFormat="1" ht="20.399999999999999">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58"/>
        <v/>
      </c>
      <c r="T1222" s="155" t="str">
        <f ca="1">IF(B1222="","",IF(ISERROR(MATCH($J1222,SorP!$B$1:$B$6226,0)),"",INDIRECT("'SorP'!$A$"&amp;MATCH($S1222&amp;$J1222,SorP!C:C,0))))</f>
        <v/>
      </c>
      <c r="U1222" s="168"/>
      <c r="V1222" s="169" t="e">
        <f>IF(C1222="",NA(),MATCH($B1222&amp;$C1222,'Smelter Look-up'!$J:$J,0))</f>
        <v>#N/A</v>
      </c>
      <c r="X1222" s="170">
        <f t="shared" ca="1" si="57"/>
        <v>0</v>
      </c>
      <c r="AB1222" s="312" t="str">
        <f t="shared" si="59"/>
        <v/>
      </c>
    </row>
    <row r="1223" spans="1:28" s="170" customFormat="1" ht="20.399999999999999">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58"/>
        <v/>
      </c>
      <c r="T1223" s="155" t="str">
        <f ca="1">IF(B1223="","",IF(ISERROR(MATCH($J1223,SorP!$B$1:$B$6226,0)),"",INDIRECT("'SorP'!$A$"&amp;MATCH($S1223&amp;$J1223,SorP!C:C,0))))</f>
        <v/>
      </c>
      <c r="U1223" s="168"/>
      <c r="V1223" s="169" t="e">
        <f>IF(C1223="",NA(),MATCH($B1223&amp;$C1223,'Smelter Look-up'!$J:$J,0))</f>
        <v>#N/A</v>
      </c>
      <c r="X1223" s="170">
        <f t="shared" ca="1" si="57"/>
        <v>0</v>
      </c>
      <c r="AB1223" s="312" t="str">
        <f t="shared" si="59"/>
        <v/>
      </c>
    </row>
    <row r="1224" spans="1:28" s="170" customFormat="1" ht="20.399999999999999">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58"/>
        <v/>
      </c>
      <c r="T1224" s="155" t="str">
        <f ca="1">IF(B1224="","",IF(ISERROR(MATCH($J1224,SorP!$B$1:$B$6226,0)),"",INDIRECT("'SorP'!$A$"&amp;MATCH($S1224&amp;$J1224,SorP!C:C,0))))</f>
        <v/>
      </c>
      <c r="U1224" s="168"/>
      <c r="V1224" s="169" t="e">
        <f>IF(C1224="",NA(),MATCH($B1224&amp;$C1224,'Smelter Look-up'!$J:$J,0))</f>
        <v>#N/A</v>
      </c>
      <c r="X1224" s="170">
        <f t="shared" ca="1" si="57"/>
        <v>0</v>
      </c>
      <c r="AB1224" s="312" t="str">
        <f t="shared" si="59"/>
        <v/>
      </c>
    </row>
    <row r="1225" spans="1:28" s="170" customFormat="1" ht="20.399999999999999">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58"/>
        <v/>
      </c>
      <c r="T1225" s="155" t="str">
        <f ca="1">IF(B1225="","",IF(ISERROR(MATCH($J1225,SorP!$B$1:$B$6226,0)),"",INDIRECT("'SorP'!$A$"&amp;MATCH($S1225&amp;$J1225,SorP!C:C,0))))</f>
        <v/>
      </c>
      <c r="U1225" s="168"/>
      <c r="V1225" s="169" t="e">
        <f>IF(C1225="",NA(),MATCH($B1225&amp;$C1225,'Smelter Look-up'!$J:$J,0))</f>
        <v>#N/A</v>
      </c>
      <c r="X1225" s="170">
        <f t="shared" ca="1" si="57"/>
        <v>0</v>
      </c>
      <c r="AB1225" s="312" t="str">
        <f t="shared" si="59"/>
        <v/>
      </c>
    </row>
    <row r="1226" spans="1:28" s="170" customFormat="1" ht="20.399999999999999">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58"/>
        <v/>
      </c>
      <c r="T1226" s="155" t="str">
        <f ca="1">IF(B1226="","",IF(ISERROR(MATCH($J1226,SorP!$B$1:$B$6226,0)),"",INDIRECT("'SorP'!$A$"&amp;MATCH($S1226&amp;$J1226,SorP!C:C,0))))</f>
        <v/>
      </c>
      <c r="U1226" s="168"/>
      <c r="V1226" s="169" t="e">
        <f>IF(C1226="",NA(),MATCH($B1226&amp;$C1226,'Smelter Look-up'!$J:$J,0))</f>
        <v>#N/A</v>
      </c>
      <c r="X1226" s="170">
        <f t="shared" ca="1" si="57"/>
        <v>0</v>
      </c>
      <c r="AB1226" s="312" t="str">
        <f t="shared" si="59"/>
        <v/>
      </c>
    </row>
    <row r="1227" spans="1:28" s="170" customFormat="1" ht="20.399999999999999">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58"/>
        <v/>
      </c>
      <c r="T1227" s="155" t="str">
        <f ca="1">IF(B1227="","",IF(ISERROR(MATCH($J1227,SorP!$B$1:$B$6226,0)),"",INDIRECT("'SorP'!$A$"&amp;MATCH($S1227&amp;$J1227,SorP!C:C,0))))</f>
        <v/>
      </c>
      <c r="U1227" s="168"/>
      <c r="V1227" s="169" t="e">
        <f>IF(C1227="",NA(),MATCH($B1227&amp;$C1227,'Smelter Look-up'!$J:$J,0))</f>
        <v>#N/A</v>
      </c>
      <c r="X1227" s="170">
        <f t="shared" ca="1" si="57"/>
        <v>0</v>
      </c>
      <c r="AB1227" s="312" t="str">
        <f t="shared" si="59"/>
        <v/>
      </c>
    </row>
    <row r="1228" spans="1:28" s="170" customFormat="1" ht="20.399999999999999">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58"/>
        <v/>
      </c>
      <c r="T1228" s="155" t="str">
        <f ca="1">IF(B1228="","",IF(ISERROR(MATCH($J1228,SorP!$B$1:$B$6226,0)),"",INDIRECT("'SorP'!$A$"&amp;MATCH($S1228&amp;$J1228,SorP!C:C,0))))</f>
        <v/>
      </c>
      <c r="U1228" s="168"/>
      <c r="V1228" s="169" t="e">
        <f>IF(C1228="",NA(),MATCH($B1228&amp;$C1228,'Smelter Look-up'!$J:$J,0))</f>
        <v>#N/A</v>
      </c>
      <c r="X1228" s="170">
        <f t="shared" ca="1" si="57"/>
        <v>0</v>
      </c>
      <c r="AB1228" s="312" t="str">
        <f t="shared" si="59"/>
        <v/>
      </c>
    </row>
    <row r="1229" spans="1:28" s="170" customFormat="1" ht="20.399999999999999">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58"/>
        <v/>
      </c>
      <c r="T1229" s="155" t="str">
        <f ca="1">IF(B1229="","",IF(ISERROR(MATCH($J1229,SorP!$B$1:$B$6226,0)),"",INDIRECT("'SorP'!$A$"&amp;MATCH($S1229&amp;$J1229,SorP!C:C,0))))</f>
        <v/>
      </c>
      <c r="U1229" s="168"/>
      <c r="V1229" s="169" t="e">
        <f>IF(C1229="",NA(),MATCH($B1229&amp;$C1229,'Smelter Look-up'!$J:$J,0))</f>
        <v>#N/A</v>
      </c>
      <c r="X1229" s="170">
        <f t="shared" ca="1" si="57"/>
        <v>0</v>
      </c>
      <c r="AB1229" s="312" t="str">
        <f t="shared" si="59"/>
        <v/>
      </c>
    </row>
    <row r="1230" spans="1:28" s="170" customFormat="1" ht="20.399999999999999">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58"/>
        <v/>
      </c>
      <c r="T1230" s="155" t="str">
        <f ca="1">IF(B1230="","",IF(ISERROR(MATCH($J1230,SorP!$B$1:$B$6226,0)),"",INDIRECT("'SorP'!$A$"&amp;MATCH($S1230&amp;$J1230,SorP!C:C,0))))</f>
        <v/>
      </c>
      <c r="U1230" s="168"/>
      <c r="V1230" s="169" t="e">
        <f>IF(C1230="",NA(),MATCH($B1230&amp;$C1230,'Smelter Look-up'!$J:$J,0))</f>
        <v>#N/A</v>
      </c>
      <c r="X1230" s="170">
        <f t="shared" ca="1" si="57"/>
        <v>0</v>
      </c>
      <c r="AB1230" s="312" t="str">
        <f t="shared" si="59"/>
        <v/>
      </c>
    </row>
    <row r="1231" spans="1:28" s="170" customFormat="1" ht="20.399999999999999">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58"/>
        <v/>
      </c>
      <c r="T1231" s="155" t="str">
        <f ca="1">IF(B1231="","",IF(ISERROR(MATCH($J1231,SorP!$B$1:$B$6226,0)),"",INDIRECT("'SorP'!$A$"&amp;MATCH($S1231&amp;$J1231,SorP!C:C,0))))</f>
        <v/>
      </c>
      <c r="U1231" s="168"/>
      <c r="V1231" s="169" t="e">
        <f>IF(C1231="",NA(),MATCH($B1231&amp;$C1231,'Smelter Look-up'!$J:$J,0))</f>
        <v>#N/A</v>
      </c>
      <c r="X1231" s="170">
        <f t="shared" ca="1" si="57"/>
        <v>0</v>
      </c>
      <c r="AB1231" s="312" t="str">
        <f t="shared" si="59"/>
        <v/>
      </c>
    </row>
    <row r="1232" spans="1:28" s="170" customFormat="1" ht="20.399999999999999">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58"/>
        <v/>
      </c>
      <c r="T1232" s="155" t="str">
        <f ca="1">IF(B1232="","",IF(ISERROR(MATCH($J1232,SorP!$B$1:$B$6226,0)),"",INDIRECT("'SorP'!$A$"&amp;MATCH($S1232&amp;$J1232,SorP!C:C,0))))</f>
        <v/>
      </c>
      <c r="U1232" s="168"/>
      <c r="V1232" s="169" t="e">
        <f>IF(C1232="",NA(),MATCH($B1232&amp;$C1232,'Smelter Look-up'!$J:$J,0))</f>
        <v>#N/A</v>
      </c>
      <c r="X1232" s="170">
        <f t="shared" ca="1" si="57"/>
        <v>0</v>
      </c>
      <c r="AB1232" s="312" t="str">
        <f t="shared" si="59"/>
        <v/>
      </c>
    </row>
    <row r="1233" spans="1:28" s="170" customFormat="1" ht="20.399999999999999">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58"/>
        <v/>
      </c>
      <c r="T1233" s="155" t="str">
        <f ca="1">IF(B1233="","",IF(ISERROR(MATCH($J1233,SorP!$B$1:$B$6226,0)),"",INDIRECT("'SorP'!$A$"&amp;MATCH($S1233&amp;$J1233,SorP!C:C,0))))</f>
        <v/>
      </c>
      <c r="U1233" s="168"/>
      <c r="V1233" s="169" t="e">
        <f>IF(C1233="",NA(),MATCH($B1233&amp;$C1233,'Smelter Look-up'!$J:$J,0))</f>
        <v>#N/A</v>
      </c>
      <c r="X1233" s="170">
        <f t="shared" ca="1" si="57"/>
        <v>0</v>
      </c>
      <c r="AB1233" s="312" t="str">
        <f t="shared" si="59"/>
        <v/>
      </c>
    </row>
    <row r="1234" spans="1:28" s="170" customFormat="1" ht="20.399999999999999">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58"/>
        <v/>
      </c>
      <c r="T1234" s="155" t="str">
        <f ca="1">IF(B1234="","",IF(ISERROR(MATCH($J1234,SorP!$B$1:$B$6226,0)),"",INDIRECT("'SorP'!$A$"&amp;MATCH($S1234&amp;$J1234,SorP!C:C,0))))</f>
        <v/>
      </c>
      <c r="U1234" s="168"/>
      <c r="V1234" s="169" t="e">
        <f>IF(C1234="",NA(),MATCH($B1234&amp;$C1234,'Smelter Look-up'!$J:$J,0))</f>
        <v>#N/A</v>
      </c>
      <c r="X1234" s="170">
        <f t="shared" ca="1" si="57"/>
        <v>0</v>
      </c>
      <c r="AB1234" s="312" t="str">
        <f t="shared" si="59"/>
        <v/>
      </c>
    </row>
    <row r="1235" spans="1:28" s="170" customFormat="1" ht="20.399999999999999">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58"/>
        <v/>
      </c>
      <c r="T1235" s="155" t="str">
        <f ca="1">IF(B1235="","",IF(ISERROR(MATCH($J1235,SorP!$B$1:$B$6226,0)),"",INDIRECT("'SorP'!$A$"&amp;MATCH($S1235&amp;$J1235,SorP!C:C,0))))</f>
        <v/>
      </c>
      <c r="U1235" s="168"/>
      <c r="V1235" s="169" t="e">
        <f>IF(C1235="",NA(),MATCH($B1235&amp;$C1235,'Smelter Look-up'!$J:$J,0))</f>
        <v>#N/A</v>
      </c>
      <c r="X1235" s="170">
        <f t="shared" ca="1" si="57"/>
        <v>0</v>
      </c>
      <c r="AB1235" s="312" t="str">
        <f t="shared" si="59"/>
        <v/>
      </c>
    </row>
    <row r="1236" spans="1:28" s="170" customFormat="1" ht="20.399999999999999">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58"/>
        <v/>
      </c>
      <c r="T1236" s="155" t="str">
        <f ca="1">IF(B1236="","",IF(ISERROR(MATCH($J1236,SorP!$B$1:$B$6226,0)),"",INDIRECT("'SorP'!$A$"&amp;MATCH($S1236&amp;$J1236,SorP!C:C,0))))</f>
        <v/>
      </c>
      <c r="U1236" s="168"/>
      <c r="V1236" s="169" t="e">
        <f>IF(C1236="",NA(),MATCH($B1236&amp;$C1236,'Smelter Look-up'!$J:$J,0))</f>
        <v>#N/A</v>
      </c>
      <c r="X1236" s="170">
        <f t="shared" ca="1" si="57"/>
        <v>0</v>
      </c>
      <c r="AB1236" s="312" t="str">
        <f t="shared" si="59"/>
        <v/>
      </c>
    </row>
    <row r="1237" spans="1:28" s="170" customFormat="1" ht="20.399999999999999">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58"/>
        <v/>
      </c>
      <c r="T1237" s="155" t="str">
        <f ca="1">IF(B1237="","",IF(ISERROR(MATCH($J1237,SorP!$B$1:$B$6226,0)),"",INDIRECT("'SorP'!$A$"&amp;MATCH($S1237&amp;$J1237,SorP!C:C,0))))</f>
        <v/>
      </c>
      <c r="U1237" s="168"/>
      <c r="V1237" s="169" t="e">
        <f>IF(C1237="",NA(),MATCH($B1237&amp;$C1237,'Smelter Look-up'!$J:$J,0))</f>
        <v>#N/A</v>
      </c>
      <c r="X1237" s="170">
        <f t="shared" ca="1" si="57"/>
        <v>0</v>
      </c>
      <c r="AB1237" s="312" t="str">
        <f t="shared" si="59"/>
        <v/>
      </c>
    </row>
    <row r="1238" spans="1:28" s="170" customFormat="1" ht="20.399999999999999">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58"/>
        <v/>
      </c>
      <c r="T1238" s="155" t="str">
        <f ca="1">IF(B1238="","",IF(ISERROR(MATCH($J1238,SorP!$B$1:$B$6226,0)),"",INDIRECT("'SorP'!$A$"&amp;MATCH($S1238&amp;$J1238,SorP!C:C,0))))</f>
        <v/>
      </c>
      <c r="U1238" s="168"/>
      <c r="V1238" s="169" t="e">
        <f>IF(C1238="",NA(),MATCH($B1238&amp;$C1238,'Smelter Look-up'!$J:$J,0))</f>
        <v>#N/A</v>
      </c>
      <c r="X1238" s="170">
        <f t="shared" ca="1" si="57"/>
        <v>0</v>
      </c>
      <c r="AB1238" s="312" t="str">
        <f t="shared" si="59"/>
        <v/>
      </c>
    </row>
    <row r="1239" spans="1:28" s="170" customFormat="1" ht="20.399999999999999">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58"/>
        <v/>
      </c>
      <c r="T1239" s="155" t="str">
        <f ca="1">IF(B1239="","",IF(ISERROR(MATCH($J1239,SorP!$B$1:$B$6226,0)),"",INDIRECT("'SorP'!$A$"&amp;MATCH($S1239&amp;$J1239,SorP!C:C,0))))</f>
        <v/>
      </c>
      <c r="U1239" s="168"/>
      <c r="V1239" s="169" t="e">
        <f>IF(C1239="",NA(),MATCH($B1239&amp;$C1239,'Smelter Look-up'!$J:$J,0))</f>
        <v>#N/A</v>
      </c>
      <c r="X1239" s="170">
        <f t="shared" ca="1" si="57"/>
        <v>0</v>
      </c>
      <c r="AB1239" s="312" t="str">
        <f t="shared" si="59"/>
        <v/>
      </c>
    </row>
    <row r="1240" spans="1:28" s="170" customFormat="1" ht="20.399999999999999">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58"/>
        <v/>
      </c>
      <c r="T1240" s="155" t="str">
        <f ca="1">IF(B1240="","",IF(ISERROR(MATCH($J1240,SorP!$B$1:$B$6226,0)),"",INDIRECT("'SorP'!$A$"&amp;MATCH($S1240&amp;$J1240,SorP!C:C,0))))</f>
        <v/>
      </c>
      <c r="U1240" s="168"/>
      <c r="V1240" s="169" t="e">
        <f>IF(C1240="",NA(),MATCH($B1240&amp;$C1240,'Smelter Look-up'!$J:$J,0))</f>
        <v>#N/A</v>
      </c>
      <c r="X1240" s="170">
        <f t="shared" ca="1" si="57"/>
        <v>0</v>
      </c>
      <c r="AB1240" s="312" t="str">
        <f t="shared" si="59"/>
        <v/>
      </c>
    </row>
    <row r="1241" spans="1:28" s="170" customFormat="1" ht="20.399999999999999">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58"/>
        <v/>
      </c>
      <c r="T1241" s="155" t="str">
        <f ca="1">IF(B1241="","",IF(ISERROR(MATCH($J1241,SorP!$B$1:$B$6226,0)),"",INDIRECT("'SorP'!$A$"&amp;MATCH($S1241&amp;$J1241,SorP!C:C,0))))</f>
        <v/>
      </c>
      <c r="U1241" s="168"/>
      <c r="V1241" s="169" t="e">
        <f>IF(C1241="",NA(),MATCH($B1241&amp;$C1241,'Smelter Look-up'!$J:$J,0))</f>
        <v>#N/A</v>
      </c>
      <c r="X1241" s="170">
        <f t="shared" ca="1" si="57"/>
        <v>0</v>
      </c>
      <c r="AB1241" s="312" t="str">
        <f t="shared" si="59"/>
        <v/>
      </c>
    </row>
    <row r="1242" spans="1:28" s="170" customFormat="1" ht="20.399999999999999">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58"/>
        <v/>
      </c>
      <c r="T1242" s="155" t="str">
        <f ca="1">IF(B1242="","",IF(ISERROR(MATCH($J1242,SorP!$B$1:$B$6226,0)),"",INDIRECT("'SorP'!$A$"&amp;MATCH($S1242&amp;$J1242,SorP!C:C,0))))</f>
        <v/>
      </c>
      <c r="U1242" s="168"/>
      <c r="V1242" s="169" t="e">
        <f>IF(C1242="",NA(),MATCH($B1242&amp;$C1242,'Smelter Look-up'!$J:$J,0))</f>
        <v>#N/A</v>
      </c>
      <c r="X1242" s="170">
        <f t="shared" ca="1" si="57"/>
        <v>0</v>
      </c>
      <c r="AB1242" s="312" t="str">
        <f t="shared" si="59"/>
        <v/>
      </c>
    </row>
    <row r="1243" spans="1:28" s="170" customFormat="1" ht="20.399999999999999">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58"/>
        <v/>
      </c>
      <c r="T1243" s="155" t="str">
        <f ca="1">IF(B1243="","",IF(ISERROR(MATCH($J1243,SorP!$B$1:$B$6226,0)),"",INDIRECT("'SorP'!$A$"&amp;MATCH($S1243&amp;$J1243,SorP!C:C,0))))</f>
        <v/>
      </c>
      <c r="U1243" s="168"/>
      <c r="V1243" s="169" t="e">
        <f>IF(C1243="",NA(),MATCH($B1243&amp;$C1243,'Smelter Look-up'!$J:$J,0))</f>
        <v>#N/A</v>
      </c>
      <c r="X1243" s="170">
        <f t="shared" ca="1" si="57"/>
        <v>0</v>
      </c>
      <c r="AB1243" s="312" t="str">
        <f t="shared" si="59"/>
        <v/>
      </c>
    </row>
    <row r="1244" spans="1:28" s="170" customFormat="1" ht="20.399999999999999">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58"/>
        <v/>
      </c>
      <c r="T1244" s="155" t="str">
        <f ca="1">IF(B1244="","",IF(ISERROR(MATCH($J1244,SorP!$B$1:$B$6226,0)),"",INDIRECT("'SorP'!$A$"&amp;MATCH($S1244&amp;$J1244,SorP!C:C,0))))</f>
        <v/>
      </c>
      <c r="U1244" s="168"/>
      <c r="V1244" s="169" t="e">
        <f>IF(C1244="",NA(),MATCH($B1244&amp;$C1244,'Smelter Look-up'!$J:$J,0))</f>
        <v>#N/A</v>
      </c>
      <c r="X1244" s="170">
        <f t="shared" ca="1" si="57"/>
        <v>0</v>
      </c>
      <c r="AB1244" s="312" t="str">
        <f t="shared" si="59"/>
        <v/>
      </c>
    </row>
    <row r="1245" spans="1:28" s="170" customFormat="1" ht="20.399999999999999">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58"/>
        <v/>
      </c>
      <c r="T1245" s="155" t="str">
        <f ca="1">IF(B1245="","",IF(ISERROR(MATCH($J1245,SorP!$B$1:$B$6226,0)),"",INDIRECT("'SorP'!$A$"&amp;MATCH($S1245&amp;$J1245,SorP!C:C,0))))</f>
        <v/>
      </c>
      <c r="U1245" s="168"/>
      <c r="V1245" s="169" t="e">
        <f>IF(C1245="",NA(),MATCH($B1245&amp;$C1245,'Smelter Look-up'!$J:$J,0))</f>
        <v>#N/A</v>
      </c>
      <c r="X1245" s="170">
        <f t="shared" ca="1" si="57"/>
        <v>0</v>
      </c>
      <c r="AB1245" s="312" t="str">
        <f t="shared" si="59"/>
        <v/>
      </c>
    </row>
    <row r="1246" spans="1:28" s="170" customFormat="1" ht="20.399999999999999">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58"/>
        <v/>
      </c>
      <c r="T1246" s="155" t="str">
        <f ca="1">IF(B1246="","",IF(ISERROR(MATCH($J1246,SorP!$B$1:$B$6226,0)),"",INDIRECT("'SorP'!$A$"&amp;MATCH($S1246&amp;$J1246,SorP!C:C,0))))</f>
        <v/>
      </c>
      <c r="U1246" s="168"/>
      <c r="V1246" s="169" t="e">
        <f>IF(C1246="",NA(),MATCH($B1246&amp;$C1246,'Smelter Look-up'!$J:$J,0))</f>
        <v>#N/A</v>
      </c>
      <c r="X1246" s="170">
        <f t="shared" ca="1" si="57"/>
        <v>0</v>
      </c>
      <c r="AB1246" s="312" t="str">
        <f t="shared" si="59"/>
        <v/>
      </c>
    </row>
    <row r="1247" spans="1:28" s="170" customFormat="1" ht="20.399999999999999">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58"/>
        <v/>
      </c>
      <c r="T1247" s="155" t="str">
        <f ca="1">IF(B1247="","",IF(ISERROR(MATCH($J1247,SorP!$B$1:$B$6226,0)),"",INDIRECT("'SorP'!$A$"&amp;MATCH($S1247&amp;$J1247,SorP!C:C,0))))</f>
        <v/>
      </c>
      <c r="U1247" s="168"/>
      <c r="V1247" s="169" t="e">
        <f>IF(C1247="",NA(),MATCH($B1247&amp;$C1247,'Smelter Look-up'!$J:$J,0))</f>
        <v>#N/A</v>
      </c>
      <c r="X1247" s="170">
        <f t="shared" ca="1" si="57"/>
        <v>0</v>
      </c>
      <c r="AB1247" s="312" t="str">
        <f t="shared" si="59"/>
        <v/>
      </c>
    </row>
    <row r="1248" spans="1:28" s="170" customFormat="1" ht="20.399999999999999">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58"/>
        <v/>
      </c>
      <c r="T1248" s="155" t="str">
        <f ca="1">IF(B1248="","",IF(ISERROR(MATCH($J1248,SorP!$B$1:$B$6226,0)),"",INDIRECT("'SorP'!$A$"&amp;MATCH($S1248&amp;$J1248,SorP!C:C,0))))</f>
        <v/>
      </c>
      <c r="U1248" s="168"/>
      <c r="V1248" s="169" t="e">
        <f>IF(C1248="",NA(),MATCH($B1248&amp;$C1248,'Smelter Look-up'!$J:$J,0))</f>
        <v>#N/A</v>
      </c>
      <c r="X1248" s="170">
        <f t="shared" ca="1" si="57"/>
        <v>0</v>
      </c>
      <c r="AB1248" s="312" t="str">
        <f t="shared" si="59"/>
        <v/>
      </c>
    </row>
    <row r="1249" spans="1:28" s="170" customFormat="1" ht="20.399999999999999">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58"/>
        <v/>
      </c>
      <c r="T1249" s="155" t="str">
        <f ca="1">IF(B1249="","",IF(ISERROR(MATCH($J1249,SorP!$B$1:$B$6226,0)),"",INDIRECT("'SorP'!$A$"&amp;MATCH($S1249&amp;$J1249,SorP!C:C,0))))</f>
        <v/>
      </c>
      <c r="U1249" s="168"/>
      <c r="V1249" s="169" t="e">
        <f>IF(C1249="",NA(),MATCH($B1249&amp;$C1249,'Smelter Look-up'!$J:$J,0))</f>
        <v>#N/A</v>
      </c>
      <c r="X1249" s="170">
        <f t="shared" ca="1" si="57"/>
        <v>0</v>
      </c>
      <c r="AB1249" s="312" t="str">
        <f t="shared" si="59"/>
        <v/>
      </c>
    </row>
    <row r="1250" spans="1:28" s="170" customFormat="1" ht="20.399999999999999">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58"/>
        <v/>
      </c>
      <c r="T1250" s="155" t="str">
        <f ca="1">IF(B1250="","",IF(ISERROR(MATCH($J1250,SorP!$B$1:$B$6226,0)),"",INDIRECT("'SorP'!$A$"&amp;MATCH($S1250&amp;$J1250,SorP!C:C,0))))</f>
        <v/>
      </c>
      <c r="U1250" s="168"/>
      <c r="V1250" s="169" t="e">
        <f>IF(C1250="",NA(),MATCH($B1250&amp;$C1250,'Smelter Look-up'!$J:$J,0))</f>
        <v>#N/A</v>
      </c>
      <c r="X1250" s="170">
        <f t="shared" ca="1" si="57"/>
        <v>0</v>
      </c>
      <c r="AB1250" s="312" t="str">
        <f t="shared" si="59"/>
        <v/>
      </c>
    </row>
    <row r="1251" spans="1:28" s="170" customFormat="1" ht="20.399999999999999">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58"/>
        <v/>
      </c>
      <c r="T1251" s="155" t="str">
        <f ca="1">IF(B1251="","",IF(ISERROR(MATCH($J1251,SorP!$B$1:$B$6226,0)),"",INDIRECT("'SorP'!$A$"&amp;MATCH($S1251&amp;$J1251,SorP!C:C,0))))</f>
        <v/>
      </c>
      <c r="U1251" s="168"/>
      <c r="V1251" s="169" t="e">
        <f>IF(C1251="",NA(),MATCH($B1251&amp;$C1251,'Smelter Look-up'!$J:$J,0))</f>
        <v>#N/A</v>
      </c>
      <c r="X1251" s="170">
        <f t="shared" ca="1" si="57"/>
        <v>0</v>
      </c>
      <c r="AB1251" s="312" t="str">
        <f t="shared" si="59"/>
        <v/>
      </c>
    </row>
    <row r="1252" spans="1:28" s="170" customFormat="1" ht="20.399999999999999">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58"/>
        <v/>
      </c>
      <c r="T1252" s="155" t="str">
        <f ca="1">IF(B1252="","",IF(ISERROR(MATCH($J1252,SorP!$B$1:$B$6226,0)),"",INDIRECT("'SorP'!$A$"&amp;MATCH($S1252&amp;$J1252,SorP!C:C,0))))</f>
        <v/>
      </c>
      <c r="U1252" s="168"/>
      <c r="V1252" s="169" t="e">
        <f>IF(C1252="",NA(),MATCH($B1252&amp;$C1252,'Smelter Look-up'!$J:$J,0))</f>
        <v>#N/A</v>
      </c>
      <c r="X1252" s="170">
        <f t="shared" ca="1" si="57"/>
        <v>0</v>
      </c>
      <c r="AB1252" s="312" t="str">
        <f t="shared" si="59"/>
        <v/>
      </c>
    </row>
    <row r="1253" spans="1:28" s="170" customFormat="1" ht="20.399999999999999">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58"/>
        <v/>
      </c>
      <c r="T1253" s="155" t="str">
        <f ca="1">IF(B1253="","",IF(ISERROR(MATCH($J1253,SorP!$B$1:$B$6226,0)),"",INDIRECT("'SorP'!$A$"&amp;MATCH($S1253&amp;$J1253,SorP!C:C,0))))</f>
        <v/>
      </c>
      <c r="U1253" s="168"/>
      <c r="V1253" s="169" t="e">
        <f>IF(C1253="",NA(),MATCH($B1253&amp;$C1253,'Smelter Look-up'!$J:$J,0))</f>
        <v>#N/A</v>
      </c>
      <c r="X1253" s="170">
        <f t="shared" ca="1" si="57"/>
        <v>0</v>
      </c>
      <c r="AB1253" s="312" t="str">
        <f t="shared" si="59"/>
        <v/>
      </c>
    </row>
    <row r="1254" spans="1:28" s="170" customFormat="1" ht="20.399999999999999">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58"/>
        <v/>
      </c>
      <c r="T1254" s="155" t="str">
        <f ca="1">IF(B1254="","",IF(ISERROR(MATCH($J1254,SorP!$B$1:$B$6226,0)),"",INDIRECT("'SorP'!$A$"&amp;MATCH($S1254&amp;$J1254,SorP!C:C,0))))</f>
        <v/>
      </c>
      <c r="U1254" s="168"/>
      <c r="V1254" s="169" t="e">
        <f>IF(C1254="",NA(),MATCH($B1254&amp;$C1254,'Smelter Look-up'!$J:$J,0))</f>
        <v>#N/A</v>
      </c>
      <c r="X1254" s="170">
        <f t="shared" ca="1" si="57"/>
        <v>0</v>
      </c>
      <c r="AB1254" s="312" t="str">
        <f t="shared" si="59"/>
        <v/>
      </c>
    </row>
    <row r="1255" spans="1:28" s="170" customFormat="1" ht="20.399999999999999">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58"/>
        <v/>
      </c>
      <c r="T1255" s="155" t="str">
        <f ca="1">IF(B1255="","",IF(ISERROR(MATCH($J1255,SorP!$B$1:$B$6226,0)),"",INDIRECT("'SorP'!$A$"&amp;MATCH($S1255&amp;$J1255,SorP!C:C,0))))</f>
        <v/>
      </c>
      <c r="U1255" s="168"/>
      <c r="V1255" s="169" t="e">
        <f>IF(C1255="",NA(),MATCH($B1255&amp;$C1255,'Smelter Look-up'!$J:$J,0))</f>
        <v>#N/A</v>
      </c>
      <c r="X1255" s="170">
        <f t="shared" ca="1" si="57"/>
        <v>0</v>
      </c>
      <c r="AB1255" s="312" t="str">
        <f t="shared" si="59"/>
        <v/>
      </c>
    </row>
    <row r="1256" spans="1:28" s="170" customFormat="1" ht="20.399999999999999">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58"/>
        <v/>
      </c>
      <c r="T1256" s="155" t="str">
        <f ca="1">IF(B1256="","",IF(ISERROR(MATCH($J1256,SorP!$B$1:$B$6226,0)),"",INDIRECT("'SorP'!$A$"&amp;MATCH($S1256&amp;$J1256,SorP!C:C,0))))</f>
        <v/>
      </c>
      <c r="U1256" s="168"/>
      <c r="V1256" s="169" t="e">
        <f>IF(C1256="",NA(),MATCH($B1256&amp;$C1256,'Smelter Look-up'!$J:$J,0))</f>
        <v>#N/A</v>
      </c>
      <c r="X1256" s="170">
        <f t="shared" ca="1" si="57"/>
        <v>0</v>
      </c>
      <c r="AB1256" s="312" t="str">
        <f t="shared" si="59"/>
        <v/>
      </c>
    </row>
    <row r="1257" spans="1:28" s="170" customFormat="1" ht="20.399999999999999">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58"/>
        <v/>
      </c>
      <c r="T1257" s="155" t="str">
        <f ca="1">IF(B1257="","",IF(ISERROR(MATCH($J1257,SorP!$B$1:$B$6226,0)),"",INDIRECT("'SorP'!$A$"&amp;MATCH($S1257&amp;$J1257,SorP!C:C,0))))</f>
        <v/>
      </c>
      <c r="U1257" s="168"/>
      <c r="V1257" s="169" t="e">
        <f>IF(C1257="",NA(),MATCH($B1257&amp;$C1257,'Smelter Look-up'!$J:$J,0))</f>
        <v>#N/A</v>
      </c>
      <c r="X1257" s="170">
        <f t="shared" ca="1" si="57"/>
        <v>0</v>
      </c>
      <c r="AB1257" s="312" t="str">
        <f t="shared" si="59"/>
        <v/>
      </c>
    </row>
    <row r="1258" spans="1:28" s="170" customFormat="1" ht="20.399999999999999">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58"/>
        <v/>
      </c>
      <c r="T1258" s="155" t="str">
        <f ca="1">IF(B1258="","",IF(ISERROR(MATCH($J1258,SorP!$B$1:$B$6226,0)),"",INDIRECT("'SorP'!$A$"&amp;MATCH($S1258&amp;$J1258,SorP!C:C,0))))</f>
        <v/>
      </c>
      <c r="U1258" s="168"/>
      <c r="V1258" s="169" t="e">
        <f>IF(C1258="",NA(),MATCH($B1258&amp;$C1258,'Smelter Look-up'!$J:$J,0))</f>
        <v>#N/A</v>
      </c>
      <c r="X1258" s="170">
        <f t="shared" ca="1" si="57"/>
        <v>0</v>
      </c>
      <c r="AB1258" s="312" t="str">
        <f t="shared" si="59"/>
        <v/>
      </c>
    </row>
    <row r="1259" spans="1:28" s="170" customFormat="1" ht="20.399999999999999">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58"/>
        <v/>
      </c>
      <c r="T1259" s="155" t="str">
        <f ca="1">IF(B1259="","",IF(ISERROR(MATCH($J1259,SorP!$B$1:$B$6226,0)),"",INDIRECT("'SorP'!$A$"&amp;MATCH($S1259&amp;$J1259,SorP!C:C,0))))</f>
        <v/>
      </c>
      <c r="U1259" s="168"/>
      <c r="V1259" s="169" t="e">
        <f>IF(C1259="",NA(),MATCH($B1259&amp;$C1259,'Smelter Look-up'!$J:$J,0))</f>
        <v>#N/A</v>
      </c>
      <c r="X1259" s="170">
        <f t="shared" ca="1" si="57"/>
        <v>0</v>
      </c>
      <c r="AB1259" s="312" t="str">
        <f t="shared" si="59"/>
        <v/>
      </c>
    </row>
    <row r="1260" spans="1:28" s="170" customFormat="1" ht="20.399999999999999">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58"/>
        <v/>
      </c>
      <c r="T1260" s="155" t="str">
        <f ca="1">IF(B1260="","",IF(ISERROR(MATCH($J1260,SorP!$B$1:$B$6226,0)),"",INDIRECT("'SorP'!$A$"&amp;MATCH($S1260&amp;$J1260,SorP!C:C,0))))</f>
        <v/>
      </c>
      <c r="U1260" s="168"/>
      <c r="V1260" s="169" t="e">
        <f>IF(C1260="",NA(),MATCH($B1260&amp;$C1260,'Smelter Look-up'!$J:$J,0))</f>
        <v>#N/A</v>
      </c>
      <c r="X1260" s="170">
        <f t="shared" ca="1" si="57"/>
        <v>0</v>
      </c>
      <c r="AB1260" s="312" t="str">
        <f t="shared" si="59"/>
        <v/>
      </c>
    </row>
    <row r="1261" spans="1:28" s="170" customFormat="1" ht="20.399999999999999">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58"/>
        <v/>
      </c>
      <c r="T1261" s="155" t="str">
        <f ca="1">IF(B1261="","",IF(ISERROR(MATCH($J1261,SorP!$B$1:$B$6226,0)),"",INDIRECT("'SorP'!$A$"&amp;MATCH($S1261&amp;$J1261,SorP!C:C,0))))</f>
        <v/>
      </c>
      <c r="U1261" s="168"/>
      <c r="V1261" s="169" t="e">
        <f>IF(C1261="",NA(),MATCH($B1261&amp;$C1261,'Smelter Look-up'!$J:$J,0))</f>
        <v>#N/A</v>
      </c>
      <c r="X1261" s="170">
        <f t="shared" ca="1" si="57"/>
        <v>0</v>
      </c>
      <c r="AB1261" s="312" t="str">
        <f t="shared" si="59"/>
        <v/>
      </c>
    </row>
    <row r="1262" spans="1:28" s="170" customFormat="1" ht="20.399999999999999">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58"/>
        <v/>
      </c>
      <c r="T1262" s="155" t="str">
        <f ca="1">IF(B1262="","",IF(ISERROR(MATCH($J1262,SorP!$B$1:$B$6226,0)),"",INDIRECT("'SorP'!$A$"&amp;MATCH($S1262&amp;$J1262,SorP!C:C,0))))</f>
        <v/>
      </c>
      <c r="U1262" s="168"/>
      <c r="V1262" s="169" t="e">
        <f>IF(C1262="",NA(),MATCH($B1262&amp;$C1262,'Smelter Look-up'!$J:$J,0))</f>
        <v>#N/A</v>
      </c>
      <c r="X1262" s="170">
        <f t="shared" ca="1" si="57"/>
        <v>0</v>
      </c>
      <c r="AB1262" s="312" t="str">
        <f t="shared" si="59"/>
        <v/>
      </c>
    </row>
    <row r="1263" spans="1:28" s="170" customFormat="1" ht="20.399999999999999">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58"/>
        <v/>
      </c>
      <c r="T1263" s="155" t="str">
        <f ca="1">IF(B1263="","",IF(ISERROR(MATCH($J1263,SorP!$B$1:$B$6226,0)),"",INDIRECT("'SorP'!$A$"&amp;MATCH($S1263&amp;$J1263,SorP!C:C,0))))</f>
        <v/>
      </c>
      <c r="U1263" s="168"/>
      <c r="V1263" s="169" t="e">
        <f>IF(C1263="",NA(),MATCH($B1263&amp;$C1263,'Smelter Look-up'!$J:$J,0))</f>
        <v>#N/A</v>
      </c>
      <c r="X1263" s="170">
        <f t="shared" ca="1" si="57"/>
        <v>0</v>
      </c>
      <c r="AB1263" s="312" t="str">
        <f t="shared" si="59"/>
        <v/>
      </c>
    </row>
    <row r="1264" spans="1:28" s="170" customFormat="1" ht="20.399999999999999">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58"/>
        <v/>
      </c>
      <c r="T1264" s="155" t="str">
        <f ca="1">IF(B1264="","",IF(ISERROR(MATCH($J1264,SorP!$B$1:$B$6226,0)),"",INDIRECT("'SorP'!$A$"&amp;MATCH($S1264&amp;$J1264,SorP!C:C,0))))</f>
        <v/>
      </c>
      <c r="U1264" s="168"/>
      <c r="V1264" s="169" t="e">
        <f>IF(C1264="",NA(),MATCH($B1264&amp;$C1264,'Smelter Look-up'!$J:$J,0))</f>
        <v>#N/A</v>
      </c>
      <c r="X1264" s="170">
        <f t="shared" ca="1" si="57"/>
        <v>0</v>
      </c>
      <c r="AB1264" s="312" t="str">
        <f t="shared" si="59"/>
        <v/>
      </c>
    </row>
    <row r="1265" spans="1:28" s="170" customFormat="1" ht="20.399999999999999">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58"/>
        <v/>
      </c>
      <c r="T1265" s="155" t="str">
        <f ca="1">IF(B1265="","",IF(ISERROR(MATCH($J1265,SorP!$B$1:$B$6226,0)),"",INDIRECT("'SorP'!$A$"&amp;MATCH($S1265&amp;$J1265,SorP!C:C,0))))</f>
        <v/>
      </c>
      <c r="U1265" s="168"/>
      <c r="V1265" s="169" t="e">
        <f>IF(C1265="",NA(),MATCH($B1265&amp;$C1265,'Smelter Look-up'!$J:$J,0))</f>
        <v>#N/A</v>
      </c>
      <c r="X1265" s="170">
        <f t="shared" ca="1" si="57"/>
        <v>0</v>
      </c>
      <c r="AB1265" s="312" t="str">
        <f t="shared" si="59"/>
        <v/>
      </c>
    </row>
    <row r="1266" spans="1:28" s="170" customFormat="1" ht="20.399999999999999">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58"/>
        <v/>
      </c>
      <c r="T1266" s="155" t="str">
        <f ca="1">IF(B1266="","",IF(ISERROR(MATCH($J1266,SorP!$B$1:$B$6226,0)),"",INDIRECT("'SorP'!$A$"&amp;MATCH($S1266&amp;$J1266,SorP!C:C,0))))</f>
        <v/>
      </c>
      <c r="U1266" s="168"/>
      <c r="V1266" s="169" t="e">
        <f>IF(C1266="",NA(),MATCH($B1266&amp;$C1266,'Smelter Look-up'!$J:$J,0))</f>
        <v>#N/A</v>
      </c>
      <c r="X1266" s="170">
        <f t="shared" ca="1" si="57"/>
        <v>0</v>
      </c>
      <c r="AB1266" s="312" t="str">
        <f t="shared" si="59"/>
        <v/>
      </c>
    </row>
    <row r="1267" spans="1:28" s="170" customFormat="1" ht="20.399999999999999">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58"/>
        <v/>
      </c>
      <c r="T1267" s="155" t="str">
        <f ca="1">IF(B1267="","",IF(ISERROR(MATCH($J1267,SorP!$B$1:$B$6226,0)),"",INDIRECT("'SorP'!$A$"&amp;MATCH($S1267&amp;$J1267,SorP!C:C,0))))</f>
        <v/>
      </c>
      <c r="U1267" s="168"/>
      <c r="V1267" s="169" t="e">
        <f>IF(C1267="",NA(),MATCH($B1267&amp;$C1267,'Smelter Look-up'!$J:$J,0))</f>
        <v>#N/A</v>
      </c>
      <c r="X1267" s="170">
        <f t="shared" ca="1" si="57"/>
        <v>0</v>
      </c>
      <c r="AB1267" s="312" t="str">
        <f t="shared" si="59"/>
        <v/>
      </c>
    </row>
    <row r="1268" spans="1:28" s="170" customFormat="1" ht="20.399999999999999">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58"/>
        <v/>
      </c>
      <c r="T1268" s="155" t="str">
        <f ca="1">IF(B1268="","",IF(ISERROR(MATCH($J1268,SorP!$B$1:$B$6226,0)),"",INDIRECT("'SorP'!$A$"&amp;MATCH($S1268&amp;$J1268,SorP!C:C,0))))</f>
        <v/>
      </c>
      <c r="U1268" s="168"/>
      <c r="V1268" s="169" t="e">
        <f>IF(C1268="",NA(),MATCH($B1268&amp;$C1268,'Smelter Look-up'!$J:$J,0))</f>
        <v>#N/A</v>
      </c>
      <c r="X1268" s="170">
        <f t="shared" ca="1" si="57"/>
        <v>0</v>
      </c>
      <c r="AB1268" s="312" t="str">
        <f t="shared" si="59"/>
        <v/>
      </c>
    </row>
    <row r="1269" spans="1:28" s="170" customFormat="1" ht="20.399999999999999">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58"/>
        <v/>
      </c>
      <c r="T1269" s="155" t="str">
        <f ca="1">IF(B1269="","",IF(ISERROR(MATCH($J1269,SorP!$B$1:$B$6226,0)),"",INDIRECT("'SorP'!$A$"&amp;MATCH($S1269&amp;$J1269,SorP!C:C,0))))</f>
        <v/>
      </c>
      <c r="U1269" s="168"/>
      <c r="V1269" s="169" t="e">
        <f>IF(C1269="",NA(),MATCH($B1269&amp;$C1269,'Smelter Look-up'!$J:$J,0))</f>
        <v>#N/A</v>
      </c>
      <c r="X1269" s="170">
        <f t="shared" ca="1" si="57"/>
        <v>0</v>
      </c>
      <c r="AB1269" s="312" t="str">
        <f t="shared" si="59"/>
        <v/>
      </c>
    </row>
    <row r="1270" spans="1:28" s="170" customFormat="1" ht="20.399999999999999">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58"/>
        <v/>
      </c>
      <c r="T1270" s="155" t="str">
        <f ca="1">IF(B1270="","",IF(ISERROR(MATCH($J1270,SorP!$B$1:$B$6226,0)),"",INDIRECT("'SorP'!$A$"&amp;MATCH($S1270&amp;$J1270,SorP!C:C,0))))</f>
        <v/>
      </c>
      <c r="U1270" s="168"/>
      <c r="V1270" s="169" t="e">
        <f>IF(C1270="",NA(),MATCH($B1270&amp;$C1270,'Smelter Look-up'!$J:$J,0))</f>
        <v>#N/A</v>
      </c>
      <c r="X1270" s="170">
        <f t="shared" ca="1" si="57"/>
        <v>0</v>
      </c>
      <c r="AB1270" s="312" t="str">
        <f t="shared" si="59"/>
        <v/>
      </c>
    </row>
    <row r="1271" spans="1:28" s="170" customFormat="1" ht="20.399999999999999">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58"/>
        <v/>
      </c>
      <c r="T1271" s="155" t="str">
        <f ca="1">IF(B1271="","",IF(ISERROR(MATCH($J1271,SorP!$B$1:$B$6226,0)),"",INDIRECT("'SorP'!$A$"&amp;MATCH($S1271&amp;$J1271,SorP!C:C,0))))</f>
        <v/>
      </c>
      <c r="U1271" s="168"/>
      <c r="V1271" s="169" t="e">
        <f>IF(C1271="",NA(),MATCH($B1271&amp;$C1271,'Smelter Look-up'!$J:$J,0))</f>
        <v>#N/A</v>
      </c>
      <c r="X1271" s="170">
        <f t="shared" ca="1" si="57"/>
        <v>0</v>
      </c>
      <c r="AB1271" s="312" t="str">
        <f t="shared" si="59"/>
        <v/>
      </c>
    </row>
    <row r="1272" spans="1:28" s="170" customFormat="1" ht="20.399999999999999">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58"/>
        <v/>
      </c>
      <c r="T1272" s="155" t="str">
        <f ca="1">IF(B1272="","",IF(ISERROR(MATCH($J1272,SorP!$B$1:$B$6226,0)),"",INDIRECT("'SorP'!$A$"&amp;MATCH($S1272&amp;$J1272,SorP!C:C,0))))</f>
        <v/>
      </c>
      <c r="U1272" s="168"/>
      <c r="V1272" s="169" t="e">
        <f>IF(C1272="",NA(),MATCH($B1272&amp;$C1272,'Smelter Look-up'!$J:$J,0))</f>
        <v>#N/A</v>
      </c>
      <c r="X1272" s="170">
        <f t="shared" ca="1" si="57"/>
        <v>0</v>
      </c>
      <c r="AB1272" s="312" t="str">
        <f t="shared" si="59"/>
        <v/>
      </c>
    </row>
    <row r="1273" spans="1:28" s="170" customFormat="1" ht="20.399999999999999">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58"/>
        <v/>
      </c>
      <c r="T1273" s="155" t="str">
        <f ca="1">IF(B1273="","",IF(ISERROR(MATCH($J1273,SorP!$B$1:$B$6226,0)),"",INDIRECT("'SorP'!$A$"&amp;MATCH($S1273&amp;$J1273,SorP!C:C,0))))</f>
        <v/>
      </c>
      <c r="U1273" s="168"/>
      <c r="V1273" s="169" t="e">
        <f>IF(C1273="",NA(),MATCH($B1273&amp;$C1273,'Smelter Look-up'!$J:$J,0))</f>
        <v>#N/A</v>
      </c>
      <c r="X1273" s="170">
        <f t="shared" ca="1" si="57"/>
        <v>0</v>
      </c>
      <c r="AB1273" s="312" t="str">
        <f t="shared" si="59"/>
        <v/>
      </c>
    </row>
    <row r="1274" spans="1:28" s="170" customFormat="1" ht="20.399999999999999">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58"/>
        <v/>
      </c>
      <c r="T1274" s="155" t="str">
        <f ca="1">IF(B1274="","",IF(ISERROR(MATCH($J1274,SorP!$B$1:$B$6226,0)),"",INDIRECT("'SorP'!$A$"&amp;MATCH($S1274&amp;$J1274,SorP!C:C,0))))</f>
        <v/>
      </c>
      <c r="U1274" s="168"/>
      <c r="V1274" s="169" t="e">
        <f>IF(C1274="",NA(),MATCH($B1274&amp;$C1274,'Smelter Look-up'!$J:$J,0))</f>
        <v>#N/A</v>
      </c>
      <c r="X1274" s="170">
        <f t="shared" ca="1" si="57"/>
        <v>0</v>
      </c>
      <c r="AB1274" s="312" t="str">
        <f t="shared" si="59"/>
        <v/>
      </c>
    </row>
    <row r="1275" spans="1:28" s="170" customFormat="1" ht="20.399999999999999">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58"/>
        <v/>
      </c>
      <c r="T1275" s="155" t="str">
        <f ca="1">IF(B1275="","",IF(ISERROR(MATCH($J1275,SorP!$B$1:$B$6226,0)),"",INDIRECT("'SorP'!$A$"&amp;MATCH($S1275&amp;$J1275,SorP!C:C,0))))</f>
        <v/>
      </c>
      <c r="U1275" s="168"/>
      <c r="V1275" s="169" t="e">
        <f>IF(C1275="",NA(),MATCH($B1275&amp;$C1275,'Smelter Look-up'!$J:$J,0))</f>
        <v>#N/A</v>
      </c>
      <c r="X1275" s="170">
        <f t="shared" ca="1" si="57"/>
        <v>0</v>
      </c>
      <c r="AB1275" s="312" t="str">
        <f t="shared" si="59"/>
        <v/>
      </c>
    </row>
    <row r="1276" spans="1:28" s="170" customFormat="1" ht="20.399999999999999">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58"/>
        <v/>
      </c>
      <c r="T1276" s="155" t="str">
        <f ca="1">IF(B1276="","",IF(ISERROR(MATCH($J1276,SorP!$B$1:$B$6226,0)),"",INDIRECT("'SorP'!$A$"&amp;MATCH($S1276&amp;$J1276,SorP!C:C,0))))</f>
        <v/>
      </c>
      <c r="U1276" s="168"/>
      <c r="V1276" s="169" t="e">
        <f>IF(C1276="",NA(),MATCH($B1276&amp;$C1276,'Smelter Look-up'!$J:$J,0))</f>
        <v>#N/A</v>
      </c>
      <c r="X1276" s="170">
        <f t="shared" ref="X1276:X1339" ca="1" si="60">IF(AND(C1276="Smelter not listed",OR(LEN(D1276)=0,LEN(E1276)=0)),1,0)</f>
        <v>0</v>
      </c>
      <c r="AB1276" s="312" t="str">
        <f t="shared" si="59"/>
        <v/>
      </c>
    </row>
    <row r="1277" spans="1:28" s="170" customFormat="1" ht="20.399999999999999">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ref="S1277:S1340" ca="1" si="61">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0"/>
        <v>0</v>
      </c>
      <c r="AB1277" s="312" t="str">
        <f t="shared" si="59"/>
        <v/>
      </c>
    </row>
    <row r="1278" spans="1:28" s="170" customFormat="1" ht="20.399999999999999">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59"/>
        <v/>
      </c>
    </row>
    <row r="1279" spans="1:28" s="170" customFormat="1" ht="20.399999999999999">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ca="1" si="60"/>
        <v>0</v>
      </c>
      <c r="AB1279" s="312" t="str">
        <f t="shared" si="59"/>
        <v/>
      </c>
    </row>
    <row r="1280" spans="1:28" s="170" customFormat="1" ht="20.399999999999999">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1"/>
        <v/>
      </c>
      <c r="T1280" s="155" t="str">
        <f ca="1">IF(B1280="","",IF(ISERROR(MATCH($J1280,SorP!$B$1:$B$6226,0)),"",INDIRECT("'SorP'!$A$"&amp;MATCH($S1280&amp;$J1280,SorP!C:C,0))))</f>
        <v/>
      </c>
      <c r="U1280" s="168"/>
      <c r="V1280" s="169" t="e">
        <f>IF(C1280="",NA(),MATCH($B1280&amp;$C1280,'Smelter Look-up'!$J:$J,0))</f>
        <v>#N/A</v>
      </c>
      <c r="X1280" s="170">
        <f t="shared" ca="1" si="60"/>
        <v>0</v>
      </c>
      <c r="AB1280" s="312" t="str">
        <f t="shared" si="59"/>
        <v/>
      </c>
    </row>
    <row r="1281" spans="1:28" s="170" customFormat="1" ht="20.399999999999999">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1"/>
        <v/>
      </c>
      <c r="T1281" s="155" t="str">
        <f ca="1">IF(B1281="","",IF(ISERROR(MATCH($J1281,SorP!$B$1:$B$6226,0)),"",INDIRECT("'SorP'!$A$"&amp;MATCH($S1281&amp;$J1281,SorP!C:C,0))))</f>
        <v/>
      </c>
      <c r="U1281" s="168"/>
      <c r="V1281" s="169" t="e">
        <f>IF(C1281="",NA(),MATCH($B1281&amp;$C1281,'Smelter Look-up'!$J:$J,0))</f>
        <v>#N/A</v>
      </c>
      <c r="X1281" s="170">
        <f t="shared" ca="1" si="60"/>
        <v>0</v>
      </c>
      <c r="AB1281" s="312" t="str">
        <f t="shared" si="59"/>
        <v/>
      </c>
    </row>
    <row r="1282" spans="1:28" s="170" customFormat="1" ht="20.399999999999999">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1"/>
        <v/>
      </c>
      <c r="T1282" s="155" t="str">
        <f ca="1">IF(B1282="","",IF(ISERROR(MATCH($J1282,SorP!$B$1:$B$6226,0)),"",INDIRECT("'SorP'!$A$"&amp;MATCH($S1282&amp;$J1282,SorP!C:C,0))))</f>
        <v/>
      </c>
      <c r="U1282" s="168"/>
      <c r="V1282" s="169" t="e">
        <f>IF(C1282="",NA(),MATCH($B1282&amp;$C1282,'Smelter Look-up'!$J:$J,0))</f>
        <v>#N/A</v>
      </c>
      <c r="X1282" s="170">
        <f t="shared" ca="1" si="60"/>
        <v>0</v>
      </c>
      <c r="AB1282" s="312" t="str">
        <f t="shared" si="59"/>
        <v/>
      </c>
    </row>
    <row r="1283" spans="1:28" s="170" customFormat="1" ht="20.399999999999999">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1"/>
        <v/>
      </c>
      <c r="T1283" s="155" t="str">
        <f ca="1">IF(B1283="","",IF(ISERROR(MATCH($J1283,SorP!$B$1:$B$6226,0)),"",INDIRECT("'SorP'!$A$"&amp;MATCH($S1283&amp;$J1283,SorP!C:C,0))))</f>
        <v/>
      </c>
      <c r="U1283" s="168"/>
      <c r="V1283" s="169" t="e">
        <f>IF(C1283="",NA(),MATCH($B1283&amp;$C1283,'Smelter Look-up'!$J:$J,0))</f>
        <v>#N/A</v>
      </c>
      <c r="X1283" s="170">
        <f t="shared" ca="1" si="60"/>
        <v>0</v>
      </c>
      <c r="AB1283" s="312" t="str">
        <f t="shared" ref="AB1283:AB1346" si="62">IF(C1283="","",B1283)</f>
        <v/>
      </c>
    </row>
    <row r="1284" spans="1:28" s="170" customFormat="1" ht="20.399999999999999">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1"/>
        <v/>
      </c>
      <c r="T1284" s="155" t="str">
        <f ca="1">IF(B1284="","",IF(ISERROR(MATCH($J1284,SorP!$B$1:$B$6226,0)),"",INDIRECT("'SorP'!$A$"&amp;MATCH($S1284&amp;$J1284,SorP!C:C,0))))</f>
        <v/>
      </c>
      <c r="U1284" s="168"/>
      <c r="V1284" s="169" t="e">
        <f>IF(C1284="",NA(),MATCH($B1284&amp;$C1284,'Smelter Look-up'!$J:$J,0))</f>
        <v>#N/A</v>
      </c>
      <c r="X1284" s="170">
        <f t="shared" ca="1" si="60"/>
        <v>0</v>
      </c>
      <c r="AB1284" s="312" t="str">
        <f t="shared" si="62"/>
        <v/>
      </c>
    </row>
    <row r="1285" spans="1:28" s="170" customFormat="1" ht="20.399999999999999">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1"/>
        <v/>
      </c>
      <c r="T1285" s="155" t="str">
        <f ca="1">IF(B1285="","",IF(ISERROR(MATCH($J1285,SorP!$B$1:$B$6226,0)),"",INDIRECT("'SorP'!$A$"&amp;MATCH($S1285&amp;$J1285,SorP!C:C,0))))</f>
        <v/>
      </c>
      <c r="U1285" s="168"/>
      <c r="V1285" s="169" t="e">
        <f>IF(C1285="",NA(),MATCH($B1285&amp;$C1285,'Smelter Look-up'!$J:$J,0))</f>
        <v>#N/A</v>
      </c>
      <c r="X1285" s="170">
        <f t="shared" ca="1" si="60"/>
        <v>0</v>
      </c>
      <c r="AB1285" s="312" t="str">
        <f t="shared" si="62"/>
        <v/>
      </c>
    </row>
    <row r="1286" spans="1:28" s="170" customFormat="1" ht="20.399999999999999">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1"/>
        <v/>
      </c>
      <c r="T1286" s="155" t="str">
        <f ca="1">IF(B1286="","",IF(ISERROR(MATCH($J1286,SorP!$B$1:$B$6226,0)),"",INDIRECT("'SorP'!$A$"&amp;MATCH($S1286&amp;$J1286,SorP!C:C,0))))</f>
        <v/>
      </c>
      <c r="U1286" s="168"/>
      <c r="V1286" s="169" t="e">
        <f>IF(C1286="",NA(),MATCH($B1286&amp;$C1286,'Smelter Look-up'!$J:$J,0))</f>
        <v>#N/A</v>
      </c>
      <c r="X1286" s="170">
        <f t="shared" ca="1" si="60"/>
        <v>0</v>
      </c>
      <c r="AB1286" s="312" t="str">
        <f t="shared" si="62"/>
        <v/>
      </c>
    </row>
    <row r="1287" spans="1:28" s="170" customFormat="1" ht="20.399999999999999">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1"/>
        <v/>
      </c>
      <c r="T1287" s="155" t="str">
        <f ca="1">IF(B1287="","",IF(ISERROR(MATCH($J1287,SorP!$B$1:$B$6226,0)),"",INDIRECT("'SorP'!$A$"&amp;MATCH($S1287&amp;$J1287,SorP!C:C,0))))</f>
        <v/>
      </c>
      <c r="U1287" s="168"/>
      <c r="V1287" s="169" t="e">
        <f>IF(C1287="",NA(),MATCH($B1287&amp;$C1287,'Smelter Look-up'!$J:$J,0))</f>
        <v>#N/A</v>
      </c>
      <c r="X1287" s="170">
        <f t="shared" ca="1" si="60"/>
        <v>0</v>
      </c>
      <c r="AB1287" s="312" t="str">
        <f t="shared" si="62"/>
        <v/>
      </c>
    </row>
    <row r="1288" spans="1:28" s="170" customFormat="1" ht="20.399999999999999">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1"/>
        <v/>
      </c>
      <c r="T1288" s="155" t="str">
        <f ca="1">IF(B1288="","",IF(ISERROR(MATCH($J1288,SorP!$B$1:$B$6226,0)),"",INDIRECT("'SorP'!$A$"&amp;MATCH($S1288&amp;$J1288,SorP!C:C,0))))</f>
        <v/>
      </c>
      <c r="U1288" s="168"/>
      <c r="V1288" s="169" t="e">
        <f>IF(C1288="",NA(),MATCH($B1288&amp;$C1288,'Smelter Look-up'!$J:$J,0))</f>
        <v>#N/A</v>
      </c>
      <c r="X1288" s="170">
        <f t="shared" ca="1" si="60"/>
        <v>0</v>
      </c>
      <c r="AB1288" s="312" t="str">
        <f t="shared" si="62"/>
        <v/>
      </c>
    </row>
    <row r="1289" spans="1:28" s="170" customFormat="1" ht="20.399999999999999">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1"/>
        <v/>
      </c>
      <c r="T1289" s="155" t="str">
        <f ca="1">IF(B1289="","",IF(ISERROR(MATCH($J1289,SorP!$B$1:$B$6226,0)),"",INDIRECT("'SorP'!$A$"&amp;MATCH($S1289&amp;$J1289,SorP!C:C,0))))</f>
        <v/>
      </c>
      <c r="U1289" s="168"/>
      <c r="V1289" s="169" t="e">
        <f>IF(C1289="",NA(),MATCH($B1289&amp;$C1289,'Smelter Look-up'!$J:$J,0))</f>
        <v>#N/A</v>
      </c>
      <c r="X1289" s="170">
        <f t="shared" ca="1" si="60"/>
        <v>0</v>
      </c>
      <c r="AB1289" s="312" t="str">
        <f t="shared" si="62"/>
        <v/>
      </c>
    </row>
    <row r="1290" spans="1:28" s="170" customFormat="1" ht="20.399999999999999">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1"/>
        <v/>
      </c>
      <c r="T1290" s="155" t="str">
        <f ca="1">IF(B1290="","",IF(ISERROR(MATCH($J1290,SorP!$B$1:$B$6226,0)),"",INDIRECT("'SorP'!$A$"&amp;MATCH($S1290&amp;$J1290,SorP!C:C,0))))</f>
        <v/>
      </c>
      <c r="U1290" s="168"/>
      <c r="V1290" s="169" t="e">
        <f>IF(C1290="",NA(),MATCH($B1290&amp;$C1290,'Smelter Look-up'!$J:$J,0))</f>
        <v>#N/A</v>
      </c>
      <c r="X1290" s="170">
        <f t="shared" ca="1" si="60"/>
        <v>0</v>
      </c>
      <c r="AB1290" s="312" t="str">
        <f t="shared" si="62"/>
        <v/>
      </c>
    </row>
    <row r="1291" spans="1:28" s="170" customFormat="1" ht="20.399999999999999">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1"/>
        <v/>
      </c>
      <c r="T1291" s="155" t="str">
        <f ca="1">IF(B1291="","",IF(ISERROR(MATCH($J1291,SorP!$B$1:$B$6226,0)),"",INDIRECT("'SorP'!$A$"&amp;MATCH($S1291&amp;$J1291,SorP!C:C,0))))</f>
        <v/>
      </c>
      <c r="U1291" s="168"/>
      <c r="V1291" s="169" t="e">
        <f>IF(C1291="",NA(),MATCH($B1291&amp;$C1291,'Smelter Look-up'!$J:$J,0))</f>
        <v>#N/A</v>
      </c>
      <c r="X1291" s="170">
        <f t="shared" ca="1" si="60"/>
        <v>0</v>
      </c>
      <c r="AB1291" s="312" t="str">
        <f t="shared" si="62"/>
        <v/>
      </c>
    </row>
    <row r="1292" spans="1:28" s="170" customFormat="1" ht="20.399999999999999">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1"/>
        <v/>
      </c>
      <c r="T1292" s="155" t="str">
        <f ca="1">IF(B1292="","",IF(ISERROR(MATCH($J1292,SorP!$B$1:$B$6226,0)),"",INDIRECT("'SorP'!$A$"&amp;MATCH($S1292&amp;$J1292,SorP!C:C,0))))</f>
        <v/>
      </c>
      <c r="U1292" s="168"/>
      <c r="V1292" s="169" t="e">
        <f>IF(C1292="",NA(),MATCH($B1292&amp;$C1292,'Smelter Look-up'!$J:$J,0))</f>
        <v>#N/A</v>
      </c>
      <c r="X1292" s="170">
        <f t="shared" ca="1" si="60"/>
        <v>0</v>
      </c>
      <c r="AB1292" s="312" t="str">
        <f t="shared" si="62"/>
        <v/>
      </c>
    </row>
    <row r="1293" spans="1:28" s="170" customFormat="1" ht="20.399999999999999">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1"/>
        <v/>
      </c>
      <c r="T1293" s="155" t="str">
        <f ca="1">IF(B1293="","",IF(ISERROR(MATCH($J1293,SorP!$B$1:$B$6226,0)),"",INDIRECT("'SorP'!$A$"&amp;MATCH($S1293&amp;$J1293,SorP!C:C,0))))</f>
        <v/>
      </c>
      <c r="U1293" s="168"/>
      <c r="V1293" s="169" t="e">
        <f>IF(C1293="",NA(),MATCH($B1293&amp;$C1293,'Smelter Look-up'!$J:$J,0))</f>
        <v>#N/A</v>
      </c>
      <c r="X1293" s="170">
        <f t="shared" ca="1" si="60"/>
        <v>0</v>
      </c>
      <c r="AB1293" s="312" t="str">
        <f t="shared" si="62"/>
        <v/>
      </c>
    </row>
    <row r="1294" spans="1:28" s="170" customFormat="1" ht="20.399999999999999">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1"/>
        <v/>
      </c>
      <c r="T1294" s="155" t="str">
        <f ca="1">IF(B1294="","",IF(ISERROR(MATCH($J1294,SorP!$B$1:$B$6226,0)),"",INDIRECT("'SorP'!$A$"&amp;MATCH($S1294&amp;$J1294,SorP!C:C,0))))</f>
        <v/>
      </c>
      <c r="U1294" s="168"/>
      <c r="V1294" s="169" t="e">
        <f>IF(C1294="",NA(),MATCH($B1294&amp;$C1294,'Smelter Look-up'!$J:$J,0))</f>
        <v>#N/A</v>
      </c>
      <c r="X1294" s="170">
        <f t="shared" ca="1" si="60"/>
        <v>0</v>
      </c>
      <c r="AB1294" s="312" t="str">
        <f t="shared" si="62"/>
        <v/>
      </c>
    </row>
    <row r="1295" spans="1:28" s="170" customFormat="1" ht="20.399999999999999">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1"/>
        <v/>
      </c>
      <c r="T1295" s="155" t="str">
        <f ca="1">IF(B1295="","",IF(ISERROR(MATCH($J1295,SorP!$B$1:$B$6226,0)),"",INDIRECT("'SorP'!$A$"&amp;MATCH($S1295&amp;$J1295,SorP!C:C,0))))</f>
        <v/>
      </c>
      <c r="U1295" s="168"/>
      <c r="V1295" s="169" t="e">
        <f>IF(C1295="",NA(),MATCH($B1295&amp;$C1295,'Smelter Look-up'!$J:$J,0))</f>
        <v>#N/A</v>
      </c>
      <c r="X1295" s="170">
        <f t="shared" ca="1" si="60"/>
        <v>0</v>
      </c>
      <c r="AB1295" s="312" t="str">
        <f t="shared" si="62"/>
        <v/>
      </c>
    </row>
    <row r="1296" spans="1:28" s="170" customFormat="1" ht="20.399999999999999">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1"/>
        <v/>
      </c>
      <c r="T1296" s="155" t="str">
        <f ca="1">IF(B1296="","",IF(ISERROR(MATCH($J1296,SorP!$B$1:$B$6226,0)),"",INDIRECT("'SorP'!$A$"&amp;MATCH($S1296&amp;$J1296,SorP!C:C,0))))</f>
        <v/>
      </c>
      <c r="U1296" s="168"/>
      <c r="V1296" s="169" t="e">
        <f>IF(C1296="",NA(),MATCH($B1296&amp;$C1296,'Smelter Look-up'!$J:$J,0))</f>
        <v>#N/A</v>
      </c>
      <c r="X1296" s="170">
        <f t="shared" ca="1" si="60"/>
        <v>0</v>
      </c>
      <c r="AB1296" s="312" t="str">
        <f t="shared" si="62"/>
        <v/>
      </c>
    </row>
    <row r="1297" spans="1:28" s="170" customFormat="1" ht="20.399999999999999">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1"/>
        <v/>
      </c>
      <c r="T1297" s="155" t="str">
        <f ca="1">IF(B1297="","",IF(ISERROR(MATCH($J1297,SorP!$B$1:$B$6226,0)),"",INDIRECT("'SorP'!$A$"&amp;MATCH($S1297&amp;$J1297,SorP!C:C,0))))</f>
        <v/>
      </c>
      <c r="U1297" s="168"/>
      <c r="V1297" s="169" t="e">
        <f>IF(C1297="",NA(),MATCH($B1297&amp;$C1297,'Smelter Look-up'!$J:$J,0))</f>
        <v>#N/A</v>
      </c>
      <c r="X1297" s="170">
        <f t="shared" ca="1" si="60"/>
        <v>0</v>
      </c>
      <c r="AB1297" s="312" t="str">
        <f t="shared" si="62"/>
        <v/>
      </c>
    </row>
    <row r="1298" spans="1:28" s="170" customFormat="1" ht="20.399999999999999">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1"/>
        <v/>
      </c>
      <c r="T1298" s="155" t="str">
        <f ca="1">IF(B1298="","",IF(ISERROR(MATCH($J1298,SorP!$B$1:$B$6226,0)),"",INDIRECT("'SorP'!$A$"&amp;MATCH($S1298&amp;$J1298,SorP!C:C,0))))</f>
        <v/>
      </c>
      <c r="U1298" s="168"/>
      <c r="V1298" s="169" t="e">
        <f>IF(C1298="",NA(),MATCH($B1298&amp;$C1298,'Smelter Look-up'!$J:$J,0))</f>
        <v>#N/A</v>
      </c>
      <c r="X1298" s="170">
        <f t="shared" ca="1" si="60"/>
        <v>0</v>
      </c>
      <c r="AB1298" s="312" t="str">
        <f t="shared" si="62"/>
        <v/>
      </c>
    </row>
    <row r="1299" spans="1:28" s="170" customFormat="1" ht="20.399999999999999">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1"/>
        <v/>
      </c>
      <c r="T1299" s="155" t="str">
        <f ca="1">IF(B1299="","",IF(ISERROR(MATCH($J1299,SorP!$B$1:$B$6226,0)),"",INDIRECT("'SorP'!$A$"&amp;MATCH($S1299&amp;$J1299,SorP!C:C,0))))</f>
        <v/>
      </c>
      <c r="U1299" s="168"/>
      <c r="V1299" s="169" t="e">
        <f>IF(C1299="",NA(),MATCH($B1299&amp;$C1299,'Smelter Look-up'!$J:$J,0))</f>
        <v>#N/A</v>
      </c>
      <c r="X1299" s="170">
        <f t="shared" ca="1" si="60"/>
        <v>0</v>
      </c>
      <c r="AB1299" s="312" t="str">
        <f t="shared" si="62"/>
        <v/>
      </c>
    </row>
    <row r="1300" spans="1:28" s="170" customFormat="1" ht="20.399999999999999">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1"/>
        <v/>
      </c>
      <c r="T1300" s="155" t="str">
        <f ca="1">IF(B1300="","",IF(ISERROR(MATCH($J1300,SorP!$B$1:$B$6226,0)),"",INDIRECT("'SorP'!$A$"&amp;MATCH($S1300&amp;$J1300,SorP!C:C,0))))</f>
        <v/>
      </c>
      <c r="U1300" s="168"/>
      <c r="V1300" s="169" t="e">
        <f>IF(C1300="",NA(),MATCH($B1300&amp;$C1300,'Smelter Look-up'!$J:$J,0))</f>
        <v>#N/A</v>
      </c>
      <c r="X1300" s="170">
        <f t="shared" ca="1" si="60"/>
        <v>0</v>
      </c>
      <c r="AB1300" s="312" t="str">
        <f t="shared" si="62"/>
        <v/>
      </c>
    </row>
    <row r="1301" spans="1:28" s="170" customFormat="1" ht="20.399999999999999">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1"/>
        <v/>
      </c>
      <c r="T1301" s="155" t="str">
        <f ca="1">IF(B1301="","",IF(ISERROR(MATCH($J1301,SorP!$B$1:$B$6226,0)),"",INDIRECT("'SorP'!$A$"&amp;MATCH($S1301&amp;$J1301,SorP!C:C,0))))</f>
        <v/>
      </c>
      <c r="U1301" s="168"/>
      <c r="V1301" s="169" t="e">
        <f>IF(C1301="",NA(),MATCH($B1301&amp;$C1301,'Smelter Look-up'!$J:$J,0))</f>
        <v>#N/A</v>
      </c>
      <c r="X1301" s="170">
        <f t="shared" ca="1" si="60"/>
        <v>0</v>
      </c>
      <c r="AB1301" s="312" t="str">
        <f t="shared" si="62"/>
        <v/>
      </c>
    </row>
    <row r="1302" spans="1:28" s="170" customFormat="1" ht="20.399999999999999">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1"/>
        <v/>
      </c>
      <c r="T1302" s="155" t="str">
        <f ca="1">IF(B1302="","",IF(ISERROR(MATCH($J1302,SorP!$B$1:$B$6226,0)),"",INDIRECT("'SorP'!$A$"&amp;MATCH($S1302&amp;$J1302,SorP!C:C,0))))</f>
        <v/>
      </c>
      <c r="U1302" s="168"/>
      <c r="V1302" s="169" t="e">
        <f>IF(C1302="",NA(),MATCH($B1302&amp;$C1302,'Smelter Look-up'!$J:$J,0))</f>
        <v>#N/A</v>
      </c>
      <c r="X1302" s="170">
        <f t="shared" ca="1" si="60"/>
        <v>0</v>
      </c>
      <c r="AB1302" s="312" t="str">
        <f t="shared" si="62"/>
        <v/>
      </c>
    </row>
    <row r="1303" spans="1:28" s="170" customFormat="1" ht="20.399999999999999">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1"/>
        <v/>
      </c>
      <c r="T1303" s="155" t="str">
        <f ca="1">IF(B1303="","",IF(ISERROR(MATCH($J1303,SorP!$B$1:$B$6226,0)),"",INDIRECT("'SorP'!$A$"&amp;MATCH($S1303&amp;$J1303,SorP!C:C,0))))</f>
        <v/>
      </c>
      <c r="U1303" s="168"/>
      <c r="V1303" s="169" t="e">
        <f>IF(C1303="",NA(),MATCH($B1303&amp;$C1303,'Smelter Look-up'!$J:$J,0))</f>
        <v>#N/A</v>
      </c>
      <c r="X1303" s="170">
        <f t="shared" ca="1" si="60"/>
        <v>0</v>
      </c>
      <c r="AB1303" s="312" t="str">
        <f t="shared" si="62"/>
        <v/>
      </c>
    </row>
    <row r="1304" spans="1:28" s="170" customFormat="1" ht="20.399999999999999">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1"/>
        <v/>
      </c>
      <c r="T1304" s="155" t="str">
        <f ca="1">IF(B1304="","",IF(ISERROR(MATCH($J1304,SorP!$B$1:$B$6226,0)),"",INDIRECT("'SorP'!$A$"&amp;MATCH($S1304&amp;$J1304,SorP!C:C,0))))</f>
        <v/>
      </c>
      <c r="U1304" s="168"/>
      <c r="V1304" s="169" t="e">
        <f>IF(C1304="",NA(),MATCH($B1304&amp;$C1304,'Smelter Look-up'!$J:$J,0))</f>
        <v>#N/A</v>
      </c>
      <c r="X1304" s="170">
        <f t="shared" ca="1" si="60"/>
        <v>0</v>
      </c>
      <c r="AB1304" s="312" t="str">
        <f t="shared" si="62"/>
        <v/>
      </c>
    </row>
    <row r="1305" spans="1:28" s="170" customFormat="1" ht="20.399999999999999">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1"/>
        <v/>
      </c>
      <c r="T1305" s="155" t="str">
        <f ca="1">IF(B1305="","",IF(ISERROR(MATCH($J1305,SorP!$B$1:$B$6226,0)),"",INDIRECT("'SorP'!$A$"&amp;MATCH($S1305&amp;$J1305,SorP!C:C,0))))</f>
        <v/>
      </c>
      <c r="U1305" s="168"/>
      <c r="V1305" s="169" t="e">
        <f>IF(C1305="",NA(),MATCH($B1305&amp;$C1305,'Smelter Look-up'!$J:$J,0))</f>
        <v>#N/A</v>
      </c>
      <c r="X1305" s="170">
        <f t="shared" ca="1" si="60"/>
        <v>0</v>
      </c>
      <c r="AB1305" s="312" t="str">
        <f t="shared" si="62"/>
        <v/>
      </c>
    </row>
    <row r="1306" spans="1:28" s="170" customFormat="1" ht="20.399999999999999">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1"/>
        <v/>
      </c>
      <c r="T1306" s="155" t="str">
        <f ca="1">IF(B1306="","",IF(ISERROR(MATCH($J1306,SorP!$B$1:$B$6226,0)),"",INDIRECT("'SorP'!$A$"&amp;MATCH($S1306&amp;$J1306,SorP!C:C,0))))</f>
        <v/>
      </c>
      <c r="U1306" s="168"/>
      <c r="V1306" s="169" t="e">
        <f>IF(C1306="",NA(),MATCH($B1306&amp;$C1306,'Smelter Look-up'!$J:$J,0))</f>
        <v>#N/A</v>
      </c>
      <c r="X1306" s="170">
        <f t="shared" ca="1" si="60"/>
        <v>0</v>
      </c>
      <c r="AB1306" s="312" t="str">
        <f t="shared" si="62"/>
        <v/>
      </c>
    </row>
    <row r="1307" spans="1:28" s="170" customFormat="1" ht="20.399999999999999">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1"/>
        <v/>
      </c>
      <c r="T1307" s="155" t="str">
        <f ca="1">IF(B1307="","",IF(ISERROR(MATCH($J1307,SorP!$B$1:$B$6226,0)),"",INDIRECT("'SorP'!$A$"&amp;MATCH($S1307&amp;$J1307,SorP!C:C,0))))</f>
        <v/>
      </c>
      <c r="U1307" s="168"/>
      <c r="V1307" s="169" t="e">
        <f>IF(C1307="",NA(),MATCH($B1307&amp;$C1307,'Smelter Look-up'!$J:$J,0))</f>
        <v>#N/A</v>
      </c>
      <c r="X1307" s="170">
        <f t="shared" ca="1" si="60"/>
        <v>0</v>
      </c>
      <c r="AB1307" s="312" t="str">
        <f t="shared" si="62"/>
        <v/>
      </c>
    </row>
    <row r="1308" spans="1:28" s="170" customFormat="1" ht="20.399999999999999">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1"/>
        <v/>
      </c>
      <c r="T1308" s="155" t="str">
        <f ca="1">IF(B1308="","",IF(ISERROR(MATCH($J1308,SorP!$B$1:$B$6226,0)),"",INDIRECT("'SorP'!$A$"&amp;MATCH($S1308&amp;$J1308,SorP!C:C,0))))</f>
        <v/>
      </c>
      <c r="U1308" s="168"/>
      <c r="V1308" s="169" t="e">
        <f>IF(C1308="",NA(),MATCH($B1308&amp;$C1308,'Smelter Look-up'!$J:$J,0))</f>
        <v>#N/A</v>
      </c>
      <c r="X1308" s="170">
        <f t="shared" ca="1" si="60"/>
        <v>0</v>
      </c>
      <c r="AB1308" s="312" t="str">
        <f t="shared" si="62"/>
        <v/>
      </c>
    </row>
    <row r="1309" spans="1:28" s="170" customFormat="1" ht="20.399999999999999">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1"/>
        <v/>
      </c>
      <c r="T1309" s="155" t="str">
        <f ca="1">IF(B1309="","",IF(ISERROR(MATCH($J1309,SorP!$B$1:$B$6226,0)),"",INDIRECT("'SorP'!$A$"&amp;MATCH($S1309&amp;$J1309,SorP!C:C,0))))</f>
        <v/>
      </c>
      <c r="U1309" s="168"/>
      <c r="V1309" s="169" t="e">
        <f>IF(C1309="",NA(),MATCH($B1309&amp;$C1309,'Smelter Look-up'!$J:$J,0))</f>
        <v>#N/A</v>
      </c>
      <c r="X1309" s="170">
        <f t="shared" ca="1" si="60"/>
        <v>0</v>
      </c>
      <c r="AB1309" s="312" t="str">
        <f t="shared" si="62"/>
        <v/>
      </c>
    </row>
    <row r="1310" spans="1:28" s="170" customFormat="1" ht="20.399999999999999">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1"/>
        <v/>
      </c>
      <c r="T1310" s="155" t="str">
        <f ca="1">IF(B1310="","",IF(ISERROR(MATCH($J1310,SorP!$B$1:$B$6226,0)),"",INDIRECT("'SorP'!$A$"&amp;MATCH($S1310&amp;$J1310,SorP!C:C,0))))</f>
        <v/>
      </c>
      <c r="U1310" s="168"/>
      <c r="V1310" s="169" t="e">
        <f>IF(C1310="",NA(),MATCH($B1310&amp;$C1310,'Smelter Look-up'!$J:$J,0))</f>
        <v>#N/A</v>
      </c>
      <c r="X1310" s="170">
        <f t="shared" ca="1" si="60"/>
        <v>0</v>
      </c>
      <c r="AB1310" s="312" t="str">
        <f t="shared" si="62"/>
        <v/>
      </c>
    </row>
    <row r="1311" spans="1:28" s="170" customFormat="1" ht="20.399999999999999">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1"/>
        <v/>
      </c>
      <c r="T1311" s="155" t="str">
        <f ca="1">IF(B1311="","",IF(ISERROR(MATCH($J1311,SorP!$B$1:$B$6226,0)),"",INDIRECT("'SorP'!$A$"&amp;MATCH($S1311&amp;$J1311,SorP!C:C,0))))</f>
        <v/>
      </c>
      <c r="U1311" s="168"/>
      <c r="V1311" s="169" t="e">
        <f>IF(C1311="",NA(),MATCH($B1311&amp;$C1311,'Smelter Look-up'!$J:$J,0))</f>
        <v>#N/A</v>
      </c>
      <c r="X1311" s="170">
        <f t="shared" ca="1" si="60"/>
        <v>0</v>
      </c>
      <c r="AB1311" s="312" t="str">
        <f t="shared" si="62"/>
        <v/>
      </c>
    </row>
    <row r="1312" spans="1:28" s="170" customFormat="1" ht="20.399999999999999">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1"/>
        <v/>
      </c>
      <c r="T1312" s="155" t="str">
        <f ca="1">IF(B1312="","",IF(ISERROR(MATCH($J1312,SorP!$B$1:$B$6226,0)),"",INDIRECT("'SorP'!$A$"&amp;MATCH($S1312&amp;$J1312,SorP!C:C,0))))</f>
        <v/>
      </c>
      <c r="U1312" s="168"/>
      <c r="V1312" s="169" t="e">
        <f>IF(C1312="",NA(),MATCH($B1312&amp;$C1312,'Smelter Look-up'!$J:$J,0))</f>
        <v>#N/A</v>
      </c>
      <c r="X1312" s="170">
        <f t="shared" ca="1" si="60"/>
        <v>0</v>
      </c>
      <c r="AB1312" s="312" t="str">
        <f t="shared" si="62"/>
        <v/>
      </c>
    </row>
    <row r="1313" spans="1:28" s="170" customFormat="1" ht="20.399999999999999">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1"/>
        <v/>
      </c>
      <c r="T1313" s="155" t="str">
        <f ca="1">IF(B1313="","",IF(ISERROR(MATCH($J1313,SorP!$B$1:$B$6226,0)),"",INDIRECT("'SorP'!$A$"&amp;MATCH($S1313&amp;$J1313,SorP!C:C,0))))</f>
        <v/>
      </c>
      <c r="U1313" s="168"/>
      <c r="V1313" s="169" t="e">
        <f>IF(C1313="",NA(),MATCH($B1313&amp;$C1313,'Smelter Look-up'!$J:$J,0))</f>
        <v>#N/A</v>
      </c>
      <c r="X1313" s="170">
        <f t="shared" ca="1" si="60"/>
        <v>0</v>
      </c>
      <c r="AB1313" s="312" t="str">
        <f t="shared" si="62"/>
        <v/>
      </c>
    </row>
    <row r="1314" spans="1:28" s="170" customFormat="1" ht="20.399999999999999">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1"/>
        <v/>
      </c>
      <c r="T1314" s="155" t="str">
        <f ca="1">IF(B1314="","",IF(ISERROR(MATCH($J1314,SorP!$B$1:$B$6226,0)),"",INDIRECT("'SorP'!$A$"&amp;MATCH($S1314&amp;$J1314,SorP!C:C,0))))</f>
        <v/>
      </c>
      <c r="U1314" s="168"/>
      <c r="V1314" s="169" t="e">
        <f>IF(C1314="",NA(),MATCH($B1314&amp;$C1314,'Smelter Look-up'!$J:$J,0))</f>
        <v>#N/A</v>
      </c>
      <c r="X1314" s="170">
        <f t="shared" ca="1" si="60"/>
        <v>0</v>
      </c>
      <c r="AB1314" s="312" t="str">
        <f t="shared" si="62"/>
        <v/>
      </c>
    </row>
    <row r="1315" spans="1:28" s="170" customFormat="1" ht="20.399999999999999">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1"/>
        <v/>
      </c>
      <c r="T1315" s="155" t="str">
        <f ca="1">IF(B1315="","",IF(ISERROR(MATCH($J1315,SorP!$B$1:$B$6226,0)),"",INDIRECT("'SorP'!$A$"&amp;MATCH($S1315&amp;$J1315,SorP!C:C,0))))</f>
        <v/>
      </c>
      <c r="U1315" s="168"/>
      <c r="V1315" s="169" t="e">
        <f>IF(C1315="",NA(),MATCH($B1315&amp;$C1315,'Smelter Look-up'!$J:$J,0))</f>
        <v>#N/A</v>
      </c>
      <c r="X1315" s="170">
        <f t="shared" ca="1" si="60"/>
        <v>0</v>
      </c>
      <c r="AB1315" s="312" t="str">
        <f t="shared" si="62"/>
        <v/>
      </c>
    </row>
    <row r="1316" spans="1:28" s="170" customFormat="1" ht="20.399999999999999">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1"/>
        <v/>
      </c>
      <c r="T1316" s="155" t="str">
        <f ca="1">IF(B1316="","",IF(ISERROR(MATCH($J1316,SorP!$B$1:$B$6226,0)),"",INDIRECT("'SorP'!$A$"&amp;MATCH($S1316&amp;$J1316,SorP!C:C,0))))</f>
        <v/>
      </c>
      <c r="U1316" s="168"/>
      <c r="V1316" s="169" t="e">
        <f>IF(C1316="",NA(),MATCH($B1316&amp;$C1316,'Smelter Look-up'!$J:$J,0))</f>
        <v>#N/A</v>
      </c>
      <c r="X1316" s="170">
        <f t="shared" ca="1" si="60"/>
        <v>0</v>
      </c>
      <c r="AB1316" s="312" t="str">
        <f t="shared" si="62"/>
        <v/>
      </c>
    </row>
    <row r="1317" spans="1:28" s="170" customFormat="1" ht="20.399999999999999">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1"/>
        <v/>
      </c>
      <c r="T1317" s="155" t="str">
        <f ca="1">IF(B1317="","",IF(ISERROR(MATCH($J1317,SorP!$B$1:$B$6226,0)),"",INDIRECT("'SorP'!$A$"&amp;MATCH($S1317&amp;$J1317,SorP!C:C,0))))</f>
        <v/>
      </c>
      <c r="U1317" s="168"/>
      <c r="V1317" s="169" t="e">
        <f>IF(C1317="",NA(),MATCH($B1317&amp;$C1317,'Smelter Look-up'!$J:$J,0))</f>
        <v>#N/A</v>
      </c>
      <c r="X1317" s="170">
        <f t="shared" ca="1" si="60"/>
        <v>0</v>
      </c>
      <c r="AB1317" s="312" t="str">
        <f t="shared" si="62"/>
        <v/>
      </c>
    </row>
    <row r="1318" spans="1:28" s="170" customFormat="1" ht="20.399999999999999">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1"/>
        <v/>
      </c>
      <c r="T1318" s="155" t="str">
        <f ca="1">IF(B1318="","",IF(ISERROR(MATCH($J1318,SorP!$B$1:$B$6226,0)),"",INDIRECT("'SorP'!$A$"&amp;MATCH($S1318&amp;$J1318,SorP!C:C,0))))</f>
        <v/>
      </c>
      <c r="U1318" s="168"/>
      <c r="V1318" s="169" t="e">
        <f>IF(C1318="",NA(),MATCH($B1318&amp;$C1318,'Smelter Look-up'!$J:$J,0))</f>
        <v>#N/A</v>
      </c>
      <c r="X1318" s="170">
        <f t="shared" ca="1" si="60"/>
        <v>0</v>
      </c>
      <c r="AB1318" s="312" t="str">
        <f t="shared" si="62"/>
        <v/>
      </c>
    </row>
    <row r="1319" spans="1:28" s="170" customFormat="1" ht="20.399999999999999">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1"/>
        <v/>
      </c>
      <c r="T1319" s="155" t="str">
        <f ca="1">IF(B1319="","",IF(ISERROR(MATCH($J1319,SorP!$B$1:$B$6226,0)),"",INDIRECT("'SorP'!$A$"&amp;MATCH($S1319&amp;$J1319,SorP!C:C,0))))</f>
        <v/>
      </c>
      <c r="U1319" s="168"/>
      <c r="V1319" s="169" t="e">
        <f>IF(C1319="",NA(),MATCH($B1319&amp;$C1319,'Smelter Look-up'!$J:$J,0))</f>
        <v>#N/A</v>
      </c>
      <c r="X1319" s="170">
        <f t="shared" ca="1" si="60"/>
        <v>0</v>
      </c>
      <c r="AB1319" s="312" t="str">
        <f t="shared" si="62"/>
        <v/>
      </c>
    </row>
    <row r="1320" spans="1:28" s="170" customFormat="1" ht="20.399999999999999">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1"/>
        <v/>
      </c>
      <c r="T1320" s="155" t="str">
        <f ca="1">IF(B1320="","",IF(ISERROR(MATCH($J1320,SorP!$B$1:$B$6226,0)),"",INDIRECT("'SorP'!$A$"&amp;MATCH($S1320&amp;$J1320,SorP!C:C,0))))</f>
        <v/>
      </c>
      <c r="U1320" s="168"/>
      <c r="V1320" s="169" t="e">
        <f>IF(C1320="",NA(),MATCH($B1320&amp;$C1320,'Smelter Look-up'!$J:$J,0))</f>
        <v>#N/A</v>
      </c>
      <c r="X1320" s="170">
        <f t="shared" ca="1" si="60"/>
        <v>0</v>
      </c>
      <c r="AB1320" s="312" t="str">
        <f t="shared" si="62"/>
        <v/>
      </c>
    </row>
    <row r="1321" spans="1:28" s="170" customFormat="1" ht="20.399999999999999">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1"/>
        <v/>
      </c>
      <c r="T1321" s="155" t="str">
        <f ca="1">IF(B1321="","",IF(ISERROR(MATCH($J1321,SorP!$B$1:$B$6226,0)),"",INDIRECT("'SorP'!$A$"&amp;MATCH($S1321&amp;$J1321,SorP!C:C,0))))</f>
        <v/>
      </c>
      <c r="U1321" s="168"/>
      <c r="V1321" s="169" t="e">
        <f>IF(C1321="",NA(),MATCH($B1321&amp;$C1321,'Smelter Look-up'!$J:$J,0))</f>
        <v>#N/A</v>
      </c>
      <c r="X1321" s="170">
        <f t="shared" ca="1" si="60"/>
        <v>0</v>
      </c>
      <c r="AB1321" s="312" t="str">
        <f t="shared" si="62"/>
        <v/>
      </c>
    </row>
    <row r="1322" spans="1:28" s="170" customFormat="1" ht="20.399999999999999">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1"/>
        <v/>
      </c>
      <c r="T1322" s="155" t="str">
        <f ca="1">IF(B1322="","",IF(ISERROR(MATCH($J1322,SorP!$B$1:$B$6226,0)),"",INDIRECT("'SorP'!$A$"&amp;MATCH($S1322&amp;$J1322,SorP!C:C,0))))</f>
        <v/>
      </c>
      <c r="U1322" s="168"/>
      <c r="V1322" s="169" t="e">
        <f>IF(C1322="",NA(),MATCH($B1322&amp;$C1322,'Smelter Look-up'!$J:$J,0))</f>
        <v>#N/A</v>
      </c>
      <c r="X1322" s="170">
        <f t="shared" ca="1" si="60"/>
        <v>0</v>
      </c>
      <c r="AB1322" s="312" t="str">
        <f t="shared" si="62"/>
        <v/>
      </c>
    </row>
    <row r="1323" spans="1:28" s="170" customFormat="1" ht="20.399999999999999">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1"/>
        <v/>
      </c>
      <c r="T1323" s="155" t="str">
        <f ca="1">IF(B1323="","",IF(ISERROR(MATCH($J1323,SorP!$B$1:$B$6226,0)),"",INDIRECT("'SorP'!$A$"&amp;MATCH($S1323&amp;$J1323,SorP!C:C,0))))</f>
        <v/>
      </c>
      <c r="U1323" s="168"/>
      <c r="V1323" s="169" t="e">
        <f>IF(C1323="",NA(),MATCH($B1323&amp;$C1323,'Smelter Look-up'!$J:$J,0))</f>
        <v>#N/A</v>
      </c>
      <c r="X1323" s="170">
        <f t="shared" ca="1" si="60"/>
        <v>0</v>
      </c>
      <c r="AB1323" s="312" t="str">
        <f t="shared" si="62"/>
        <v/>
      </c>
    </row>
    <row r="1324" spans="1:28" s="170" customFormat="1" ht="20.399999999999999">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1"/>
        <v/>
      </c>
      <c r="T1324" s="155" t="str">
        <f ca="1">IF(B1324="","",IF(ISERROR(MATCH($J1324,SorP!$B$1:$B$6226,0)),"",INDIRECT("'SorP'!$A$"&amp;MATCH($S1324&amp;$J1324,SorP!C:C,0))))</f>
        <v/>
      </c>
      <c r="U1324" s="168"/>
      <c r="V1324" s="169" t="e">
        <f>IF(C1324="",NA(),MATCH($B1324&amp;$C1324,'Smelter Look-up'!$J:$J,0))</f>
        <v>#N/A</v>
      </c>
      <c r="X1324" s="170">
        <f t="shared" ca="1" si="60"/>
        <v>0</v>
      </c>
      <c r="AB1324" s="312" t="str">
        <f t="shared" si="62"/>
        <v/>
      </c>
    </row>
    <row r="1325" spans="1:28" s="170" customFormat="1" ht="20.399999999999999">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1"/>
        <v/>
      </c>
      <c r="T1325" s="155" t="str">
        <f ca="1">IF(B1325="","",IF(ISERROR(MATCH($J1325,SorP!$B$1:$B$6226,0)),"",INDIRECT("'SorP'!$A$"&amp;MATCH($S1325&amp;$J1325,SorP!C:C,0))))</f>
        <v/>
      </c>
      <c r="U1325" s="168"/>
      <c r="V1325" s="169" t="e">
        <f>IF(C1325="",NA(),MATCH($B1325&amp;$C1325,'Smelter Look-up'!$J:$J,0))</f>
        <v>#N/A</v>
      </c>
      <c r="X1325" s="170">
        <f t="shared" ca="1" si="60"/>
        <v>0</v>
      </c>
      <c r="AB1325" s="312" t="str">
        <f t="shared" si="62"/>
        <v/>
      </c>
    </row>
    <row r="1326" spans="1:28" s="170" customFormat="1" ht="20.399999999999999">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1"/>
        <v/>
      </c>
      <c r="T1326" s="155" t="str">
        <f ca="1">IF(B1326="","",IF(ISERROR(MATCH($J1326,SorP!$B$1:$B$6226,0)),"",INDIRECT("'SorP'!$A$"&amp;MATCH($S1326&amp;$J1326,SorP!C:C,0))))</f>
        <v/>
      </c>
      <c r="U1326" s="168"/>
      <c r="V1326" s="169" t="e">
        <f>IF(C1326="",NA(),MATCH($B1326&amp;$C1326,'Smelter Look-up'!$J:$J,0))</f>
        <v>#N/A</v>
      </c>
      <c r="X1326" s="170">
        <f t="shared" ca="1" si="60"/>
        <v>0</v>
      </c>
      <c r="AB1326" s="312" t="str">
        <f t="shared" si="62"/>
        <v/>
      </c>
    </row>
    <row r="1327" spans="1:28" s="170" customFormat="1" ht="20.399999999999999">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1"/>
        <v/>
      </c>
      <c r="T1327" s="155" t="str">
        <f ca="1">IF(B1327="","",IF(ISERROR(MATCH($J1327,SorP!$B$1:$B$6226,0)),"",INDIRECT("'SorP'!$A$"&amp;MATCH($S1327&amp;$J1327,SorP!C:C,0))))</f>
        <v/>
      </c>
      <c r="U1327" s="168"/>
      <c r="V1327" s="169" t="e">
        <f>IF(C1327="",NA(),MATCH($B1327&amp;$C1327,'Smelter Look-up'!$J:$J,0))</f>
        <v>#N/A</v>
      </c>
      <c r="X1327" s="170">
        <f t="shared" ca="1" si="60"/>
        <v>0</v>
      </c>
      <c r="AB1327" s="312" t="str">
        <f t="shared" si="62"/>
        <v/>
      </c>
    </row>
    <row r="1328" spans="1:28" s="170" customFormat="1" ht="20.399999999999999">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1"/>
        <v/>
      </c>
      <c r="T1328" s="155" t="str">
        <f ca="1">IF(B1328="","",IF(ISERROR(MATCH($J1328,SorP!$B$1:$B$6226,0)),"",INDIRECT("'SorP'!$A$"&amp;MATCH($S1328&amp;$J1328,SorP!C:C,0))))</f>
        <v/>
      </c>
      <c r="U1328" s="168"/>
      <c r="V1328" s="169" t="e">
        <f>IF(C1328="",NA(),MATCH($B1328&amp;$C1328,'Smelter Look-up'!$J:$J,0))</f>
        <v>#N/A</v>
      </c>
      <c r="X1328" s="170">
        <f t="shared" ca="1" si="60"/>
        <v>0</v>
      </c>
      <c r="AB1328" s="312" t="str">
        <f t="shared" si="62"/>
        <v/>
      </c>
    </row>
    <row r="1329" spans="1:28" s="170" customFormat="1" ht="20.399999999999999">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1"/>
        <v/>
      </c>
      <c r="T1329" s="155" t="str">
        <f ca="1">IF(B1329="","",IF(ISERROR(MATCH($J1329,SorP!$B$1:$B$6226,0)),"",INDIRECT("'SorP'!$A$"&amp;MATCH($S1329&amp;$J1329,SorP!C:C,0))))</f>
        <v/>
      </c>
      <c r="U1329" s="168"/>
      <c r="V1329" s="169" t="e">
        <f>IF(C1329="",NA(),MATCH($B1329&amp;$C1329,'Smelter Look-up'!$J:$J,0))</f>
        <v>#N/A</v>
      </c>
      <c r="X1329" s="170">
        <f t="shared" ca="1" si="60"/>
        <v>0</v>
      </c>
      <c r="AB1329" s="312" t="str">
        <f t="shared" si="62"/>
        <v/>
      </c>
    </row>
    <row r="1330" spans="1:28" s="170" customFormat="1" ht="20.399999999999999">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1"/>
        <v/>
      </c>
      <c r="T1330" s="155" t="str">
        <f ca="1">IF(B1330="","",IF(ISERROR(MATCH($J1330,SorP!$B$1:$B$6226,0)),"",INDIRECT("'SorP'!$A$"&amp;MATCH($S1330&amp;$J1330,SorP!C:C,0))))</f>
        <v/>
      </c>
      <c r="U1330" s="168"/>
      <c r="V1330" s="169" t="e">
        <f>IF(C1330="",NA(),MATCH($B1330&amp;$C1330,'Smelter Look-up'!$J:$J,0))</f>
        <v>#N/A</v>
      </c>
      <c r="X1330" s="170">
        <f t="shared" ca="1" si="60"/>
        <v>0</v>
      </c>
      <c r="AB1330" s="312" t="str">
        <f t="shared" si="62"/>
        <v/>
      </c>
    </row>
    <row r="1331" spans="1:28" s="170" customFormat="1" ht="20.399999999999999">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1"/>
        <v/>
      </c>
      <c r="T1331" s="155" t="str">
        <f ca="1">IF(B1331="","",IF(ISERROR(MATCH($J1331,SorP!$B$1:$B$6226,0)),"",INDIRECT("'SorP'!$A$"&amp;MATCH($S1331&amp;$J1331,SorP!C:C,0))))</f>
        <v/>
      </c>
      <c r="U1331" s="168"/>
      <c r="V1331" s="169" t="e">
        <f>IF(C1331="",NA(),MATCH($B1331&amp;$C1331,'Smelter Look-up'!$J:$J,0))</f>
        <v>#N/A</v>
      </c>
      <c r="X1331" s="170">
        <f t="shared" ca="1" si="60"/>
        <v>0</v>
      </c>
      <c r="AB1331" s="312" t="str">
        <f t="shared" si="62"/>
        <v/>
      </c>
    </row>
    <row r="1332" spans="1:28" s="170" customFormat="1" ht="20.399999999999999">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1"/>
        <v/>
      </c>
      <c r="T1332" s="155" t="str">
        <f ca="1">IF(B1332="","",IF(ISERROR(MATCH($J1332,SorP!$B$1:$B$6226,0)),"",INDIRECT("'SorP'!$A$"&amp;MATCH($S1332&amp;$J1332,SorP!C:C,0))))</f>
        <v/>
      </c>
      <c r="U1332" s="168"/>
      <c r="V1332" s="169" t="e">
        <f>IF(C1332="",NA(),MATCH($B1332&amp;$C1332,'Smelter Look-up'!$J:$J,0))</f>
        <v>#N/A</v>
      </c>
      <c r="X1332" s="170">
        <f t="shared" ca="1" si="60"/>
        <v>0</v>
      </c>
      <c r="AB1332" s="312" t="str">
        <f t="shared" si="62"/>
        <v/>
      </c>
    </row>
    <row r="1333" spans="1:28" s="170" customFormat="1" ht="20.399999999999999">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1"/>
        <v/>
      </c>
      <c r="T1333" s="155" t="str">
        <f ca="1">IF(B1333="","",IF(ISERROR(MATCH($J1333,SorP!$B$1:$B$6226,0)),"",INDIRECT("'SorP'!$A$"&amp;MATCH($S1333&amp;$J1333,SorP!C:C,0))))</f>
        <v/>
      </c>
      <c r="U1333" s="168"/>
      <c r="V1333" s="169" t="e">
        <f>IF(C1333="",NA(),MATCH($B1333&amp;$C1333,'Smelter Look-up'!$J:$J,0))</f>
        <v>#N/A</v>
      </c>
      <c r="X1333" s="170">
        <f t="shared" ca="1" si="60"/>
        <v>0</v>
      </c>
      <c r="AB1333" s="312" t="str">
        <f t="shared" si="62"/>
        <v/>
      </c>
    </row>
    <row r="1334" spans="1:28" s="170" customFormat="1" ht="20.399999999999999">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1"/>
        <v/>
      </c>
      <c r="T1334" s="155" t="str">
        <f ca="1">IF(B1334="","",IF(ISERROR(MATCH($J1334,SorP!$B$1:$B$6226,0)),"",INDIRECT("'SorP'!$A$"&amp;MATCH($S1334&amp;$J1334,SorP!C:C,0))))</f>
        <v/>
      </c>
      <c r="U1334" s="168"/>
      <c r="V1334" s="169" t="e">
        <f>IF(C1334="",NA(),MATCH($B1334&amp;$C1334,'Smelter Look-up'!$J:$J,0))</f>
        <v>#N/A</v>
      </c>
      <c r="X1334" s="170">
        <f t="shared" ca="1" si="60"/>
        <v>0</v>
      </c>
      <c r="AB1334" s="312" t="str">
        <f t="shared" si="62"/>
        <v/>
      </c>
    </row>
    <row r="1335" spans="1:28" s="170" customFormat="1" ht="20.399999999999999">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1"/>
        <v/>
      </c>
      <c r="T1335" s="155" t="str">
        <f ca="1">IF(B1335="","",IF(ISERROR(MATCH($J1335,SorP!$B$1:$B$6226,0)),"",INDIRECT("'SorP'!$A$"&amp;MATCH($S1335&amp;$J1335,SorP!C:C,0))))</f>
        <v/>
      </c>
      <c r="U1335" s="168"/>
      <c r="V1335" s="169" t="e">
        <f>IF(C1335="",NA(),MATCH($B1335&amp;$C1335,'Smelter Look-up'!$J:$J,0))</f>
        <v>#N/A</v>
      </c>
      <c r="X1335" s="170">
        <f t="shared" ca="1" si="60"/>
        <v>0</v>
      </c>
      <c r="AB1335" s="312" t="str">
        <f t="shared" si="62"/>
        <v/>
      </c>
    </row>
    <row r="1336" spans="1:28" s="170" customFormat="1" ht="20.399999999999999">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1"/>
        <v/>
      </c>
      <c r="T1336" s="155" t="str">
        <f ca="1">IF(B1336="","",IF(ISERROR(MATCH($J1336,SorP!$B$1:$B$6226,0)),"",INDIRECT("'SorP'!$A$"&amp;MATCH($S1336&amp;$J1336,SorP!C:C,0))))</f>
        <v/>
      </c>
      <c r="U1336" s="168"/>
      <c r="V1336" s="169" t="e">
        <f>IF(C1336="",NA(),MATCH($B1336&amp;$C1336,'Smelter Look-up'!$J:$J,0))</f>
        <v>#N/A</v>
      </c>
      <c r="X1336" s="170">
        <f t="shared" ca="1" si="60"/>
        <v>0</v>
      </c>
      <c r="AB1336" s="312" t="str">
        <f t="shared" si="62"/>
        <v/>
      </c>
    </row>
    <row r="1337" spans="1:28" s="170" customFormat="1" ht="20.399999999999999">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1"/>
        <v/>
      </c>
      <c r="T1337" s="155" t="str">
        <f ca="1">IF(B1337="","",IF(ISERROR(MATCH($J1337,SorP!$B$1:$B$6226,0)),"",INDIRECT("'SorP'!$A$"&amp;MATCH($S1337&amp;$J1337,SorP!C:C,0))))</f>
        <v/>
      </c>
      <c r="U1337" s="168"/>
      <c r="V1337" s="169" t="e">
        <f>IF(C1337="",NA(),MATCH($B1337&amp;$C1337,'Smelter Look-up'!$J:$J,0))</f>
        <v>#N/A</v>
      </c>
      <c r="X1337" s="170">
        <f t="shared" ca="1" si="60"/>
        <v>0</v>
      </c>
      <c r="AB1337" s="312" t="str">
        <f t="shared" si="62"/>
        <v/>
      </c>
    </row>
    <row r="1338" spans="1:28" s="170" customFormat="1" ht="20.399999999999999">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1"/>
        <v/>
      </c>
      <c r="T1338" s="155" t="str">
        <f ca="1">IF(B1338="","",IF(ISERROR(MATCH($J1338,SorP!$B$1:$B$6226,0)),"",INDIRECT("'SorP'!$A$"&amp;MATCH($S1338&amp;$J1338,SorP!C:C,0))))</f>
        <v/>
      </c>
      <c r="U1338" s="168"/>
      <c r="V1338" s="169" t="e">
        <f>IF(C1338="",NA(),MATCH($B1338&amp;$C1338,'Smelter Look-up'!$J:$J,0))</f>
        <v>#N/A</v>
      </c>
      <c r="X1338" s="170">
        <f t="shared" ca="1" si="60"/>
        <v>0</v>
      </c>
      <c r="AB1338" s="312" t="str">
        <f t="shared" si="62"/>
        <v/>
      </c>
    </row>
    <row r="1339" spans="1:28" s="170" customFormat="1" ht="20.399999999999999">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1"/>
        <v/>
      </c>
      <c r="T1339" s="155" t="str">
        <f ca="1">IF(B1339="","",IF(ISERROR(MATCH($J1339,SorP!$B$1:$B$6226,0)),"",INDIRECT("'SorP'!$A$"&amp;MATCH($S1339&amp;$J1339,SorP!C:C,0))))</f>
        <v/>
      </c>
      <c r="U1339" s="168"/>
      <c r="V1339" s="169" t="e">
        <f>IF(C1339="",NA(),MATCH($B1339&amp;$C1339,'Smelter Look-up'!$J:$J,0))</f>
        <v>#N/A</v>
      </c>
      <c r="X1339" s="170">
        <f t="shared" ca="1" si="60"/>
        <v>0</v>
      </c>
      <c r="AB1339" s="312" t="str">
        <f t="shared" si="62"/>
        <v/>
      </c>
    </row>
    <row r="1340" spans="1:28" s="170" customFormat="1" ht="20.399999999999999">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1"/>
        <v/>
      </c>
      <c r="T1340" s="155" t="str">
        <f ca="1">IF(B1340="","",IF(ISERROR(MATCH($J1340,SorP!$B$1:$B$6226,0)),"",INDIRECT("'SorP'!$A$"&amp;MATCH($S1340&amp;$J1340,SorP!C:C,0))))</f>
        <v/>
      </c>
      <c r="U1340" s="168"/>
      <c r="V1340" s="169" t="e">
        <f>IF(C1340="",NA(),MATCH($B1340&amp;$C1340,'Smelter Look-up'!$J:$J,0))</f>
        <v>#N/A</v>
      </c>
      <c r="X1340" s="170">
        <f t="shared" ref="X1340:X1403" ca="1" si="63">IF(AND(C1340="Smelter not listed",OR(LEN(D1340)=0,LEN(E1340)=0)),1,0)</f>
        <v>0</v>
      </c>
      <c r="AB1340" s="312" t="str">
        <f t="shared" si="62"/>
        <v/>
      </c>
    </row>
    <row r="1341" spans="1:28" s="170" customFormat="1" ht="20.399999999999999">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ref="S1341:S1404" ca="1" si="64">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3"/>
        <v>0</v>
      </c>
      <c r="AB1341" s="312" t="str">
        <f t="shared" si="62"/>
        <v/>
      </c>
    </row>
    <row r="1342" spans="1:28" s="170" customFormat="1" ht="20.399999999999999">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2"/>
        <v/>
      </c>
    </row>
    <row r="1343" spans="1:28" s="170" customFormat="1" ht="20.399999999999999">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ca="1" si="63"/>
        <v>0</v>
      </c>
      <c r="AB1343" s="312" t="str">
        <f t="shared" si="62"/>
        <v/>
      </c>
    </row>
    <row r="1344" spans="1:28" s="170" customFormat="1" ht="20.399999999999999">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4"/>
        <v/>
      </c>
      <c r="T1344" s="155" t="str">
        <f ca="1">IF(B1344="","",IF(ISERROR(MATCH($J1344,SorP!$B$1:$B$6226,0)),"",INDIRECT("'SorP'!$A$"&amp;MATCH($S1344&amp;$J1344,SorP!C:C,0))))</f>
        <v/>
      </c>
      <c r="U1344" s="168"/>
      <c r="V1344" s="169" t="e">
        <f>IF(C1344="",NA(),MATCH($B1344&amp;$C1344,'Smelter Look-up'!$J:$J,0))</f>
        <v>#N/A</v>
      </c>
      <c r="X1344" s="170">
        <f t="shared" ca="1" si="63"/>
        <v>0</v>
      </c>
      <c r="AB1344" s="312" t="str">
        <f t="shared" si="62"/>
        <v/>
      </c>
    </row>
    <row r="1345" spans="1:28" s="170" customFormat="1" ht="20.399999999999999">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4"/>
        <v/>
      </c>
      <c r="T1345" s="155" t="str">
        <f ca="1">IF(B1345="","",IF(ISERROR(MATCH($J1345,SorP!$B$1:$B$6226,0)),"",INDIRECT("'SorP'!$A$"&amp;MATCH($S1345&amp;$J1345,SorP!C:C,0))))</f>
        <v/>
      </c>
      <c r="U1345" s="168"/>
      <c r="V1345" s="169" t="e">
        <f>IF(C1345="",NA(),MATCH($B1345&amp;$C1345,'Smelter Look-up'!$J:$J,0))</f>
        <v>#N/A</v>
      </c>
      <c r="X1345" s="170">
        <f t="shared" ca="1" si="63"/>
        <v>0</v>
      </c>
      <c r="AB1345" s="312" t="str">
        <f t="shared" si="62"/>
        <v/>
      </c>
    </row>
    <row r="1346" spans="1:28" s="170" customFormat="1" ht="20.399999999999999">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4"/>
        <v/>
      </c>
      <c r="T1346" s="155" t="str">
        <f ca="1">IF(B1346="","",IF(ISERROR(MATCH($J1346,SorP!$B$1:$B$6226,0)),"",INDIRECT("'SorP'!$A$"&amp;MATCH($S1346&amp;$J1346,SorP!C:C,0))))</f>
        <v/>
      </c>
      <c r="U1346" s="168"/>
      <c r="V1346" s="169" t="e">
        <f>IF(C1346="",NA(),MATCH($B1346&amp;$C1346,'Smelter Look-up'!$J:$J,0))</f>
        <v>#N/A</v>
      </c>
      <c r="X1346" s="170">
        <f t="shared" ca="1" si="63"/>
        <v>0</v>
      </c>
      <c r="AB1346" s="312" t="str">
        <f t="shared" si="62"/>
        <v/>
      </c>
    </row>
    <row r="1347" spans="1:28" s="170" customFormat="1" ht="20.399999999999999">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4"/>
        <v/>
      </c>
      <c r="T1347" s="155" t="str">
        <f ca="1">IF(B1347="","",IF(ISERROR(MATCH($J1347,SorP!$B$1:$B$6226,0)),"",INDIRECT("'SorP'!$A$"&amp;MATCH($S1347&amp;$J1347,SorP!C:C,0))))</f>
        <v/>
      </c>
      <c r="U1347" s="168"/>
      <c r="V1347" s="169" t="e">
        <f>IF(C1347="",NA(),MATCH($B1347&amp;$C1347,'Smelter Look-up'!$J:$J,0))</f>
        <v>#N/A</v>
      </c>
      <c r="X1347" s="170">
        <f t="shared" ca="1" si="63"/>
        <v>0</v>
      </c>
      <c r="AB1347" s="312" t="str">
        <f t="shared" ref="AB1347:AB1410" si="65">IF(C1347="","",B1347)</f>
        <v/>
      </c>
    </row>
    <row r="1348" spans="1:28" s="170" customFormat="1" ht="20.399999999999999">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4"/>
        <v/>
      </c>
      <c r="T1348" s="155" t="str">
        <f ca="1">IF(B1348="","",IF(ISERROR(MATCH($J1348,SorP!$B$1:$B$6226,0)),"",INDIRECT("'SorP'!$A$"&amp;MATCH($S1348&amp;$J1348,SorP!C:C,0))))</f>
        <v/>
      </c>
      <c r="U1348" s="168"/>
      <c r="V1348" s="169" t="e">
        <f>IF(C1348="",NA(),MATCH($B1348&amp;$C1348,'Smelter Look-up'!$J:$J,0))</f>
        <v>#N/A</v>
      </c>
      <c r="X1348" s="170">
        <f t="shared" ca="1" si="63"/>
        <v>0</v>
      </c>
      <c r="AB1348" s="312" t="str">
        <f t="shared" si="65"/>
        <v/>
      </c>
    </row>
    <row r="1349" spans="1:28" s="170" customFormat="1" ht="20.399999999999999">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4"/>
        <v/>
      </c>
      <c r="T1349" s="155" t="str">
        <f ca="1">IF(B1349="","",IF(ISERROR(MATCH($J1349,SorP!$B$1:$B$6226,0)),"",INDIRECT("'SorP'!$A$"&amp;MATCH($S1349&amp;$J1349,SorP!C:C,0))))</f>
        <v/>
      </c>
      <c r="U1349" s="168"/>
      <c r="V1349" s="169" t="e">
        <f>IF(C1349="",NA(),MATCH($B1349&amp;$C1349,'Smelter Look-up'!$J:$J,0))</f>
        <v>#N/A</v>
      </c>
      <c r="X1349" s="170">
        <f t="shared" ca="1" si="63"/>
        <v>0</v>
      </c>
      <c r="AB1349" s="312" t="str">
        <f t="shared" si="65"/>
        <v/>
      </c>
    </row>
    <row r="1350" spans="1:28" s="170" customFormat="1" ht="20.399999999999999">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4"/>
        <v/>
      </c>
      <c r="T1350" s="155" t="str">
        <f ca="1">IF(B1350="","",IF(ISERROR(MATCH($J1350,SorP!$B$1:$B$6226,0)),"",INDIRECT("'SorP'!$A$"&amp;MATCH($S1350&amp;$J1350,SorP!C:C,0))))</f>
        <v/>
      </c>
      <c r="U1350" s="168"/>
      <c r="V1350" s="169" t="e">
        <f>IF(C1350="",NA(),MATCH($B1350&amp;$C1350,'Smelter Look-up'!$J:$J,0))</f>
        <v>#N/A</v>
      </c>
      <c r="X1350" s="170">
        <f t="shared" ca="1" si="63"/>
        <v>0</v>
      </c>
      <c r="AB1350" s="312" t="str">
        <f t="shared" si="65"/>
        <v/>
      </c>
    </row>
    <row r="1351" spans="1:28" s="170" customFormat="1" ht="20.399999999999999">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4"/>
        <v/>
      </c>
      <c r="T1351" s="155" t="str">
        <f ca="1">IF(B1351="","",IF(ISERROR(MATCH($J1351,SorP!$B$1:$B$6226,0)),"",INDIRECT("'SorP'!$A$"&amp;MATCH($S1351&amp;$J1351,SorP!C:C,0))))</f>
        <v/>
      </c>
      <c r="U1351" s="168"/>
      <c r="V1351" s="169" t="e">
        <f>IF(C1351="",NA(),MATCH($B1351&amp;$C1351,'Smelter Look-up'!$J:$J,0))</f>
        <v>#N/A</v>
      </c>
      <c r="X1351" s="170">
        <f t="shared" ca="1" si="63"/>
        <v>0</v>
      </c>
      <c r="AB1351" s="312" t="str">
        <f t="shared" si="65"/>
        <v/>
      </c>
    </row>
    <row r="1352" spans="1:28" s="170" customFormat="1" ht="20.399999999999999">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4"/>
        <v/>
      </c>
      <c r="T1352" s="155" t="str">
        <f ca="1">IF(B1352="","",IF(ISERROR(MATCH($J1352,SorP!$B$1:$B$6226,0)),"",INDIRECT("'SorP'!$A$"&amp;MATCH($S1352&amp;$J1352,SorP!C:C,0))))</f>
        <v/>
      </c>
      <c r="U1352" s="168"/>
      <c r="V1352" s="169" t="e">
        <f>IF(C1352="",NA(),MATCH($B1352&amp;$C1352,'Smelter Look-up'!$J:$J,0))</f>
        <v>#N/A</v>
      </c>
      <c r="X1352" s="170">
        <f t="shared" ca="1" si="63"/>
        <v>0</v>
      </c>
      <c r="AB1352" s="312" t="str">
        <f t="shared" si="65"/>
        <v/>
      </c>
    </row>
    <row r="1353" spans="1:28" s="170" customFormat="1" ht="20.399999999999999">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4"/>
        <v/>
      </c>
      <c r="T1353" s="155" t="str">
        <f ca="1">IF(B1353="","",IF(ISERROR(MATCH($J1353,SorP!$B$1:$B$6226,0)),"",INDIRECT("'SorP'!$A$"&amp;MATCH($S1353&amp;$J1353,SorP!C:C,0))))</f>
        <v/>
      </c>
      <c r="U1353" s="168"/>
      <c r="V1353" s="169" t="e">
        <f>IF(C1353="",NA(),MATCH($B1353&amp;$C1353,'Smelter Look-up'!$J:$J,0))</f>
        <v>#N/A</v>
      </c>
      <c r="X1353" s="170">
        <f t="shared" ca="1" si="63"/>
        <v>0</v>
      </c>
      <c r="AB1353" s="312" t="str">
        <f t="shared" si="65"/>
        <v/>
      </c>
    </row>
    <row r="1354" spans="1:28" s="170" customFormat="1" ht="20.399999999999999">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4"/>
        <v/>
      </c>
      <c r="T1354" s="155" t="str">
        <f ca="1">IF(B1354="","",IF(ISERROR(MATCH($J1354,SorP!$B$1:$B$6226,0)),"",INDIRECT("'SorP'!$A$"&amp;MATCH($S1354&amp;$J1354,SorP!C:C,0))))</f>
        <v/>
      </c>
      <c r="U1354" s="168"/>
      <c r="V1354" s="169" t="e">
        <f>IF(C1354="",NA(),MATCH($B1354&amp;$C1354,'Smelter Look-up'!$J:$J,0))</f>
        <v>#N/A</v>
      </c>
      <c r="X1354" s="170">
        <f t="shared" ca="1" si="63"/>
        <v>0</v>
      </c>
      <c r="AB1354" s="312" t="str">
        <f t="shared" si="65"/>
        <v/>
      </c>
    </row>
    <row r="1355" spans="1:28" s="170" customFormat="1" ht="20.399999999999999">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4"/>
        <v/>
      </c>
      <c r="T1355" s="155" t="str">
        <f ca="1">IF(B1355="","",IF(ISERROR(MATCH($J1355,SorP!$B$1:$B$6226,0)),"",INDIRECT("'SorP'!$A$"&amp;MATCH($S1355&amp;$J1355,SorP!C:C,0))))</f>
        <v/>
      </c>
      <c r="U1355" s="168"/>
      <c r="V1355" s="169" t="e">
        <f>IF(C1355="",NA(),MATCH($B1355&amp;$C1355,'Smelter Look-up'!$J:$J,0))</f>
        <v>#N/A</v>
      </c>
      <c r="X1355" s="170">
        <f t="shared" ca="1" si="63"/>
        <v>0</v>
      </c>
      <c r="AB1355" s="312" t="str">
        <f t="shared" si="65"/>
        <v/>
      </c>
    </row>
    <row r="1356" spans="1:28" s="170" customFormat="1" ht="20.399999999999999">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4"/>
        <v/>
      </c>
      <c r="T1356" s="155" t="str">
        <f ca="1">IF(B1356="","",IF(ISERROR(MATCH($J1356,SorP!$B$1:$B$6226,0)),"",INDIRECT("'SorP'!$A$"&amp;MATCH($S1356&amp;$J1356,SorP!C:C,0))))</f>
        <v/>
      </c>
      <c r="U1356" s="168"/>
      <c r="V1356" s="169" t="e">
        <f>IF(C1356="",NA(),MATCH($B1356&amp;$C1356,'Smelter Look-up'!$J:$J,0))</f>
        <v>#N/A</v>
      </c>
      <c r="X1356" s="170">
        <f t="shared" ca="1" si="63"/>
        <v>0</v>
      </c>
      <c r="AB1356" s="312" t="str">
        <f t="shared" si="65"/>
        <v/>
      </c>
    </row>
    <row r="1357" spans="1:28" s="170" customFormat="1" ht="20.399999999999999">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4"/>
        <v/>
      </c>
      <c r="T1357" s="155" t="str">
        <f ca="1">IF(B1357="","",IF(ISERROR(MATCH($J1357,SorP!$B$1:$B$6226,0)),"",INDIRECT("'SorP'!$A$"&amp;MATCH($S1357&amp;$J1357,SorP!C:C,0))))</f>
        <v/>
      </c>
      <c r="U1357" s="168"/>
      <c r="V1357" s="169" t="e">
        <f>IF(C1357="",NA(),MATCH($B1357&amp;$C1357,'Smelter Look-up'!$J:$J,0))</f>
        <v>#N/A</v>
      </c>
      <c r="X1357" s="170">
        <f t="shared" ca="1" si="63"/>
        <v>0</v>
      </c>
      <c r="AB1357" s="312" t="str">
        <f t="shared" si="65"/>
        <v/>
      </c>
    </row>
    <row r="1358" spans="1:28" s="170" customFormat="1" ht="20.399999999999999">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4"/>
        <v/>
      </c>
      <c r="T1358" s="155" t="str">
        <f ca="1">IF(B1358="","",IF(ISERROR(MATCH($J1358,SorP!$B$1:$B$6226,0)),"",INDIRECT("'SorP'!$A$"&amp;MATCH($S1358&amp;$J1358,SorP!C:C,0))))</f>
        <v/>
      </c>
      <c r="U1358" s="168"/>
      <c r="V1358" s="169" t="e">
        <f>IF(C1358="",NA(),MATCH($B1358&amp;$C1358,'Smelter Look-up'!$J:$J,0))</f>
        <v>#N/A</v>
      </c>
      <c r="X1358" s="170">
        <f t="shared" ca="1" si="63"/>
        <v>0</v>
      </c>
      <c r="AB1358" s="312" t="str">
        <f t="shared" si="65"/>
        <v/>
      </c>
    </row>
    <row r="1359" spans="1:28" s="170" customFormat="1" ht="20.399999999999999">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4"/>
        <v/>
      </c>
      <c r="T1359" s="155" t="str">
        <f ca="1">IF(B1359="","",IF(ISERROR(MATCH($J1359,SorP!$B$1:$B$6226,0)),"",INDIRECT("'SorP'!$A$"&amp;MATCH($S1359&amp;$J1359,SorP!C:C,0))))</f>
        <v/>
      </c>
      <c r="U1359" s="168"/>
      <c r="V1359" s="169" t="e">
        <f>IF(C1359="",NA(),MATCH($B1359&amp;$C1359,'Smelter Look-up'!$J:$J,0))</f>
        <v>#N/A</v>
      </c>
      <c r="X1359" s="170">
        <f t="shared" ca="1" si="63"/>
        <v>0</v>
      </c>
      <c r="AB1359" s="312" t="str">
        <f t="shared" si="65"/>
        <v/>
      </c>
    </row>
    <row r="1360" spans="1:28" s="170" customFormat="1" ht="20.399999999999999">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4"/>
        <v/>
      </c>
      <c r="T1360" s="155" t="str">
        <f ca="1">IF(B1360="","",IF(ISERROR(MATCH($J1360,SorP!$B$1:$B$6226,0)),"",INDIRECT("'SorP'!$A$"&amp;MATCH($S1360&amp;$J1360,SorP!C:C,0))))</f>
        <v/>
      </c>
      <c r="U1360" s="168"/>
      <c r="V1360" s="169" t="e">
        <f>IF(C1360="",NA(),MATCH($B1360&amp;$C1360,'Smelter Look-up'!$J:$J,0))</f>
        <v>#N/A</v>
      </c>
      <c r="X1360" s="170">
        <f t="shared" ca="1" si="63"/>
        <v>0</v>
      </c>
      <c r="AB1360" s="312" t="str">
        <f t="shared" si="65"/>
        <v/>
      </c>
    </row>
    <row r="1361" spans="1:28" s="170" customFormat="1" ht="20.399999999999999">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4"/>
        <v/>
      </c>
      <c r="T1361" s="155" t="str">
        <f ca="1">IF(B1361="","",IF(ISERROR(MATCH($J1361,SorP!$B$1:$B$6226,0)),"",INDIRECT("'SorP'!$A$"&amp;MATCH($S1361&amp;$J1361,SorP!C:C,0))))</f>
        <v/>
      </c>
      <c r="U1361" s="168"/>
      <c r="V1361" s="169" t="e">
        <f>IF(C1361="",NA(),MATCH($B1361&amp;$C1361,'Smelter Look-up'!$J:$J,0))</f>
        <v>#N/A</v>
      </c>
      <c r="X1361" s="170">
        <f t="shared" ca="1" si="63"/>
        <v>0</v>
      </c>
      <c r="AB1361" s="312" t="str">
        <f t="shared" si="65"/>
        <v/>
      </c>
    </row>
    <row r="1362" spans="1:28" s="170" customFormat="1" ht="20.399999999999999">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4"/>
        <v/>
      </c>
      <c r="T1362" s="155" t="str">
        <f ca="1">IF(B1362="","",IF(ISERROR(MATCH($J1362,SorP!$B$1:$B$6226,0)),"",INDIRECT("'SorP'!$A$"&amp;MATCH($S1362&amp;$J1362,SorP!C:C,0))))</f>
        <v/>
      </c>
      <c r="U1362" s="168"/>
      <c r="V1362" s="169" t="e">
        <f>IF(C1362="",NA(),MATCH($B1362&amp;$C1362,'Smelter Look-up'!$J:$J,0))</f>
        <v>#N/A</v>
      </c>
      <c r="X1362" s="170">
        <f t="shared" ca="1" si="63"/>
        <v>0</v>
      </c>
      <c r="AB1362" s="312" t="str">
        <f t="shared" si="65"/>
        <v/>
      </c>
    </row>
    <row r="1363" spans="1:28" s="170" customFormat="1" ht="20.399999999999999">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4"/>
        <v/>
      </c>
      <c r="T1363" s="155" t="str">
        <f ca="1">IF(B1363="","",IF(ISERROR(MATCH($J1363,SorP!$B$1:$B$6226,0)),"",INDIRECT("'SorP'!$A$"&amp;MATCH($S1363&amp;$J1363,SorP!C:C,0))))</f>
        <v/>
      </c>
      <c r="U1363" s="168"/>
      <c r="V1363" s="169" t="e">
        <f>IF(C1363="",NA(),MATCH($B1363&amp;$C1363,'Smelter Look-up'!$J:$J,0))</f>
        <v>#N/A</v>
      </c>
      <c r="X1363" s="170">
        <f t="shared" ca="1" si="63"/>
        <v>0</v>
      </c>
      <c r="AB1363" s="312" t="str">
        <f t="shared" si="65"/>
        <v/>
      </c>
    </row>
    <row r="1364" spans="1:28" s="170" customFormat="1" ht="20.399999999999999">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4"/>
        <v/>
      </c>
      <c r="T1364" s="155" t="str">
        <f ca="1">IF(B1364="","",IF(ISERROR(MATCH($J1364,SorP!$B$1:$B$6226,0)),"",INDIRECT("'SorP'!$A$"&amp;MATCH($S1364&amp;$J1364,SorP!C:C,0))))</f>
        <v/>
      </c>
      <c r="U1364" s="168"/>
      <c r="V1364" s="169" t="e">
        <f>IF(C1364="",NA(),MATCH($B1364&amp;$C1364,'Smelter Look-up'!$J:$J,0))</f>
        <v>#N/A</v>
      </c>
      <c r="X1364" s="170">
        <f t="shared" ca="1" si="63"/>
        <v>0</v>
      </c>
      <c r="AB1364" s="312" t="str">
        <f t="shared" si="65"/>
        <v/>
      </c>
    </row>
    <row r="1365" spans="1:28" s="170" customFormat="1" ht="20.399999999999999">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4"/>
        <v/>
      </c>
      <c r="T1365" s="155" t="str">
        <f ca="1">IF(B1365="","",IF(ISERROR(MATCH($J1365,SorP!$B$1:$B$6226,0)),"",INDIRECT("'SorP'!$A$"&amp;MATCH($S1365&amp;$J1365,SorP!C:C,0))))</f>
        <v/>
      </c>
      <c r="U1365" s="168"/>
      <c r="V1365" s="169" t="e">
        <f>IF(C1365="",NA(),MATCH($B1365&amp;$C1365,'Smelter Look-up'!$J:$J,0))</f>
        <v>#N/A</v>
      </c>
      <c r="X1365" s="170">
        <f t="shared" ca="1" si="63"/>
        <v>0</v>
      </c>
      <c r="AB1365" s="312" t="str">
        <f t="shared" si="65"/>
        <v/>
      </c>
    </row>
    <row r="1366" spans="1:28" s="170" customFormat="1" ht="20.399999999999999">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4"/>
        <v/>
      </c>
      <c r="T1366" s="155" t="str">
        <f ca="1">IF(B1366="","",IF(ISERROR(MATCH($J1366,SorP!$B$1:$B$6226,0)),"",INDIRECT("'SorP'!$A$"&amp;MATCH($S1366&amp;$J1366,SorP!C:C,0))))</f>
        <v/>
      </c>
      <c r="U1366" s="168"/>
      <c r="V1366" s="169" t="e">
        <f>IF(C1366="",NA(),MATCH($B1366&amp;$C1366,'Smelter Look-up'!$J:$J,0))</f>
        <v>#N/A</v>
      </c>
      <c r="X1366" s="170">
        <f t="shared" ca="1" si="63"/>
        <v>0</v>
      </c>
      <c r="AB1366" s="312" t="str">
        <f t="shared" si="65"/>
        <v/>
      </c>
    </row>
    <row r="1367" spans="1:28" s="170" customFormat="1" ht="20.399999999999999">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4"/>
        <v/>
      </c>
      <c r="T1367" s="155" t="str">
        <f ca="1">IF(B1367="","",IF(ISERROR(MATCH($J1367,SorP!$B$1:$B$6226,0)),"",INDIRECT("'SorP'!$A$"&amp;MATCH($S1367&amp;$J1367,SorP!C:C,0))))</f>
        <v/>
      </c>
      <c r="U1367" s="168"/>
      <c r="V1367" s="169" t="e">
        <f>IF(C1367="",NA(),MATCH($B1367&amp;$C1367,'Smelter Look-up'!$J:$J,0))</f>
        <v>#N/A</v>
      </c>
      <c r="X1367" s="170">
        <f t="shared" ca="1" si="63"/>
        <v>0</v>
      </c>
      <c r="AB1367" s="312" t="str">
        <f t="shared" si="65"/>
        <v/>
      </c>
    </row>
    <row r="1368" spans="1:28" s="170" customFormat="1" ht="20.399999999999999">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4"/>
        <v/>
      </c>
      <c r="T1368" s="155" t="str">
        <f ca="1">IF(B1368="","",IF(ISERROR(MATCH($J1368,SorP!$B$1:$B$6226,0)),"",INDIRECT("'SorP'!$A$"&amp;MATCH($S1368&amp;$J1368,SorP!C:C,0))))</f>
        <v/>
      </c>
      <c r="U1368" s="168"/>
      <c r="V1368" s="169" t="e">
        <f>IF(C1368="",NA(),MATCH($B1368&amp;$C1368,'Smelter Look-up'!$J:$J,0))</f>
        <v>#N/A</v>
      </c>
      <c r="X1368" s="170">
        <f t="shared" ca="1" si="63"/>
        <v>0</v>
      </c>
      <c r="AB1368" s="312" t="str">
        <f t="shared" si="65"/>
        <v/>
      </c>
    </row>
    <row r="1369" spans="1:28" s="170" customFormat="1" ht="20.399999999999999">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4"/>
        <v/>
      </c>
      <c r="T1369" s="155" t="str">
        <f ca="1">IF(B1369="","",IF(ISERROR(MATCH($J1369,SorP!$B$1:$B$6226,0)),"",INDIRECT("'SorP'!$A$"&amp;MATCH($S1369&amp;$J1369,SorP!C:C,0))))</f>
        <v/>
      </c>
      <c r="U1369" s="168"/>
      <c r="V1369" s="169" t="e">
        <f>IF(C1369="",NA(),MATCH($B1369&amp;$C1369,'Smelter Look-up'!$J:$J,0))</f>
        <v>#N/A</v>
      </c>
      <c r="X1369" s="170">
        <f t="shared" ca="1" si="63"/>
        <v>0</v>
      </c>
      <c r="AB1369" s="312" t="str">
        <f t="shared" si="65"/>
        <v/>
      </c>
    </row>
    <row r="1370" spans="1:28" s="170" customFormat="1" ht="20.399999999999999">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4"/>
        <v/>
      </c>
      <c r="T1370" s="155" t="str">
        <f ca="1">IF(B1370="","",IF(ISERROR(MATCH($J1370,SorP!$B$1:$B$6226,0)),"",INDIRECT("'SorP'!$A$"&amp;MATCH($S1370&amp;$J1370,SorP!C:C,0))))</f>
        <v/>
      </c>
      <c r="U1370" s="168"/>
      <c r="V1370" s="169" t="e">
        <f>IF(C1370="",NA(),MATCH($B1370&amp;$C1370,'Smelter Look-up'!$J:$J,0))</f>
        <v>#N/A</v>
      </c>
      <c r="X1370" s="170">
        <f t="shared" ca="1" si="63"/>
        <v>0</v>
      </c>
      <c r="AB1370" s="312" t="str">
        <f t="shared" si="65"/>
        <v/>
      </c>
    </row>
    <row r="1371" spans="1:28" s="170" customFormat="1" ht="20.399999999999999">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4"/>
        <v/>
      </c>
      <c r="T1371" s="155" t="str">
        <f ca="1">IF(B1371="","",IF(ISERROR(MATCH($J1371,SorP!$B$1:$B$6226,0)),"",INDIRECT("'SorP'!$A$"&amp;MATCH($S1371&amp;$J1371,SorP!C:C,0))))</f>
        <v/>
      </c>
      <c r="U1371" s="168"/>
      <c r="V1371" s="169" t="e">
        <f>IF(C1371="",NA(),MATCH($B1371&amp;$C1371,'Smelter Look-up'!$J:$J,0))</f>
        <v>#N/A</v>
      </c>
      <c r="X1371" s="170">
        <f t="shared" ca="1" si="63"/>
        <v>0</v>
      </c>
      <c r="AB1371" s="312" t="str">
        <f t="shared" si="65"/>
        <v/>
      </c>
    </row>
    <row r="1372" spans="1:28" s="170" customFormat="1" ht="20.399999999999999">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4"/>
        <v/>
      </c>
      <c r="T1372" s="155" t="str">
        <f ca="1">IF(B1372="","",IF(ISERROR(MATCH($J1372,SorP!$B$1:$B$6226,0)),"",INDIRECT("'SorP'!$A$"&amp;MATCH($S1372&amp;$J1372,SorP!C:C,0))))</f>
        <v/>
      </c>
      <c r="U1372" s="168"/>
      <c r="V1372" s="169" t="e">
        <f>IF(C1372="",NA(),MATCH($B1372&amp;$C1372,'Smelter Look-up'!$J:$J,0))</f>
        <v>#N/A</v>
      </c>
      <c r="X1372" s="170">
        <f t="shared" ca="1" si="63"/>
        <v>0</v>
      </c>
      <c r="AB1372" s="312" t="str">
        <f t="shared" si="65"/>
        <v/>
      </c>
    </row>
    <row r="1373" spans="1:28" s="170" customFormat="1" ht="20.399999999999999">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4"/>
        <v/>
      </c>
      <c r="T1373" s="155" t="str">
        <f ca="1">IF(B1373="","",IF(ISERROR(MATCH($J1373,SorP!$B$1:$B$6226,0)),"",INDIRECT("'SorP'!$A$"&amp;MATCH($S1373&amp;$J1373,SorP!C:C,0))))</f>
        <v/>
      </c>
      <c r="U1373" s="168"/>
      <c r="V1373" s="169" t="e">
        <f>IF(C1373="",NA(),MATCH($B1373&amp;$C1373,'Smelter Look-up'!$J:$J,0))</f>
        <v>#N/A</v>
      </c>
      <c r="X1373" s="170">
        <f t="shared" ca="1" si="63"/>
        <v>0</v>
      </c>
      <c r="AB1373" s="312" t="str">
        <f t="shared" si="65"/>
        <v/>
      </c>
    </row>
    <row r="1374" spans="1:28" s="170" customFormat="1" ht="20.399999999999999">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4"/>
        <v/>
      </c>
      <c r="T1374" s="155" t="str">
        <f ca="1">IF(B1374="","",IF(ISERROR(MATCH($J1374,SorP!$B$1:$B$6226,0)),"",INDIRECT("'SorP'!$A$"&amp;MATCH($S1374&amp;$J1374,SorP!C:C,0))))</f>
        <v/>
      </c>
      <c r="U1374" s="168"/>
      <c r="V1374" s="169" t="e">
        <f>IF(C1374="",NA(),MATCH($B1374&amp;$C1374,'Smelter Look-up'!$J:$J,0))</f>
        <v>#N/A</v>
      </c>
      <c r="X1374" s="170">
        <f t="shared" ca="1" si="63"/>
        <v>0</v>
      </c>
      <c r="AB1374" s="312" t="str">
        <f t="shared" si="65"/>
        <v/>
      </c>
    </row>
    <row r="1375" spans="1:28" s="170" customFormat="1" ht="20.399999999999999">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4"/>
        <v/>
      </c>
      <c r="T1375" s="155" t="str">
        <f ca="1">IF(B1375="","",IF(ISERROR(MATCH($J1375,SorP!$B$1:$B$6226,0)),"",INDIRECT("'SorP'!$A$"&amp;MATCH($S1375&amp;$J1375,SorP!C:C,0))))</f>
        <v/>
      </c>
      <c r="U1375" s="168"/>
      <c r="V1375" s="169" t="e">
        <f>IF(C1375="",NA(),MATCH($B1375&amp;$C1375,'Smelter Look-up'!$J:$J,0))</f>
        <v>#N/A</v>
      </c>
      <c r="X1375" s="170">
        <f t="shared" ca="1" si="63"/>
        <v>0</v>
      </c>
      <c r="AB1375" s="312" t="str">
        <f t="shared" si="65"/>
        <v/>
      </c>
    </row>
    <row r="1376" spans="1:28" s="170" customFormat="1" ht="20.399999999999999">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4"/>
        <v/>
      </c>
      <c r="T1376" s="155" t="str">
        <f ca="1">IF(B1376="","",IF(ISERROR(MATCH($J1376,SorP!$B$1:$B$6226,0)),"",INDIRECT("'SorP'!$A$"&amp;MATCH($S1376&amp;$J1376,SorP!C:C,0))))</f>
        <v/>
      </c>
      <c r="U1376" s="168"/>
      <c r="V1376" s="169" t="e">
        <f>IF(C1376="",NA(),MATCH($B1376&amp;$C1376,'Smelter Look-up'!$J:$J,0))</f>
        <v>#N/A</v>
      </c>
      <c r="X1376" s="170">
        <f t="shared" ca="1" si="63"/>
        <v>0</v>
      </c>
      <c r="AB1376" s="312" t="str">
        <f t="shared" si="65"/>
        <v/>
      </c>
    </row>
    <row r="1377" spans="1:28" s="170" customFormat="1" ht="20.399999999999999">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4"/>
        <v/>
      </c>
      <c r="T1377" s="155" t="str">
        <f ca="1">IF(B1377="","",IF(ISERROR(MATCH($J1377,SorP!$B$1:$B$6226,0)),"",INDIRECT("'SorP'!$A$"&amp;MATCH($S1377&amp;$J1377,SorP!C:C,0))))</f>
        <v/>
      </c>
      <c r="U1377" s="168"/>
      <c r="V1377" s="169" t="e">
        <f>IF(C1377="",NA(),MATCH($B1377&amp;$C1377,'Smelter Look-up'!$J:$J,0))</f>
        <v>#N/A</v>
      </c>
      <c r="X1377" s="170">
        <f t="shared" ca="1" si="63"/>
        <v>0</v>
      </c>
      <c r="AB1377" s="312" t="str">
        <f t="shared" si="65"/>
        <v/>
      </c>
    </row>
    <row r="1378" spans="1:28" s="170" customFormat="1" ht="20.399999999999999">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4"/>
        <v/>
      </c>
      <c r="T1378" s="155" t="str">
        <f ca="1">IF(B1378="","",IF(ISERROR(MATCH($J1378,SorP!$B$1:$B$6226,0)),"",INDIRECT("'SorP'!$A$"&amp;MATCH($S1378&amp;$J1378,SorP!C:C,0))))</f>
        <v/>
      </c>
      <c r="U1378" s="168"/>
      <c r="V1378" s="169" t="e">
        <f>IF(C1378="",NA(),MATCH($B1378&amp;$C1378,'Smelter Look-up'!$J:$J,0))</f>
        <v>#N/A</v>
      </c>
      <c r="X1378" s="170">
        <f t="shared" ca="1" si="63"/>
        <v>0</v>
      </c>
      <c r="AB1378" s="312" t="str">
        <f t="shared" si="65"/>
        <v/>
      </c>
    </row>
    <row r="1379" spans="1:28" s="170" customFormat="1" ht="20.399999999999999">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4"/>
        <v/>
      </c>
      <c r="T1379" s="155" t="str">
        <f ca="1">IF(B1379="","",IF(ISERROR(MATCH($J1379,SorP!$B$1:$B$6226,0)),"",INDIRECT("'SorP'!$A$"&amp;MATCH($S1379&amp;$J1379,SorP!C:C,0))))</f>
        <v/>
      </c>
      <c r="U1379" s="168"/>
      <c r="V1379" s="169" t="e">
        <f>IF(C1379="",NA(),MATCH($B1379&amp;$C1379,'Smelter Look-up'!$J:$J,0))</f>
        <v>#N/A</v>
      </c>
      <c r="X1379" s="170">
        <f t="shared" ca="1" si="63"/>
        <v>0</v>
      </c>
      <c r="AB1379" s="312" t="str">
        <f t="shared" si="65"/>
        <v/>
      </c>
    </row>
    <row r="1380" spans="1:28" s="170" customFormat="1" ht="20.399999999999999">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4"/>
        <v/>
      </c>
      <c r="T1380" s="155" t="str">
        <f ca="1">IF(B1380="","",IF(ISERROR(MATCH($J1380,SorP!$B$1:$B$6226,0)),"",INDIRECT("'SorP'!$A$"&amp;MATCH($S1380&amp;$J1380,SorP!C:C,0))))</f>
        <v/>
      </c>
      <c r="U1380" s="168"/>
      <c r="V1380" s="169" t="e">
        <f>IF(C1380="",NA(),MATCH($B1380&amp;$C1380,'Smelter Look-up'!$J:$J,0))</f>
        <v>#N/A</v>
      </c>
      <c r="X1380" s="170">
        <f t="shared" ca="1" si="63"/>
        <v>0</v>
      </c>
      <c r="AB1380" s="312" t="str">
        <f t="shared" si="65"/>
        <v/>
      </c>
    </row>
    <row r="1381" spans="1:28" s="170" customFormat="1" ht="20.399999999999999">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4"/>
        <v/>
      </c>
      <c r="T1381" s="155" t="str">
        <f ca="1">IF(B1381="","",IF(ISERROR(MATCH($J1381,SorP!$B$1:$B$6226,0)),"",INDIRECT("'SorP'!$A$"&amp;MATCH($S1381&amp;$J1381,SorP!C:C,0))))</f>
        <v/>
      </c>
      <c r="U1381" s="168"/>
      <c r="V1381" s="169" t="e">
        <f>IF(C1381="",NA(),MATCH($B1381&amp;$C1381,'Smelter Look-up'!$J:$J,0))</f>
        <v>#N/A</v>
      </c>
      <c r="X1381" s="170">
        <f t="shared" ca="1" si="63"/>
        <v>0</v>
      </c>
      <c r="AB1381" s="312" t="str">
        <f t="shared" si="65"/>
        <v/>
      </c>
    </row>
    <row r="1382" spans="1:28" s="170" customFormat="1" ht="20.399999999999999">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4"/>
        <v/>
      </c>
      <c r="T1382" s="155" t="str">
        <f ca="1">IF(B1382="","",IF(ISERROR(MATCH($J1382,SorP!$B$1:$B$6226,0)),"",INDIRECT("'SorP'!$A$"&amp;MATCH($S1382&amp;$J1382,SorP!C:C,0))))</f>
        <v/>
      </c>
      <c r="U1382" s="168"/>
      <c r="V1382" s="169" t="e">
        <f>IF(C1382="",NA(),MATCH($B1382&amp;$C1382,'Smelter Look-up'!$J:$J,0))</f>
        <v>#N/A</v>
      </c>
      <c r="X1382" s="170">
        <f t="shared" ca="1" si="63"/>
        <v>0</v>
      </c>
      <c r="AB1382" s="312" t="str">
        <f t="shared" si="65"/>
        <v/>
      </c>
    </row>
    <row r="1383" spans="1:28" s="170" customFormat="1" ht="20.399999999999999">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4"/>
        <v/>
      </c>
      <c r="T1383" s="155" t="str">
        <f ca="1">IF(B1383="","",IF(ISERROR(MATCH($J1383,SorP!$B$1:$B$6226,0)),"",INDIRECT("'SorP'!$A$"&amp;MATCH($S1383&amp;$J1383,SorP!C:C,0))))</f>
        <v/>
      </c>
      <c r="U1383" s="168"/>
      <c r="V1383" s="169" t="e">
        <f>IF(C1383="",NA(),MATCH($B1383&amp;$C1383,'Smelter Look-up'!$J:$J,0))</f>
        <v>#N/A</v>
      </c>
      <c r="X1383" s="170">
        <f t="shared" ca="1" si="63"/>
        <v>0</v>
      </c>
      <c r="AB1383" s="312" t="str">
        <f t="shared" si="65"/>
        <v/>
      </c>
    </row>
    <row r="1384" spans="1:28" s="170" customFormat="1" ht="20.399999999999999">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4"/>
        <v/>
      </c>
      <c r="T1384" s="155" t="str">
        <f ca="1">IF(B1384="","",IF(ISERROR(MATCH($J1384,SorP!$B$1:$B$6226,0)),"",INDIRECT("'SorP'!$A$"&amp;MATCH($S1384&amp;$J1384,SorP!C:C,0))))</f>
        <v/>
      </c>
      <c r="U1384" s="168"/>
      <c r="V1384" s="169" t="e">
        <f>IF(C1384="",NA(),MATCH($B1384&amp;$C1384,'Smelter Look-up'!$J:$J,0))</f>
        <v>#N/A</v>
      </c>
      <c r="X1384" s="170">
        <f t="shared" ca="1" si="63"/>
        <v>0</v>
      </c>
      <c r="AB1384" s="312" t="str">
        <f t="shared" si="65"/>
        <v/>
      </c>
    </row>
    <row r="1385" spans="1:28" s="170" customFormat="1" ht="20.399999999999999">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4"/>
        <v/>
      </c>
      <c r="T1385" s="155" t="str">
        <f ca="1">IF(B1385="","",IF(ISERROR(MATCH($J1385,SorP!$B$1:$B$6226,0)),"",INDIRECT("'SorP'!$A$"&amp;MATCH($S1385&amp;$J1385,SorP!C:C,0))))</f>
        <v/>
      </c>
      <c r="U1385" s="168"/>
      <c r="V1385" s="169" t="e">
        <f>IF(C1385="",NA(),MATCH($B1385&amp;$C1385,'Smelter Look-up'!$J:$J,0))</f>
        <v>#N/A</v>
      </c>
      <c r="X1385" s="170">
        <f t="shared" ca="1" si="63"/>
        <v>0</v>
      </c>
      <c r="AB1385" s="312" t="str">
        <f t="shared" si="65"/>
        <v/>
      </c>
    </row>
    <row r="1386" spans="1:28" s="170" customFormat="1" ht="20.399999999999999">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4"/>
        <v/>
      </c>
      <c r="T1386" s="155" t="str">
        <f ca="1">IF(B1386="","",IF(ISERROR(MATCH($J1386,SorP!$B$1:$B$6226,0)),"",INDIRECT("'SorP'!$A$"&amp;MATCH($S1386&amp;$J1386,SorP!C:C,0))))</f>
        <v/>
      </c>
      <c r="U1386" s="168"/>
      <c r="V1386" s="169" t="e">
        <f>IF(C1386="",NA(),MATCH($B1386&amp;$C1386,'Smelter Look-up'!$J:$J,0))</f>
        <v>#N/A</v>
      </c>
      <c r="X1386" s="170">
        <f t="shared" ca="1" si="63"/>
        <v>0</v>
      </c>
      <c r="AB1386" s="312" t="str">
        <f t="shared" si="65"/>
        <v/>
      </c>
    </row>
    <row r="1387" spans="1:28" s="170" customFormat="1" ht="20.399999999999999">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4"/>
        <v/>
      </c>
      <c r="T1387" s="155" t="str">
        <f ca="1">IF(B1387="","",IF(ISERROR(MATCH($J1387,SorP!$B$1:$B$6226,0)),"",INDIRECT("'SorP'!$A$"&amp;MATCH($S1387&amp;$J1387,SorP!C:C,0))))</f>
        <v/>
      </c>
      <c r="U1387" s="168"/>
      <c r="V1387" s="169" t="e">
        <f>IF(C1387="",NA(),MATCH($B1387&amp;$C1387,'Smelter Look-up'!$J:$J,0))</f>
        <v>#N/A</v>
      </c>
      <c r="X1387" s="170">
        <f t="shared" ca="1" si="63"/>
        <v>0</v>
      </c>
      <c r="AB1387" s="312" t="str">
        <f t="shared" si="65"/>
        <v/>
      </c>
    </row>
    <row r="1388" spans="1:28" s="170" customFormat="1" ht="20.399999999999999">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4"/>
        <v/>
      </c>
      <c r="T1388" s="155" t="str">
        <f ca="1">IF(B1388="","",IF(ISERROR(MATCH($J1388,SorP!$B$1:$B$6226,0)),"",INDIRECT("'SorP'!$A$"&amp;MATCH($S1388&amp;$J1388,SorP!C:C,0))))</f>
        <v/>
      </c>
      <c r="U1388" s="168"/>
      <c r="V1388" s="169" t="e">
        <f>IF(C1388="",NA(),MATCH($B1388&amp;$C1388,'Smelter Look-up'!$J:$J,0))</f>
        <v>#N/A</v>
      </c>
      <c r="X1388" s="170">
        <f t="shared" ca="1" si="63"/>
        <v>0</v>
      </c>
      <c r="AB1388" s="312" t="str">
        <f t="shared" si="65"/>
        <v/>
      </c>
    </row>
    <row r="1389" spans="1:28" s="170" customFormat="1" ht="20.399999999999999">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4"/>
        <v/>
      </c>
      <c r="T1389" s="155" t="str">
        <f ca="1">IF(B1389="","",IF(ISERROR(MATCH($J1389,SorP!$B$1:$B$6226,0)),"",INDIRECT("'SorP'!$A$"&amp;MATCH($S1389&amp;$J1389,SorP!C:C,0))))</f>
        <v/>
      </c>
      <c r="U1389" s="168"/>
      <c r="V1389" s="169" t="e">
        <f>IF(C1389="",NA(),MATCH($B1389&amp;$C1389,'Smelter Look-up'!$J:$J,0))</f>
        <v>#N/A</v>
      </c>
      <c r="X1389" s="170">
        <f t="shared" ca="1" si="63"/>
        <v>0</v>
      </c>
      <c r="AB1389" s="312" t="str">
        <f t="shared" si="65"/>
        <v/>
      </c>
    </row>
    <row r="1390" spans="1:28" s="170" customFormat="1" ht="20.399999999999999">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4"/>
        <v/>
      </c>
      <c r="T1390" s="155" t="str">
        <f ca="1">IF(B1390="","",IF(ISERROR(MATCH($J1390,SorP!$B$1:$B$6226,0)),"",INDIRECT("'SorP'!$A$"&amp;MATCH($S1390&amp;$J1390,SorP!C:C,0))))</f>
        <v/>
      </c>
      <c r="U1390" s="168"/>
      <c r="V1390" s="169" t="e">
        <f>IF(C1390="",NA(),MATCH($B1390&amp;$C1390,'Smelter Look-up'!$J:$J,0))</f>
        <v>#N/A</v>
      </c>
      <c r="X1390" s="170">
        <f t="shared" ca="1" si="63"/>
        <v>0</v>
      </c>
      <c r="AB1390" s="312" t="str">
        <f t="shared" si="65"/>
        <v/>
      </c>
    </row>
    <row r="1391" spans="1:28" s="170" customFormat="1" ht="20.399999999999999">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4"/>
        <v/>
      </c>
      <c r="T1391" s="155" t="str">
        <f ca="1">IF(B1391="","",IF(ISERROR(MATCH($J1391,SorP!$B$1:$B$6226,0)),"",INDIRECT("'SorP'!$A$"&amp;MATCH($S1391&amp;$J1391,SorP!C:C,0))))</f>
        <v/>
      </c>
      <c r="U1391" s="168"/>
      <c r="V1391" s="169" t="e">
        <f>IF(C1391="",NA(),MATCH($B1391&amp;$C1391,'Smelter Look-up'!$J:$J,0))</f>
        <v>#N/A</v>
      </c>
      <c r="X1391" s="170">
        <f t="shared" ca="1" si="63"/>
        <v>0</v>
      </c>
      <c r="AB1391" s="312" t="str">
        <f t="shared" si="65"/>
        <v/>
      </c>
    </row>
    <row r="1392" spans="1:28" s="170" customFormat="1" ht="20.399999999999999">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4"/>
        <v/>
      </c>
      <c r="T1392" s="155" t="str">
        <f ca="1">IF(B1392="","",IF(ISERROR(MATCH($J1392,SorP!$B$1:$B$6226,0)),"",INDIRECT("'SorP'!$A$"&amp;MATCH($S1392&amp;$J1392,SorP!C:C,0))))</f>
        <v/>
      </c>
      <c r="U1392" s="168"/>
      <c r="V1392" s="169" t="e">
        <f>IF(C1392="",NA(),MATCH($B1392&amp;$C1392,'Smelter Look-up'!$J:$J,0))</f>
        <v>#N/A</v>
      </c>
      <c r="X1392" s="170">
        <f t="shared" ca="1" si="63"/>
        <v>0</v>
      </c>
      <c r="AB1392" s="312" t="str">
        <f t="shared" si="65"/>
        <v/>
      </c>
    </row>
    <row r="1393" spans="1:28" s="170" customFormat="1" ht="20.399999999999999">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4"/>
        <v/>
      </c>
      <c r="T1393" s="155" t="str">
        <f ca="1">IF(B1393="","",IF(ISERROR(MATCH($J1393,SorP!$B$1:$B$6226,0)),"",INDIRECT("'SorP'!$A$"&amp;MATCH($S1393&amp;$J1393,SorP!C:C,0))))</f>
        <v/>
      </c>
      <c r="U1393" s="168"/>
      <c r="V1393" s="169" t="e">
        <f>IF(C1393="",NA(),MATCH($B1393&amp;$C1393,'Smelter Look-up'!$J:$J,0))</f>
        <v>#N/A</v>
      </c>
      <c r="X1393" s="170">
        <f t="shared" ca="1" si="63"/>
        <v>0</v>
      </c>
      <c r="AB1393" s="312" t="str">
        <f t="shared" si="65"/>
        <v/>
      </c>
    </row>
    <row r="1394" spans="1:28" s="170" customFormat="1" ht="20.399999999999999">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4"/>
        <v/>
      </c>
      <c r="T1394" s="155" t="str">
        <f ca="1">IF(B1394="","",IF(ISERROR(MATCH($J1394,SorP!$B$1:$B$6226,0)),"",INDIRECT("'SorP'!$A$"&amp;MATCH($S1394&amp;$J1394,SorP!C:C,0))))</f>
        <v/>
      </c>
      <c r="U1394" s="168"/>
      <c r="V1394" s="169" t="e">
        <f>IF(C1394="",NA(),MATCH($B1394&amp;$C1394,'Smelter Look-up'!$J:$J,0))</f>
        <v>#N/A</v>
      </c>
      <c r="X1394" s="170">
        <f t="shared" ca="1" si="63"/>
        <v>0</v>
      </c>
      <c r="AB1394" s="312" t="str">
        <f t="shared" si="65"/>
        <v/>
      </c>
    </row>
    <row r="1395" spans="1:28" s="170" customFormat="1" ht="20.399999999999999">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4"/>
        <v/>
      </c>
      <c r="T1395" s="155" t="str">
        <f ca="1">IF(B1395="","",IF(ISERROR(MATCH($J1395,SorP!$B$1:$B$6226,0)),"",INDIRECT("'SorP'!$A$"&amp;MATCH($S1395&amp;$J1395,SorP!C:C,0))))</f>
        <v/>
      </c>
      <c r="U1395" s="168"/>
      <c r="V1395" s="169" t="e">
        <f>IF(C1395="",NA(),MATCH($B1395&amp;$C1395,'Smelter Look-up'!$J:$J,0))</f>
        <v>#N/A</v>
      </c>
      <c r="X1395" s="170">
        <f t="shared" ca="1" si="63"/>
        <v>0</v>
      </c>
      <c r="AB1395" s="312" t="str">
        <f t="shared" si="65"/>
        <v/>
      </c>
    </row>
    <row r="1396" spans="1:28" s="170" customFormat="1" ht="20.399999999999999">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4"/>
        <v/>
      </c>
      <c r="T1396" s="155" t="str">
        <f ca="1">IF(B1396="","",IF(ISERROR(MATCH($J1396,SorP!$B$1:$B$6226,0)),"",INDIRECT("'SorP'!$A$"&amp;MATCH($S1396&amp;$J1396,SorP!C:C,0))))</f>
        <v/>
      </c>
      <c r="U1396" s="168"/>
      <c r="V1396" s="169" t="e">
        <f>IF(C1396="",NA(),MATCH($B1396&amp;$C1396,'Smelter Look-up'!$J:$J,0))</f>
        <v>#N/A</v>
      </c>
      <c r="X1396" s="170">
        <f t="shared" ca="1" si="63"/>
        <v>0</v>
      </c>
      <c r="AB1396" s="312" t="str">
        <f t="shared" si="65"/>
        <v/>
      </c>
    </row>
    <row r="1397" spans="1:28" s="170" customFormat="1" ht="20.399999999999999">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4"/>
        <v/>
      </c>
      <c r="T1397" s="155" t="str">
        <f ca="1">IF(B1397="","",IF(ISERROR(MATCH($J1397,SorP!$B$1:$B$6226,0)),"",INDIRECT("'SorP'!$A$"&amp;MATCH($S1397&amp;$J1397,SorP!C:C,0))))</f>
        <v/>
      </c>
      <c r="U1397" s="168"/>
      <c r="V1397" s="169" t="e">
        <f>IF(C1397="",NA(),MATCH($B1397&amp;$C1397,'Smelter Look-up'!$J:$J,0))</f>
        <v>#N/A</v>
      </c>
      <c r="X1397" s="170">
        <f t="shared" ca="1" si="63"/>
        <v>0</v>
      </c>
      <c r="AB1397" s="312" t="str">
        <f t="shared" si="65"/>
        <v/>
      </c>
    </row>
    <row r="1398" spans="1:28" s="170" customFormat="1" ht="20.399999999999999">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4"/>
        <v/>
      </c>
      <c r="T1398" s="155" t="str">
        <f ca="1">IF(B1398="","",IF(ISERROR(MATCH($J1398,SorP!$B$1:$B$6226,0)),"",INDIRECT("'SorP'!$A$"&amp;MATCH($S1398&amp;$J1398,SorP!C:C,0))))</f>
        <v/>
      </c>
      <c r="U1398" s="168"/>
      <c r="V1398" s="169" t="e">
        <f>IF(C1398="",NA(),MATCH($B1398&amp;$C1398,'Smelter Look-up'!$J:$J,0))</f>
        <v>#N/A</v>
      </c>
      <c r="X1398" s="170">
        <f t="shared" ca="1" si="63"/>
        <v>0</v>
      </c>
      <c r="AB1398" s="312" t="str">
        <f t="shared" si="65"/>
        <v/>
      </c>
    </row>
    <row r="1399" spans="1:28" s="170" customFormat="1" ht="20.399999999999999">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4"/>
        <v/>
      </c>
      <c r="T1399" s="155" t="str">
        <f ca="1">IF(B1399="","",IF(ISERROR(MATCH($J1399,SorP!$B$1:$B$6226,0)),"",INDIRECT("'SorP'!$A$"&amp;MATCH($S1399&amp;$J1399,SorP!C:C,0))))</f>
        <v/>
      </c>
      <c r="U1399" s="168"/>
      <c r="V1399" s="169" t="e">
        <f>IF(C1399="",NA(),MATCH($B1399&amp;$C1399,'Smelter Look-up'!$J:$J,0))</f>
        <v>#N/A</v>
      </c>
      <c r="X1399" s="170">
        <f t="shared" ca="1" si="63"/>
        <v>0</v>
      </c>
      <c r="AB1399" s="312" t="str">
        <f t="shared" si="65"/>
        <v/>
      </c>
    </row>
    <row r="1400" spans="1:28" s="170" customFormat="1" ht="20.399999999999999">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4"/>
        <v/>
      </c>
      <c r="T1400" s="155" t="str">
        <f ca="1">IF(B1400="","",IF(ISERROR(MATCH($J1400,SorP!$B$1:$B$6226,0)),"",INDIRECT("'SorP'!$A$"&amp;MATCH($S1400&amp;$J1400,SorP!C:C,0))))</f>
        <v/>
      </c>
      <c r="U1400" s="168"/>
      <c r="V1400" s="169" t="e">
        <f>IF(C1400="",NA(),MATCH($B1400&amp;$C1400,'Smelter Look-up'!$J:$J,0))</f>
        <v>#N/A</v>
      </c>
      <c r="X1400" s="170">
        <f t="shared" ca="1" si="63"/>
        <v>0</v>
      </c>
      <c r="AB1400" s="312" t="str">
        <f t="shared" si="65"/>
        <v/>
      </c>
    </row>
    <row r="1401" spans="1:28" s="170" customFormat="1" ht="20.399999999999999">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4"/>
        <v/>
      </c>
      <c r="T1401" s="155" t="str">
        <f ca="1">IF(B1401="","",IF(ISERROR(MATCH($J1401,SorP!$B$1:$B$6226,0)),"",INDIRECT("'SorP'!$A$"&amp;MATCH($S1401&amp;$J1401,SorP!C:C,0))))</f>
        <v/>
      </c>
      <c r="U1401" s="168"/>
      <c r="V1401" s="169" t="e">
        <f>IF(C1401="",NA(),MATCH($B1401&amp;$C1401,'Smelter Look-up'!$J:$J,0))</f>
        <v>#N/A</v>
      </c>
      <c r="X1401" s="170">
        <f t="shared" ca="1" si="63"/>
        <v>0</v>
      </c>
      <c r="AB1401" s="312" t="str">
        <f t="shared" si="65"/>
        <v/>
      </c>
    </row>
    <row r="1402" spans="1:28" s="170" customFormat="1" ht="20.399999999999999">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4"/>
        <v/>
      </c>
      <c r="T1402" s="155" t="str">
        <f ca="1">IF(B1402="","",IF(ISERROR(MATCH($J1402,SorP!$B$1:$B$6226,0)),"",INDIRECT("'SorP'!$A$"&amp;MATCH($S1402&amp;$J1402,SorP!C:C,0))))</f>
        <v/>
      </c>
      <c r="U1402" s="168"/>
      <c r="V1402" s="169" t="e">
        <f>IF(C1402="",NA(),MATCH($B1402&amp;$C1402,'Smelter Look-up'!$J:$J,0))</f>
        <v>#N/A</v>
      </c>
      <c r="X1402" s="170">
        <f t="shared" ca="1" si="63"/>
        <v>0</v>
      </c>
      <c r="AB1402" s="312" t="str">
        <f t="shared" si="65"/>
        <v/>
      </c>
    </row>
    <row r="1403" spans="1:28" s="170" customFormat="1" ht="20.399999999999999">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4"/>
        <v/>
      </c>
      <c r="T1403" s="155" t="str">
        <f ca="1">IF(B1403="","",IF(ISERROR(MATCH($J1403,SorP!$B$1:$B$6226,0)),"",INDIRECT("'SorP'!$A$"&amp;MATCH($S1403&amp;$J1403,SorP!C:C,0))))</f>
        <v/>
      </c>
      <c r="U1403" s="168"/>
      <c r="V1403" s="169" t="e">
        <f>IF(C1403="",NA(),MATCH($B1403&amp;$C1403,'Smelter Look-up'!$J:$J,0))</f>
        <v>#N/A</v>
      </c>
      <c r="X1403" s="170">
        <f t="shared" ca="1" si="63"/>
        <v>0</v>
      </c>
      <c r="AB1403" s="312" t="str">
        <f t="shared" si="65"/>
        <v/>
      </c>
    </row>
    <row r="1404" spans="1:28" s="170" customFormat="1" ht="20.399999999999999">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4"/>
        <v/>
      </c>
      <c r="T1404" s="155" t="str">
        <f ca="1">IF(B1404="","",IF(ISERROR(MATCH($J1404,SorP!$B$1:$B$6226,0)),"",INDIRECT("'SorP'!$A$"&amp;MATCH($S1404&amp;$J1404,SorP!C:C,0))))</f>
        <v/>
      </c>
      <c r="U1404" s="168"/>
      <c r="V1404" s="169" t="e">
        <f>IF(C1404="",NA(),MATCH($B1404&amp;$C1404,'Smelter Look-up'!$J:$J,0))</f>
        <v>#N/A</v>
      </c>
      <c r="X1404" s="170">
        <f t="shared" ref="X1404:X1467" ca="1" si="66">IF(AND(C1404="Smelter not listed",OR(LEN(D1404)=0,LEN(E1404)=0)),1,0)</f>
        <v>0</v>
      </c>
      <c r="AB1404" s="312" t="str">
        <f t="shared" si="65"/>
        <v/>
      </c>
    </row>
    <row r="1405" spans="1:28" s="170" customFormat="1" ht="20.399999999999999">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ref="S1405:S1468" ca="1" si="67">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66"/>
        <v>0</v>
      </c>
      <c r="AB1405" s="312" t="str">
        <f t="shared" si="65"/>
        <v/>
      </c>
    </row>
    <row r="1406" spans="1:28" s="170" customFormat="1" ht="20.399999999999999">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5"/>
        <v/>
      </c>
    </row>
    <row r="1407" spans="1:28" s="170" customFormat="1" ht="20.399999999999999">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ca="1" si="66"/>
        <v>0</v>
      </c>
      <c r="AB1407" s="312" t="str">
        <f t="shared" si="65"/>
        <v/>
      </c>
    </row>
    <row r="1408" spans="1:28" s="170" customFormat="1" ht="20.399999999999999">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67"/>
        <v/>
      </c>
      <c r="T1408" s="155" t="str">
        <f ca="1">IF(B1408="","",IF(ISERROR(MATCH($J1408,SorP!$B$1:$B$6226,0)),"",INDIRECT("'SorP'!$A$"&amp;MATCH($S1408&amp;$J1408,SorP!C:C,0))))</f>
        <v/>
      </c>
      <c r="U1408" s="168"/>
      <c r="V1408" s="169" t="e">
        <f>IF(C1408="",NA(),MATCH($B1408&amp;$C1408,'Smelter Look-up'!$J:$J,0))</f>
        <v>#N/A</v>
      </c>
      <c r="X1408" s="170">
        <f t="shared" ca="1" si="66"/>
        <v>0</v>
      </c>
      <c r="AB1408" s="312" t="str">
        <f t="shared" si="65"/>
        <v/>
      </c>
    </row>
    <row r="1409" spans="1:28" s="170" customFormat="1" ht="20.399999999999999">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67"/>
        <v/>
      </c>
      <c r="T1409" s="155" t="str">
        <f ca="1">IF(B1409="","",IF(ISERROR(MATCH($J1409,SorP!$B$1:$B$6226,0)),"",INDIRECT("'SorP'!$A$"&amp;MATCH($S1409&amp;$J1409,SorP!C:C,0))))</f>
        <v/>
      </c>
      <c r="U1409" s="168"/>
      <c r="V1409" s="169" t="e">
        <f>IF(C1409="",NA(),MATCH($B1409&amp;$C1409,'Smelter Look-up'!$J:$J,0))</f>
        <v>#N/A</v>
      </c>
      <c r="X1409" s="170">
        <f t="shared" ca="1" si="66"/>
        <v>0</v>
      </c>
      <c r="AB1409" s="312" t="str">
        <f t="shared" si="65"/>
        <v/>
      </c>
    </row>
    <row r="1410" spans="1:28" s="170" customFormat="1" ht="20.399999999999999">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67"/>
        <v/>
      </c>
      <c r="T1410" s="155" t="str">
        <f ca="1">IF(B1410="","",IF(ISERROR(MATCH($J1410,SorP!$B$1:$B$6226,0)),"",INDIRECT("'SorP'!$A$"&amp;MATCH($S1410&amp;$J1410,SorP!C:C,0))))</f>
        <v/>
      </c>
      <c r="U1410" s="168"/>
      <c r="V1410" s="169" t="e">
        <f>IF(C1410="",NA(),MATCH($B1410&amp;$C1410,'Smelter Look-up'!$J:$J,0))</f>
        <v>#N/A</v>
      </c>
      <c r="X1410" s="170">
        <f t="shared" ca="1" si="66"/>
        <v>0</v>
      </c>
      <c r="AB1410" s="312" t="str">
        <f t="shared" si="65"/>
        <v/>
      </c>
    </row>
    <row r="1411" spans="1:28" s="170" customFormat="1" ht="20.399999999999999">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67"/>
        <v/>
      </c>
      <c r="T1411" s="155" t="str">
        <f ca="1">IF(B1411="","",IF(ISERROR(MATCH($J1411,SorP!$B$1:$B$6226,0)),"",INDIRECT("'SorP'!$A$"&amp;MATCH($S1411&amp;$J1411,SorP!C:C,0))))</f>
        <v/>
      </c>
      <c r="U1411" s="168"/>
      <c r="V1411" s="169" t="e">
        <f>IF(C1411="",NA(),MATCH($B1411&amp;$C1411,'Smelter Look-up'!$J:$J,0))</f>
        <v>#N/A</v>
      </c>
      <c r="X1411" s="170">
        <f t="shared" ca="1" si="66"/>
        <v>0</v>
      </c>
      <c r="AB1411" s="312" t="str">
        <f t="shared" ref="AB1411:AB1474" si="68">IF(C1411="","",B1411)</f>
        <v/>
      </c>
    </row>
    <row r="1412" spans="1:28" s="170" customFormat="1" ht="20.399999999999999">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67"/>
        <v/>
      </c>
      <c r="T1412" s="155" t="str">
        <f ca="1">IF(B1412="","",IF(ISERROR(MATCH($J1412,SorP!$B$1:$B$6226,0)),"",INDIRECT("'SorP'!$A$"&amp;MATCH($S1412&amp;$J1412,SorP!C:C,0))))</f>
        <v/>
      </c>
      <c r="U1412" s="168"/>
      <c r="V1412" s="169" t="e">
        <f>IF(C1412="",NA(),MATCH($B1412&amp;$C1412,'Smelter Look-up'!$J:$J,0))</f>
        <v>#N/A</v>
      </c>
      <c r="X1412" s="170">
        <f t="shared" ca="1" si="66"/>
        <v>0</v>
      </c>
      <c r="AB1412" s="312" t="str">
        <f t="shared" si="68"/>
        <v/>
      </c>
    </row>
    <row r="1413" spans="1:28" s="170" customFormat="1" ht="20.399999999999999">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67"/>
        <v/>
      </c>
      <c r="T1413" s="155" t="str">
        <f ca="1">IF(B1413="","",IF(ISERROR(MATCH($J1413,SorP!$B$1:$B$6226,0)),"",INDIRECT("'SorP'!$A$"&amp;MATCH($S1413&amp;$J1413,SorP!C:C,0))))</f>
        <v/>
      </c>
      <c r="U1413" s="168"/>
      <c r="V1413" s="169" t="e">
        <f>IF(C1413="",NA(),MATCH($B1413&amp;$C1413,'Smelter Look-up'!$J:$J,0))</f>
        <v>#N/A</v>
      </c>
      <c r="X1413" s="170">
        <f t="shared" ca="1" si="66"/>
        <v>0</v>
      </c>
      <c r="AB1413" s="312" t="str">
        <f t="shared" si="68"/>
        <v/>
      </c>
    </row>
    <row r="1414" spans="1:28" s="170" customFormat="1" ht="20.399999999999999">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67"/>
        <v/>
      </c>
      <c r="T1414" s="155" t="str">
        <f ca="1">IF(B1414="","",IF(ISERROR(MATCH($J1414,SorP!$B$1:$B$6226,0)),"",INDIRECT("'SorP'!$A$"&amp;MATCH($S1414&amp;$J1414,SorP!C:C,0))))</f>
        <v/>
      </c>
      <c r="U1414" s="168"/>
      <c r="V1414" s="169" t="e">
        <f>IF(C1414="",NA(),MATCH($B1414&amp;$C1414,'Smelter Look-up'!$J:$J,0))</f>
        <v>#N/A</v>
      </c>
      <c r="X1414" s="170">
        <f t="shared" ca="1" si="66"/>
        <v>0</v>
      </c>
      <c r="AB1414" s="312" t="str">
        <f t="shared" si="68"/>
        <v/>
      </c>
    </row>
    <row r="1415" spans="1:28" s="170" customFormat="1" ht="20.399999999999999">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67"/>
        <v/>
      </c>
      <c r="T1415" s="155" t="str">
        <f ca="1">IF(B1415="","",IF(ISERROR(MATCH($J1415,SorP!$B$1:$B$6226,0)),"",INDIRECT("'SorP'!$A$"&amp;MATCH($S1415&amp;$J1415,SorP!C:C,0))))</f>
        <v/>
      </c>
      <c r="U1415" s="168"/>
      <c r="V1415" s="169" t="e">
        <f>IF(C1415="",NA(),MATCH($B1415&amp;$C1415,'Smelter Look-up'!$J:$J,0))</f>
        <v>#N/A</v>
      </c>
      <c r="X1415" s="170">
        <f t="shared" ca="1" si="66"/>
        <v>0</v>
      </c>
      <c r="AB1415" s="312" t="str">
        <f t="shared" si="68"/>
        <v/>
      </c>
    </row>
    <row r="1416" spans="1:28" s="170" customFormat="1" ht="20.399999999999999">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67"/>
        <v/>
      </c>
      <c r="T1416" s="155" t="str">
        <f ca="1">IF(B1416="","",IF(ISERROR(MATCH($J1416,SorP!$B$1:$B$6226,0)),"",INDIRECT("'SorP'!$A$"&amp;MATCH($S1416&amp;$J1416,SorP!C:C,0))))</f>
        <v/>
      </c>
      <c r="U1416" s="168"/>
      <c r="V1416" s="169" t="e">
        <f>IF(C1416="",NA(),MATCH($B1416&amp;$C1416,'Smelter Look-up'!$J:$J,0))</f>
        <v>#N/A</v>
      </c>
      <c r="X1416" s="170">
        <f t="shared" ca="1" si="66"/>
        <v>0</v>
      </c>
      <c r="AB1416" s="312" t="str">
        <f t="shared" si="68"/>
        <v/>
      </c>
    </row>
    <row r="1417" spans="1:28" s="170" customFormat="1" ht="20.399999999999999">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67"/>
        <v/>
      </c>
      <c r="T1417" s="155" t="str">
        <f ca="1">IF(B1417="","",IF(ISERROR(MATCH($J1417,SorP!$B$1:$B$6226,0)),"",INDIRECT("'SorP'!$A$"&amp;MATCH($S1417&amp;$J1417,SorP!C:C,0))))</f>
        <v/>
      </c>
      <c r="U1417" s="168"/>
      <c r="V1417" s="169" t="e">
        <f>IF(C1417="",NA(),MATCH($B1417&amp;$C1417,'Smelter Look-up'!$J:$J,0))</f>
        <v>#N/A</v>
      </c>
      <c r="X1417" s="170">
        <f t="shared" ca="1" si="66"/>
        <v>0</v>
      </c>
      <c r="AB1417" s="312" t="str">
        <f t="shared" si="68"/>
        <v/>
      </c>
    </row>
    <row r="1418" spans="1:28" s="170" customFormat="1" ht="20.399999999999999">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67"/>
        <v/>
      </c>
      <c r="T1418" s="155" t="str">
        <f ca="1">IF(B1418="","",IF(ISERROR(MATCH($J1418,SorP!$B$1:$B$6226,0)),"",INDIRECT("'SorP'!$A$"&amp;MATCH($S1418&amp;$J1418,SorP!C:C,0))))</f>
        <v/>
      </c>
      <c r="U1418" s="168"/>
      <c r="V1418" s="169" t="e">
        <f>IF(C1418="",NA(),MATCH($B1418&amp;$C1418,'Smelter Look-up'!$J:$J,0))</f>
        <v>#N/A</v>
      </c>
      <c r="X1418" s="170">
        <f t="shared" ca="1" si="66"/>
        <v>0</v>
      </c>
      <c r="AB1418" s="312" t="str">
        <f t="shared" si="68"/>
        <v/>
      </c>
    </row>
    <row r="1419" spans="1:28" s="170" customFormat="1" ht="20.399999999999999">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67"/>
        <v/>
      </c>
      <c r="T1419" s="155" t="str">
        <f ca="1">IF(B1419="","",IF(ISERROR(MATCH($J1419,SorP!$B$1:$B$6226,0)),"",INDIRECT("'SorP'!$A$"&amp;MATCH($S1419&amp;$J1419,SorP!C:C,0))))</f>
        <v/>
      </c>
      <c r="U1419" s="168"/>
      <c r="V1419" s="169" t="e">
        <f>IF(C1419="",NA(),MATCH($B1419&amp;$C1419,'Smelter Look-up'!$J:$J,0))</f>
        <v>#N/A</v>
      </c>
      <c r="X1419" s="170">
        <f t="shared" ca="1" si="66"/>
        <v>0</v>
      </c>
      <c r="AB1419" s="312" t="str">
        <f t="shared" si="68"/>
        <v/>
      </c>
    </row>
    <row r="1420" spans="1:28" s="170" customFormat="1" ht="20.399999999999999">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67"/>
        <v/>
      </c>
      <c r="T1420" s="155" t="str">
        <f ca="1">IF(B1420="","",IF(ISERROR(MATCH($J1420,SorP!$B$1:$B$6226,0)),"",INDIRECT("'SorP'!$A$"&amp;MATCH($S1420&amp;$J1420,SorP!C:C,0))))</f>
        <v/>
      </c>
      <c r="U1420" s="168"/>
      <c r="V1420" s="169" t="e">
        <f>IF(C1420="",NA(),MATCH($B1420&amp;$C1420,'Smelter Look-up'!$J:$J,0))</f>
        <v>#N/A</v>
      </c>
      <c r="X1420" s="170">
        <f t="shared" ca="1" si="66"/>
        <v>0</v>
      </c>
      <c r="AB1420" s="312" t="str">
        <f t="shared" si="68"/>
        <v/>
      </c>
    </row>
    <row r="1421" spans="1:28" s="170" customFormat="1" ht="20.399999999999999">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67"/>
        <v/>
      </c>
      <c r="T1421" s="155" t="str">
        <f ca="1">IF(B1421="","",IF(ISERROR(MATCH($J1421,SorP!$B$1:$B$6226,0)),"",INDIRECT("'SorP'!$A$"&amp;MATCH($S1421&amp;$J1421,SorP!C:C,0))))</f>
        <v/>
      </c>
      <c r="U1421" s="168"/>
      <c r="V1421" s="169" t="e">
        <f>IF(C1421="",NA(),MATCH($B1421&amp;$C1421,'Smelter Look-up'!$J:$J,0))</f>
        <v>#N/A</v>
      </c>
      <c r="X1421" s="170">
        <f t="shared" ca="1" si="66"/>
        <v>0</v>
      </c>
      <c r="AB1421" s="312" t="str">
        <f t="shared" si="68"/>
        <v/>
      </c>
    </row>
    <row r="1422" spans="1:28" s="170" customFormat="1" ht="20.399999999999999">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67"/>
        <v/>
      </c>
      <c r="T1422" s="155" t="str">
        <f ca="1">IF(B1422="","",IF(ISERROR(MATCH($J1422,SorP!$B$1:$B$6226,0)),"",INDIRECT("'SorP'!$A$"&amp;MATCH($S1422&amp;$J1422,SorP!C:C,0))))</f>
        <v/>
      </c>
      <c r="U1422" s="168"/>
      <c r="V1422" s="169" t="e">
        <f>IF(C1422="",NA(),MATCH($B1422&amp;$C1422,'Smelter Look-up'!$J:$J,0))</f>
        <v>#N/A</v>
      </c>
      <c r="X1422" s="170">
        <f t="shared" ca="1" si="66"/>
        <v>0</v>
      </c>
      <c r="AB1422" s="312" t="str">
        <f t="shared" si="68"/>
        <v/>
      </c>
    </row>
    <row r="1423" spans="1:28" s="170" customFormat="1" ht="20.399999999999999">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67"/>
        <v/>
      </c>
      <c r="T1423" s="155" t="str">
        <f ca="1">IF(B1423="","",IF(ISERROR(MATCH($J1423,SorP!$B$1:$B$6226,0)),"",INDIRECT("'SorP'!$A$"&amp;MATCH($S1423&amp;$J1423,SorP!C:C,0))))</f>
        <v/>
      </c>
      <c r="U1423" s="168"/>
      <c r="V1423" s="169" t="e">
        <f>IF(C1423="",NA(),MATCH($B1423&amp;$C1423,'Smelter Look-up'!$J:$J,0))</f>
        <v>#N/A</v>
      </c>
      <c r="X1423" s="170">
        <f t="shared" ca="1" si="66"/>
        <v>0</v>
      </c>
      <c r="AB1423" s="312" t="str">
        <f t="shared" si="68"/>
        <v/>
      </c>
    </row>
    <row r="1424" spans="1:28" s="170" customFormat="1" ht="20.399999999999999">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67"/>
        <v/>
      </c>
      <c r="T1424" s="155" t="str">
        <f ca="1">IF(B1424="","",IF(ISERROR(MATCH($J1424,SorP!$B$1:$B$6226,0)),"",INDIRECT("'SorP'!$A$"&amp;MATCH($S1424&amp;$J1424,SorP!C:C,0))))</f>
        <v/>
      </c>
      <c r="U1424" s="168"/>
      <c r="V1424" s="169" t="e">
        <f>IF(C1424="",NA(),MATCH($B1424&amp;$C1424,'Smelter Look-up'!$J:$J,0))</f>
        <v>#N/A</v>
      </c>
      <c r="X1424" s="170">
        <f t="shared" ca="1" si="66"/>
        <v>0</v>
      </c>
      <c r="AB1424" s="312" t="str">
        <f t="shared" si="68"/>
        <v/>
      </c>
    </row>
    <row r="1425" spans="1:28" s="170" customFormat="1" ht="20.399999999999999">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67"/>
        <v/>
      </c>
      <c r="T1425" s="155" t="str">
        <f ca="1">IF(B1425="","",IF(ISERROR(MATCH($J1425,SorP!$B$1:$B$6226,0)),"",INDIRECT("'SorP'!$A$"&amp;MATCH($S1425&amp;$J1425,SorP!C:C,0))))</f>
        <v/>
      </c>
      <c r="U1425" s="168"/>
      <c r="V1425" s="169" t="e">
        <f>IF(C1425="",NA(),MATCH($B1425&amp;$C1425,'Smelter Look-up'!$J:$J,0))</f>
        <v>#N/A</v>
      </c>
      <c r="X1425" s="170">
        <f t="shared" ca="1" si="66"/>
        <v>0</v>
      </c>
      <c r="AB1425" s="312" t="str">
        <f t="shared" si="68"/>
        <v/>
      </c>
    </row>
    <row r="1426" spans="1:28" s="170" customFormat="1" ht="20.399999999999999">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67"/>
        <v/>
      </c>
      <c r="T1426" s="155" t="str">
        <f ca="1">IF(B1426="","",IF(ISERROR(MATCH($J1426,SorP!$B$1:$B$6226,0)),"",INDIRECT("'SorP'!$A$"&amp;MATCH($S1426&amp;$J1426,SorP!C:C,0))))</f>
        <v/>
      </c>
      <c r="U1426" s="168"/>
      <c r="V1426" s="169" t="e">
        <f>IF(C1426="",NA(),MATCH($B1426&amp;$C1426,'Smelter Look-up'!$J:$J,0))</f>
        <v>#N/A</v>
      </c>
      <c r="X1426" s="170">
        <f t="shared" ca="1" si="66"/>
        <v>0</v>
      </c>
      <c r="AB1426" s="312" t="str">
        <f t="shared" si="68"/>
        <v/>
      </c>
    </row>
    <row r="1427" spans="1:28" s="170" customFormat="1" ht="20.399999999999999">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67"/>
        <v/>
      </c>
      <c r="T1427" s="155" t="str">
        <f ca="1">IF(B1427="","",IF(ISERROR(MATCH($J1427,SorP!$B$1:$B$6226,0)),"",INDIRECT("'SorP'!$A$"&amp;MATCH($S1427&amp;$J1427,SorP!C:C,0))))</f>
        <v/>
      </c>
      <c r="U1427" s="168"/>
      <c r="V1427" s="169" t="e">
        <f>IF(C1427="",NA(),MATCH($B1427&amp;$C1427,'Smelter Look-up'!$J:$J,0))</f>
        <v>#N/A</v>
      </c>
      <c r="X1427" s="170">
        <f t="shared" ca="1" si="66"/>
        <v>0</v>
      </c>
      <c r="AB1427" s="312" t="str">
        <f t="shared" si="68"/>
        <v/>
      </c>
    </row>
    <row r="1428" spans="1:28" s="170" customFormat="1" ht="20.399999999999999">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67"/>
        <v/>
      </c>
      <c r="T1428" s="155" t="str">
        <f ca="1">IF(B1428="","",IF(ISERROR(MATCH($J1428,SorP!$B$1:$B$6226,0)),"",INDIRECT("'SorP'!$A$"&amp;MATCH($S1428&amp;$J1428,SorP!C:C,0))))</f>
        <v/>
      </c>
      <c r="U1428" s="168"/>
      <c r="V1428" s="169" t="e">
        <f>IF(C1428="",NA(),MATCH($B1428&amp;$C1428,'Smelter Look-up'!$J:$J,0))</f>
        <v>#N/A</v>
      </c>
      <c r="X1428" s="170">
        <f t="shared" ca="1" si="66"/>
        <v>0</v>
      </c>
      <c r="AB1428" s="312" t="str">
        <f t="shared" si="68"/>
        <v/>
      </c>
    </row>
    <row r="1429" spans="1:28" s="170" customFormat="1" ht="20.399999999999999">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67"/>
        <v/>
      </c>
      <c r="T1429" s="155" t="str">
        <f ca="1">IF(B1429="","",IF(ISERROR(MATCH($J1429,SorP!$B$1:$B$6226,0)),"",INDIRECT("'SorP'!$A$"&amp;MATCH($S1429&amp;$J1429,SorP!C:C,0))))</f>
        <v/>
      </c>
      <c r="U1429" s="168"/>
      <c r="V1429" s="169" t="e">
        <f>IF(C1429="",NA(),MATCH($B1429&amp;$C1429,'Smelter Look-up'!$J:$J,0))</f>
        <v>#N/A</v>
      </c>
      <c r="X1429" s="170">
        <f t="shared" ca="1" si="66"/>
        <v>0</v>
      </c>
      <c r="AB1429" s="312" t="str">
        <f t="shared" si="68"/>
        <v/>
      </c>
    </row>
    <row r="1430" spans="1:28" s="170" customFormat="1" ht="20.399999999999999">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67"/>
        <v/>
      </c>
      <c r="T1430" s="155" t="str">
        <f ca="1">IF(B1430="","",IF(ISERROR(MATCH($J1430,SorP!$B$1:$B$6226,0)),"",INDIRECT("'SorP'!$A$"&amp;MATCH($S1430&amp;$J1430,SorP!C:C,0))))</f>
        <v/>
      </c>
      <c r="U1430" s="168"/>
      <c r="V1430" s="169" t="e">
        <f>IF(C1430="",NA(),MATCH($B1430&amp;$C1430,'Smelter Look-up'!$J:$J,0))</f>
        <v>#N/A</v>
      </c>
      <c r="X1430" s="170">
        <f t="shared" ca="1" si="66"/>
        <v>0</v>
      </c>
      <c r="AB1430" s="312" t="str">
        <f t="shared" si="68"/>
        <v/>
      </c>
    </row>
    <row r="1431" spans="1:28" s="170" customFormat="1" ht="20.399999999999999">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67"/>
        <v/>
      </c>
      <c r="T1431" s="155" t="str">
        <f ca="1">IF(B1431="","",IF(ISERROR(MATCH($J1431,SorP!$B$1:$B$6226,0)),"",INDIRECT("'SorP'!$A$"&amp;MATCH($S1431&amp;$J1431,SorP!C:C,0))))</f>
        <v/>
      </c>
      <c r="U1431" s="168"/>
      <c r="V1431" s="169" t="e">
        <f>IF(C1431="",NA(),MATCH($B1431&amp;$C1431,'Smelter Look-up'!$J:$J,0))</f>
        <v>#N/A</v>
      </c>
      <c r="X1431" s="170">
        <f t="shared" ca="1" si="66"/>
        <v>0</v>
      </c>
      <c r="AB1431" s="312" t="str">
        <f t="shared" si="68"/>
        <v/>
      </c>
    </row>
    <row r="1432" spans="1:28" s="170" customFormat="1" ht="20.399999999999999">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67"/>
        <v/>
      </c>
      <c r="T1432" s="155" t="str">
        <f ca="1">IF(B1432="","",IF(ISERROR(MATCH($J1432,SorP!$B$1:$B$6226,0)),"",INDIRECT("'SorP'!$A$"&amp;MATCH($S1432&amp;$J1432,SorP!C:C,0))))</f>
        <v/>
      </c>
      <c r="U1432" s="168"/>
      <c r="V1432" s="169" t="e">
        <f>IF(C1432="",NA(),MATCH($B1432&amp;$C1432,'Smelter Look-up'!$J:$J,0))</f>
        <v>#N/A</v>
      </c>
      <c r="X1432" s="170">
        <f t="shared" ca="1" si="66"/>
        <v>0</v>
      </c>
      <c r="AB1432" s="312" t="str">
        <f t="shared" si="68"/>
        <v/>
      </c>
    </row>
    <row r="1433" spans="1:28" s="170" customFormat="1" ht="20.399999999999999">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67"/>
        <v/>
      </c>
      <c r="T1433" s="155" t="str">
        <f ca="1">IF(B1433="","",IF(ISERROR(MATCH($J1433,SorP!$B$1:$B$6226,0)),"",INDIRECT("'SorP'!$A$"&amp;MATCH($S1433&amp;$J1433,SorP!C:C,0))))</f>
        <v/>
      </c>
      <c r="U1433" s="168"/>
      <c r="V1433" s="169" t="e">
        <f>IF(C1433="",NA(),MATCH($B1433&amp;$C1433,'Smelter Look-up'!$J:$J,0))</f>
        <v>#N/A</v>
      </c>
      <c r="X1433" s="170">
        <f t="shared" ca="1" si="66"/>
        <v>0</v>
      </c>
      <c r="AB1433" s="312" t="str">
        <f t="shared" si="68"/>
        <v/>
      </c>
    </row>
    <row r="1434" spans="1:28" s="170" customFormat="1" ht="20.399999999999999">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67"/>
        <v/>
      </c>
      <c r="T1434" s="155" t="str">
        <f ca="1">IF(B1434="","",IF(ISERROR(MATCH($J1434,SorP!$B$1:$B$6226,0)),"",INDIRECT("'SorP'!$A$"&amp;MATCH($S1434&amp;$J1434,SorP!C:C,0))))</f>
        <v/>
      </c>
      <c r="U1434" s="168"/>
      <c r="V1434" s="169" t="e">
        <f>IF(C1434="",NA(),MATCH($B1434&amp;$C1434,'Smelter Look-up'!$J:$J,0))</f>
        <v>#N/A</v>
      </c>
      <c r="X1434" s="170">
        <f t="shared" ca="1" si="66"/>
        <v>0</v>
      </c>
      <c r="AB1434" s="312" t="str">
        <f t="shared" si="68"/>
        <v/>
      </c>
    </row>
    <row r="1435" spans="1:28" s="170" customFormat="1" ht="20.399999999999999">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67"/>
        <v/>
      </c>
      <c r="T1435" s="155" t="str">
        <f ca="1">IF(B1435="","",IF(ISERROR(MATCH($J1435,SorP!$B$1:$B$6226,0)),"",INDIRECT("'SorP'!$A$"&amp;MATCH($S1435&amp;$J1435,SorP!C:C,0))))</f>
        <v/>
      </c>
      <c r="U1435" s="168"/>
      <c r="V1435" s="169" t="e">
        <f>IF(C1435="",NA(),MATCH($B1435&amp;$C1435,'Smelter Look-up'!$J:$J,0))</f>
        <v>#N/A</v>
      </c>
      <c r="X1435" s="170">
        <f t="shared" ca="1" si="66"/>
        <v>0</v>
      </c>
      <c r="AB1435" s="312" t="str">
        <f t="shared" si="68"/>
        <v/>
      </c>
    </row>
    <row r="1436" spans="1:28" s="170" customFormat="1" ht="20.399999999999999">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67"/>
        <v/>
      </c>
      <c r="T1436" s="155" t="str">
        <f ca="1">IF(B1436="","",IF(ISERROR(MATCH($J1436,SorP!$B$1:$B$6226,0)),"",INDIRECT("'SorP'!$A$"&amp;MATCH($S1436&amp;$J1436,SorP!C:C,0))))</f>
        <v/>
      </c>
      <c r="U1436" s="168"/>
      <c r="V1436" s="169" t="e">
        <f>IF(C1436="",NA(),MATCH($B1436&amp;$C1436,'Smelter Look-up'!$J:$J,0))</f>
        <v>#N/A</v>
      </c>
      <c r="X1436" s="170">
        <f t="shared" ca="1" si="66"/>
        <v>0</v>
      </c>
      <c r="AB1436" s="312" t="str">
        <f t="shared" si="68"/>
        <v/>
      </c>
    </row>
    <row r="1437" spans="1:28" s="170" customFormat="1" ht="20.399999999999999">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67"/>
        <v/>
      </c>
      <c r="T1437" s="155" t="str">
        <f ca="1">IF(B1437="","",IF(ISERROR(MATCH($J1437,SorP!$B$1:$B$6226,0)),"",INDIRECT("'SorP'!$A$"&amp;MATCH($S1437&amp;$J1437,SorP!C:C,0))))</f>
        <v/>
      </c>
      <c r="U1437" s="168"/>
      <c r="V1437" s="169" t="e">
        <f>IF(C1437="",NA(),MATCH($B1437&amp;$C1437,'Smelter Look-up'!$J:$J,0))</f>
        <v>#N/A</v>
      </c>
      <c r="X1437" s="170">
        <f t="shared" ca="1" si="66"/>
        <v>0</v>
      </c>
      <c r="AB1437" s="312" t="str">
        <f t="shared" si="68"/>
        <v/>
      </c>
    </row>
    <row r="1438" spans="1:28" s="170" customFormat="1" ht="20.399999999999999">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67"/>
        <v/>
      </c>
      <c r="T1438" s="155" t="str">
        <f ca="1">IF(B1438="","",IF(ISERROR(MATCH($J1438,SorP!$B$1:$B$6226,0)),"",INDIRECT("'SorP'!$A$"&amp;MATCH($S1438&amp;$J1438,SorP!C:C,0))))</f>
        <v/>
      </c>
      <c r="U1438" s="168"/>
      <c r="V1438" s="169" t="e">
        <f>IF(C1438="",NA(),MATCH($B1438&amp;$C1438,'Smelter Look-up'!$J:$J,0))</f>
        <v>#N/A</v>
      </c>
      <c r="X1438" s="170">
        <f t="shared" ca="1" si="66"/>
        <v>0</v>
      </c>
      <c r="AB1438" s="312" t="str">
        <f t="shared" si="68"/>
        <v/>
      </c>
    </row>
    <row r="1439" spans="1:28" s="170" customFormat="1" ht="20.399999999999999">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67"/>
        <v/>
      </c>
      <c r="T1439" s="155" t="str">
        <f ca="1">IF(B1439="","",IF(ISERROR(MATCH($J1439,SorP!$B$1:$B$6226,0)),"",INDIRECT("'SorP'!$A$"&amp;MATCH($S1439&amp;$J1439,SorP!C:C,0))))</f>
        <v/>
      </c>
      <c r="U1439" s="168"/>
      <c r="V1439" s="169" t="e">
        <f>IF(C1439="",NA(),MATCH($B1439&amp;$C1439,'Smelter Look-up'!$J:$J,0))</f>
        <v>#N/A</v>
      </c>
      <c r="X1439" s="170">
        <f t="shared" ca="1" si="66"/>
        <v>0</v>
      </c>
      <c r="AB1439" s="312" t="str">
        <f t="shared" si="68"/>
        <v/>
      </c>
    </row>
    <row r="1440" spans="1:28" s="170" customFormat="1" ht="20.399999999999999">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67"/>
        <v/>
      </c>
      <c r="T1440" s="155" t="str">
        <f ca="1">IF(B1440="","",IF(ISERROR(MATCH($J1440,SorP!$B$1:$B$6226,0)),"",INDIRECT("'SorP'!$A$"&amp;MATCH($S1440&amp;$J1440,SorP!C:C,0))))</f>
        <v/>
      </c>
      <c r="U1440" s="168"/>
      <c r="V1440" s="169" t="e">
        <f>IF(C1440="",NA(),MATCH($B1440&amp;$C1440,'Smelter Look-up'!$J:$J,0))</f>
        <v>#N/A</v>
      </c>
      <c r="X1440" s="170">
        <f t="shared" ca="1" si="66"/>
        <v>0</v>
      </c>
      <c r="AB1440" s="312" t="str">
        <f t="shared" si="68"/>
        <v/>
      </c>
    </row>
    <row r="1441" spans="1:28" s="170" customFormat="1" ht="20.399999999999999">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67"/>
        <v/>
      </c>
      <c r="T1441" s="155" t="str">
        <f ca="1">IF(B1441="","",IF(ISERROR(MATCH($J1441,SorP!$B$1:$B$6226,0)),"",INDIRECT("'SorP'!$A$"&amp;MATCH($S1441&amp;$J1441,SorP!C:C,0))))</f>
        <v/>
      </c>
      <c r="U1441" s="168"/>
      <c r="V1441" s="169" t="e">
        <f>IF(C1441="",NA(),MATCH($B1441&amp;$C1441,'Smelter Look-up'!$J:$J,0))</f>
        <v>#N/A</v>
      </c>
      <c r="X1441" s="170">
        <f t="shared" ca="1" si="66"/>
        <v>0</v>
      </c>
      <c r="AB1441" s="312" t="str">
        <f t="shared" si="68"/>
        <v/>
      </c>
    </row>
    <row r="1442" spans="1:28" s="170" customFormat="1" ht="20.399999999999999">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67"/>
        <v/>
      </c>
      <c r="T1442" s="155" t="str">
        <f ca="1">IF(B1442="","",IF(ISERROR(MATCH($J1442,SorP!$B$1:$B$6226,0)),"",INDIRECT("'SorP'!$A$"&amp;MATCH($S1442&amp;$J1442,SorP!C:C,0))))</f>
        <v/>
      </c>
      <c r="U1442" s="168"/>
      <c r="V1442" s="169" t="e">
        <f>IF(C1442="",NA(),MATCH($B1442&amp;$C1442,'Smelter Look-up'!$J:$J,0))</f>
        <v>#N/A</v>
      </c>
      <c r="X1442" s="170">
        <f t="shared" ca="1" si="66"/>
        <v>0</v>
      </c>
      <c r="AB1442" s="312" t="str">
        <f t="shared" si="68"/>
        <v/>
      </c>
    </row>
    <row r="1443" spans="1:28" s="170" customFormat="1" ht="20.399999999999999">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67"/>
        <v/>
      </c>
      <c r="T1443" s="155" t="str">
        <f ca="1">IF(B1443="","",IF(ISERROR(MATCH($J1443,SorP!$B$1:$B$6226,0)),"",INDIRECT("'SorP'!$A$"&amp;MATCH($S1443&amp;$J1443,SorP!C:C,0))))</f>
        <v/>
      </c>
      <c r="U1443" s="168"/>
      <c r="V1443" s="169" t="e">
        <f>IF(C1443="",NA(),MATCH($B1443&amp;$C1443,'Smelter Look-up'!$J:$J,0))</f>
        <v>#N/A</v>
      </c>
      <c r="X1443" s="170">
        <f t="shared" ca="1" si="66"/>
        <v>0</v>
      </c>
      <c r="AB1443" s="312" t="str">
        <f t="shared" si="68"/>
        <v/>
      </c>
    </row>
    <row r="1444" spans="1:28" s="170" customFormat="1" ht="20.399999999999999">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67"/>
        <v/>
      </c>
      <c r="T1444" s="155" t="str">
        <f ca="1">IF(B1444="","",IF(ISERROR(MATCH($J1444,SorP!$B$1:$B$6226,0)),"",INDIRECT("'SorP'!$A$"&amp;MATCH($S1444&amp;$J1444,SorP!C:C,0))))</f>
        <v/>
      </c>
      <c r="U1444" s="168"/>
      <c r="V1444" s="169" t="e">
        <f>IF(C1444="",NA(),MATCH($B1444&amp;$C1444,'Smelter Look-up'!$J:$J,0))</f>
        <v>#N/A</v>
      </c>
      <c r="X1444" s="170">
        <f t="shared" ca="1" si="66"/>
        <v>0</v>
      </c>
      <c r="AB1444" s="312" t="str">
        <f t="shared" si="68"/>
        <v/>
      </c>
    </row>
    <row r="1445" spans="1:28" s="170" customFormat="1" ht="20.399999999999999">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67"/>
        <v/>
      </c>
      <c r="T1445" s="155" t="str">
        <f ca="1">IF(B1445="","",IF(ISERROR(MATCH($J1445,SorP!$B$1:$B$6226,0)),"",INDIRECT("'SorP'!$A$"&amp;MATCH($S1445&amp;$J1445,SorP!C:C,0))))</f>
        <v/>
      </c>
      <c r="U1445" s="168"/>
      <c r="V1445" s="169" t="e">
        <f>IF(C1445="",NA(),MATCH($B1445&amp;$C1445,'Smelter Look-up'!$J:$J,0))</f>
        <v>#N/A</v>
      </c>
      <c r="X1445" s="170">
        <f t="shared" ca="1" si="66"/>
        <v>0</v>
      </c>
      <c r="AB1445" s="312" t="str">
        <f t="shared" si="68"/>
        <v/>
      </c>
    </row>
    <row r="1446" spans="1:28" s="170" customFormat="1" ht="20.399999999999999">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67"/>
        <v/>
      </c>
      <c r="T1446" s="155" t="str">
        <f ca="1">IF(B1446="","",IF(ISERROR(MATCH($J1446,SorP!$B$1:$B$6226,0)),"",INDIRECT("'SorP'!$A$"&amp;MATCH($S1446&amp;$J1446,SorP!C:C,0))))</f>
        <v/>
      </c>
      <c r="U1446" s="168"/>
      <c r="V1446" s="169" t="e">
        <f>IF(C1446="",NA(),MATCH($B1446&amp;$C1446,'Smelter Look-up'!$J:$J,0))</f>
        <v>#N/A</v>
      </c>
      <c r="X1446" s="170">
        <f t="shared" ca="1" si="66"/>
        <v>0</v>
      </c>
      <c r="AB1446" s="312" t="str">
        <f t="shared" si="68"/>
        <v/>
      </c>
    </row>
    <row r="1447" spans="1:28" s="170" customFormat="1" ht="20.399999999999999">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67"/>
        <v/>
      </c>
      <c r="T1447" s="155" t="str">
        <f ca="1">IF(B1447="","",IF(ISERROR(MATCH($J1447,SorP!$B$1:$B$6226,0)),"",INDIRECT("'SorP'!$A$"&amp;MATCH($S1447&amp;$J1447,SorP!C:C,0))))</f>
        <v/>
      </c>
      <c r="U1447" s="168"/>
      <c r="V1447" s="169" t="e">
        <f>IF(C1447="",NA(),MATCH($B1447&amp;$C1447,'Smelter Look-up'!$J:$J,0))</f>
        <v>#N/A</v>
      </c>
      <c r="X1447" s="170">
        <f t="shared" ca="1" si="66"/>
        <v>0</v>
      </c>
      <c r="AB1447" s="312" t="str">
        <f t="shared" si="68"/>
        <v/>
      </c>
    </row>
    <row r="1448" spans="1:28" s="170" customFormat="1" ht="20.399999999999999">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67"/>
        <v/>
      </c>
      <c r="T1448" s="155" t="str">
        <f ca="1">IF(B1448="","",IF(ISERROR(MATCH($J1448,SorP!$B$1:$B$6226,0)),"",INDIRECT("'SorP'!$A$"&amp;MATCH($S1448&amp;$J1448,SorP!C:C,0))))</f>
        <v/>
      </c>
      <c r="U1448" s="168"/>
      <c r="V1448" s="169" t="e">
        <f>IF(C1448="",NA(),MATCH($B1448&amp;$C1448,'Smelter Look-up'!$J:$J,0))</f>
        <v>#N/A</v>
      </c>
      <c r="X1448" s="170">
        <f t="shared" ca="1" si="66"/>
        <v>0</v>
      </c>
      <c r="AB1448" s="312" t="str">
        <f t="shared" si="68"/>
        <v/>
      </c>
    </row>
    <row r="1449" spans="1:28" s="170" customFormat="1" ht="20.399999999999999">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67"/>
        <v/>
      </c>
      <c r="T1449" s="155" t="str">
        <f ca="1">IF(B1449="","",IF(ISERROR(MATCH($J1449,SorP!$B$1:$B$6226,0)),"",INDIRECT("'SorP'!$A$"&amp;MATCH($S1449&amp;$J1449,SorP!C:C,0))))</f>
        <v/>
      </c>
      <c r="U1449" s="168"/>
      <c r="V1449" s="169" t="e">
        <f>IF(C1449="",NA(),MATCH($B1449&amp;$C1449,'Smelter Look-up'!$J:$J,0))</f>
        <v>#N/A</v>
      </c>
      <c r="X1449" s="170">
        <f t="shared" ca="1" si="66"/>
        <v>0</v>
      </c>
      <c r="AB1449" s="312" t="str">
        <f t="shared" si="68"/>
        <v/>
      </c>
    </row>
    <row r="1450" spans="1:28" s="170" customFormat="1" ht="20.399999999999999">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67"/>
        <v/>
      </c>
      <c r="T1450" s="155" t="str">
        <f ca="1">IF(B1450="","",IF(ISERROR(MATCH($J1450,SorP!$B$1:$B$6226,0)),"",INDIRECT("'SorP'!$A$"&amp;MATCH($S1450&amp;$J1450,SorP!C:C,0))))</f>
        <v/>
      </c>
      <c r="U1450" s="168"/>
      <c r="V1450" s="169" t="e">
        <f>IF(C1450="",NA(),MATCH($B1450&amp;$C1450,'Smelter Look-up'!$J:$J,0))</f>
        <v>#N/A</v>
      </c>
      <c r="X1450" s="170">
        <f t="shared" ca="1" si="66"/>
        <v>0</v>
      </c>
      <c r="AB1450" s="312" t="str">
        <f t="shared" si="68"/>
        <v/>
      </c>
    </row>
    <row r="1451" spans="1:28" s="170" customFormat="1" ht="20.399999999999999">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67"/>
        <v/>
      </c>
      <c r="T1451" s="155" t="str">
        <f ca="1">IF(B1451="","",IF(ISERROR(MATCH($J1451,SorP!$B$1:$B$6226,0)),"",INDIRECT("'SorP'!$A$"&amp;MATCH($S1451&amp;$J1451,SorP!C:C,0))))</f>
        <v/>
      </c>
      <c r="U1451" s="168"/>
      <c r="V1451" s="169" t="e">
        <f>IF(C1451="",NA(),MATCH($B1451&amp;$C1451,'Smelter Look-up'!$J:$J,0))</f>
        <v>#N/A</v>
      </c>
      <c r="X1451" s="170">
        <f t="shared" ca="1" si="66"/>
        <v>0</v>
      </c>
      <c r="AB1451" s="312" t="str">
        <f t="shared" si="68"/>
        <v/>
      </c>
    </row>
    <row r="1452" spans="1:28" s="170" customFormat="1" ht="20.399999999999999">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67"/>
        <v/>
      </c>
      <c r="T1452" s="155" t="str">
        <f ca="1">IF(B1452="","",IF(ISERROR(MATCH($J1452,SorP!$B$1:$B$6226,0)),"",INDIRECT("'SorP'!$A$"&amp;MATCH($S1452&amp;$J1452,SorP!C:C,0))))</f>
        <v/>
      </c>
      <c r="U1452" s="168"/>
      <c r="V1452" s="169" t="e">
        <f>IF(C1452="",NA(),MATCH($B1452&amp;$C1452,'Smelter Look-up'!$J:$J,0))</f>
        <v>#N/A</v>
      </c>
      <c r="X1452" s="170">
        <f t="shared" ca="1" si="66"/>
        <v>0</v>
      </c>
      <c r="AB1452" s="312" t="str">
        <f t="shared" si="68"/>
        <v/>
      </c>
    </row>
    <row r="1453" spans="1:28" s="170" customFormat="1" ht="20.399999999999999">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67"/>
        <v/>
      </c>
      <c r="T1453" s="155" t="str">
        <f ca="1">IF(B1453="","",IF(ISERROR(MATCH($J1453,SorP!$B$1:$B$6226,0)),"",INDIRECT("'SorP'!$A$"&amp;MATCH($S1453&amp;$J1453,SorP!C:C,0))))</f>
        <v/>
      </c>
      <c r="U1453" s="168"/>
      <c r="V1453" s="169" t="e">
        <f>IF(C1453="",NA(),MATCH($B1453&amp;$C1453,'Smelter Look-up'!$J:$J,0))</f>
        <v>#N/A</v>
      </c>
      <c r="X1453" s="170">
        <f t="shared" ca="1" si="66"/>
        <v>0</v>
      </c>
      <c r="AB1453" s="312" t="str">
        <f t="shared" si="68"/>
        <v/>
      </c>
    </row>
    <row r="1454" spans="1:28" s="170" customFormat="1" ht="20.399999999999999">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67"/>
        <v/>
      </c>
      <c r="T1454" s="155" t="str">
        <f ca="1">IF(B1454="","",IF(ISERROR(MATCH($J1454,SorP!$B$1:$B$6226,0)),"",INDIRECT("'SorP'!$A$"&amp;MATCH($S1454&amp;$J1454,SorP!C:C,0))))</f>
        <v/>
      </c>
      <c r="U1454" s="168"/>
      <c r="V1454" s="169" t="e">
        <f>IF(C1454="",NA(),MATCH($B1454&amp;$C1454,'Smelter Look-up'!$J:$J,0))</f>
        <v>#N/A</v>
      </c>
      <c r="X1454" s="170">
        <f t="shared" ca="1" si="66"/>
        <v>0</v>
      </c>
      <c r="AB1454" s="312" t="str">
        <f t="shared" si="68"/>
        <v/>
      </c>
    </row>
    <row r="1455" spans="1:28" s="170" customFormat="1" ht="20.399999999999999">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67"/>
        <v/>
      </c>
      <c r="T1455" s="155" t="str">
        <f ca="1">IF(B1455="","",IF(ISERROR(MATCH($J1455,SorP!$B$1:$B$6226,0)),"",INDIRECT("'SorP'!$A$"&amp;MATCH($S1455&amp;$J1455,SorP!C:C,0))))</f>
        <v/>
      </c>
      <c r="U1455" s="168"/>
      <c r="V1455" s="169" t="e">
        <f>IF(C1455="",NA(),MATCH($B1455&amp;$C1455,'Smelter Look-up'!$J:$J,0))</f>
        <v>#N/A</v>
      </c>
      <c r="X1455" s="170">
        <f t="shared" ca="1" si="66"/>
        <v>0</v>
      </c>
      <c r="AB1455" s="312" t="str">
        <f t="shared" si="68"/>
        <v/>
      </c>
    </row>
    <row r="1456" spans="1:28" s="170" customFormat="1" ht="20.399999999999999">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67"/>
        <v/>
      </c>
      <c r="T1456" s="155" t="str">
        <f ca="1">IF(B1456="","",IF(ISERROR(MATCH($J1456,SorP!$B$1:$B$6226,0)),"",INDIRECT("'SorP'!$A$"&amp;MATCH($S1456&amp;$J1456,SorP!C:C,0))))</f>
        <v/>
      </c>
      <c r="U1456" s="168"/>
      <c r="V1456" s="169" t="e">
        <f>IF(C1456="",NA(),MATCH($B1456&amp;$C1456,'Smelter Look-up'!$J:$J,0))</f>
        <v>#N/A</v>
      </c>
      <c r="X1456" s="170">
        <f t="shared" ca="1" si="66"/>
        <v>0</v>
      </c>
      <c r="AB1456" s="312" t="str">
        <f t="shared" si="68"/>
        <v/>
      </c>
    </row>
    <row r="1457" spans="1:28" s="170" customFormat="1" ht="20.399999999999999">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67"/>
        <v/>
      </c>
      <c r="T1457" s="155" t="str">
        <f ca="1">IF(B1457="","",IF(ISERROR(MATCH($J1457,SorP!$B$1:$B$6226,0)),"",INDIRECT("'SorP'!$A$"&amp;MATCH($S1457&amp;$J1457,SorP!C:C,0))))</f>
        <v/>
      </c>
      <c r="U1457" s="168"/>
      <c r="V1457" s="169" t="e">
        <f>IF(C1457="",NA(),MATCH($B1457&amp;$C1457,'Smelter Look-up'!$J:$J,0))</f>
        <v>#N/A</v>
      </c>
      <c r="X1457" s="170">
        <f t="shared" ca="1" si="66"/>
        <v>0</v>
      </c>
      <c r="AB1457" s="312" t="str">
        <f t="shared" si="68"/>
        <v/>
      </c>
    </row>
    <row r="1458" spans="1:28" s="170" customFormat="1" ht="20.399999999999999">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67"/>
        <v/>
      </c>
      <c r="T1458" s="155" t="str">
        <f ca="1">IF(B1458="","",IF(ISERROR(MATCH($J1458,SorP!$B$1:$B$6226,0)),"",INDIRECT("'SorP'!$A$"&amp;MATCH($S1458&amp;$J1458,SorP!C:C,0))))</f>
        <v/>
      </c>
      <c r="U1458" s="168"/>
      <c r="V1458" s="169" t="e">
        <f>IF(C1458="",NA(),MATCH($B1458&amp;$C1458,'Smelter Look-up'!$J:$J,0))</f>
        <v>#N/A</v>
      </c>
      <c r="X1458" s="170">
        <f t="shared" ca="1" si="66"/>
        <v>0</v>
      </c>
      <c r="AB1458" s="312" t="str">
        <f t="shared" si="68"/>
        <v/>
      </c>
    </row>
    <row r="1459" spans="1:28" s="170" customFormat="1" ht="20.399999999999999">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67"/>
        <v/>
      </c>
      <c r="T1459" s="155" t="str">
        <f ca="1">IF(B1459="","",IF(ISERROR(MATCH($J1459,SorP!$B$1:$B$6226,0)),"",INDIRECT("'SorP'!$A$"&amp;MATCH($S1459&amp;$J1459,SorP!C:C,0))))</f>
        <v/>
      </c>
      <c r="U1459" s="168"/>
      <c r="V1459" s="169" t="e">
        <f>IF(C1459="",NA(),MATCH($B1459&amp;$C1459,'Smelter Look-up'!$J:$J,0))</f>
        <v>#N/A</v>
      </c>
      <c r="X1459" s="170">
        <f t="shared" ca="1" si="66"/>
        <v>0</v>
      </c>
      <c r="AB1459" s="312" t="str">
        <f t="shared" si="68"/>
        <v/>
      </c>
    </row>
    <row r="1460" spans="1:28" s="170" customFormat="1" ht="20.399999999999999">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67"/>
        <v/>
      </c>
      <c r="T1460" s="155" t="str">
        <f ca="1">IF(B1460="","",IF(ISERROR(MATCH($J1460,SorP!$B$1:$B$6226,0)),"",INDIRECT("'SorP'!$A$"&amp;MATCH($S1460&amp;$J1460,SorP!C:C,0))))</f>
        <v/>
      </c>
      <c r="U1460" s="168"/>
      <c r="V1460" s="169" t="e">
        <f>IF(C1460="",NA(),MATCH($B1460&amp;$C1460,'Smelter Look-up'!$J:$J,0))</f>
        <v>#N/A</v>
      </c>
      <c r="X1460" s="170">
        <f t="shared" ca="1" si="66"/>
        <v>0</v>
      </c>
      <c r="AB1460" s="312" t="str">
        <f t="shared" si="68"/>
        <v/>
      </c>
    </row>
    <row r="1461" spans="1:28" s="170" customFormat="1" ht="20.399999999999999">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67"/>
        <v/>
      </c>
      <c r="T1461" s="155" t="str">
        <f ca="1">IF(B1461="","",IF(ISERROR(MATCH($J1461,SorP!$B$1:$B$6226,0)),"",INDIRECT("'SorP'!$A$"&amp;MATCH($S1461&amp;$J1461,SorP!C:C,0))))</f>
        <v/>
      </c>
      <c r="U1461" s="168"/>
      <c r="V1461" s="169" t="e">
        <f>IF(C1461="",NA(),MATCH($B1461&amp;$C1461,'Smelter Look-up'!$J:$J,0))</f>
        <v>#N/A</v>
      </c>
      <c r="X1461" s="170">
        <f t="shared" ca="1" si="66"/>
        <v>0</v>
      </c>
      <c r="AB1461" s="312" t="str">
        <f t="shared" si="68"/>
        <v/>
      </c>
    </row>
    <row r="1462" spans="1:28" s="170" customFormat="1" ht="20.399999999999999">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67"/>
        <v/>
      </c>
      <c r="T1462" s="155" t="str">
        <f ca="1">IF(B1462="","",IF(ISERROR(MATCH($J1462,SorP!$B$1:$B$6226,0)),"",INDIRECT("'SorP'!$A$"&amp;MATCH($S1462&amp;$J1462,SorP!C:C,0))))</f>
        <v/>
      </c>
      <c r="U1462" s="168"/>
      <c r="V1462" s="169" t="e">
        <f>IF(C1462="",NA(),MATCH($B1462&amp;$C1462,'Smelter Look-up'!$J:$J,0))</f>
        <v>#N/A</v>
      </c>
      <c r="X1462" s="170">
        <f t="shared" ca="1" si="66"/>
        <v>0</v>
      </c>
      <c r="AB1462" s="312" t="str">
        <f t="shared" si="68"/>
        <v/>
      </c>
    </row>
    <row r="1463" spans="1:28" s="170" customFormat="1" ht="20.399999999999999">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67"/>
        <v/>
      </c>
      <c r="T1463" s="155" t="str">
        <f ca="1">IF(B1463="","",IF(ISERROR(MATCH($J1463,SorP!$B$1:$B$6226,0)),"",INDIRECT("'SorP'!$A$"&amp;MATCH($S1463&amp;$J1463,SorP!C:C,0))))</f>
        <v/>
      </c>
      <c r="U1463" s="168"/>
      <c r="V1463" s="169" t="e">
        <f>IF(C1463="",NA(),MATCH($B1463&amp;$C1463,'Smelter Look-up'!$J:$J,0))</f>
        <v>#N/A</v>
      </c>
      <c r="X1463" s="170">
        <f t="shared" ca="1" si="66"/>
        <v>0</v>
      </c>
      <c r="AB1463" s="312" t="str">
        <f t="shared" si="68"/>
        <v/>
      </c>
    </row>
    <row r="1464" spans="1:28" s="170" customFormat="1" ht="20.399999999999999">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67"/>
        <v/>
      </c>
      <c r="T1464" s="155" t="str">
        <f ca="1">IF(B1464="","",IF(ISERROR(MATCH($J1464,SorP!$B$1:$B$6226,0)),"",INDIRECT("'SorP'!$A$"&amp;MATCH($S1464&amp;$J1464,SorP!C:C,0))))</f>
        <v/>
      </c>
      <c r="U1464" s="168"/>
      <c r="V1464" s="169" t="e">
        <f>IF(C1464="",NA(),MATCH($B1464&amp;$C1464,'Smelter Look-up'!$J:$J,0))</f>
        <v>#N/A</v>
      </c>
      <c r="X1464" s="170">
        <f t="shared" ca="1" si="66"/>
        <v>0</v>
      </c>
      <c r="AB1464" s="312" t="str">
        <f t="shared" si="68"/>
        <v/>
      </c>
    </row>
    <row r="1465" spans="1:28" s="170" customFormat="1" ht="20.399999999999999">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67"/>
        <v/>
      </c>
      <c r="T1465" s="155" t="str">
        <f ca="1">IF(B1465="","",IF(ISERROR(MATCH($J1465,SorP!$B$1:$B$6226,0)),"",INDIRECT("'SorP'!$A$"&amp;MATCH($S1465&amp;$J1465,SorP!C:C,0))))</f>
        <v/>
      </c>
      <c r="U1465" s="168"/>
      <c r="V1465" s="169" t="e">
        <f>IF(C1465="",NA(),MATCH($B1465&amp;$C1465,'Smelter Look-up'!$J:$J,0))</f>
        <v>#N/A</v>
      </c>
      <c r="X1465" s="170">
        <f t="shared" ca="1" si="66"/>
        <v>0</v>
      </c>
      <c r="AB1465" s="312" t="str">
        <f t="shared" si="68"/>
        <v/>
      </c>
    </row>
    <row r="1466" spans="1:28" s="170" customFormat="1" ht="20.399999999999999">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67"/>
        <v/>
      </c>
      <c r="T1466" s="155" t="str">
        <f ca="1">IF(B1466="","",IF(ISERROR(MATCH($J1466,SorP!$B$1:$B$6226,0)),"",INDIRECT("'SorP'!$A$"&amp;MATCH($S1466&amp;$J1466,SorP!C:C,0))))</f>
        <v/>
      </c>
      <c r="U1466" s="168"/>
      <c r="V1466" s="169" t="e">
        <f>IF(C1466="",NA(),MATCH($B1466&amp;$C1466,'Smelter Look-up'!$J:$J,0))</f>
        <v>#N/A</v>
      </c>
      <c r="X1466" s="170">
        <f t="shared" ca="1" si="66"/>
        <v>0</v>
      </c>
      <c r="AB1466" s="312" t="str">
        <f t="shared" si="68"/>
        <v/>
      </c>
    </row>
    <row r="1467" spans="1:28" s="170" customFormat="1" ht="20.399999999999999">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67"/>
        <v/>
      </c>
      <c r="T1467" s="155" t="str">
        <f ca="1">IF(B1467="","",IF(ISERROR(MATCH($J1467,SorP!$B$1:$B$6226,0)),"",INDIRECT("'SorP'!$A$"&amp;MATCH($S1467&amp;$J1467,SorP!C:C,0))))</f>
        <v/>
      </c>
      <c r="U1467" s="168"/>
      <c r="V1467" s="169" t="e">
        <f>IF(C1467="",NA(),MATCH($B1467&amp;$C1467,'Smelter Look-up'!$J:$J,0))</f>
        <v>#N/A</v>
      </c>
      <c r="X1467" s="170">
        <f t="shared" ca="1" si="66"/>
        <v>0</v>
      </c>
      <c r="AB1467" s="312" t="str">
        <f t="shared" si="68"/>
        <v/>
      </c>
    </row>
    <row r="1468" spans="1:28" s="170" customFormat="1" ht="20.399999999999999">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67"/>
        <v/>
      </c>
      <c r="T1468" s="155" t="str">
        <f ca="1">IF(B1468="","",IF(ISERROR(MATCH($J1468,SorP!$B$1:$B$6226,0)),"",INDIRECT("'SorP'!$A$"&amp;MATCH($S1468&amp;$J1468,SorP!C:C,0))))</f>
        <v/>
      </c>
      <c r="U1468" s="168"/>
      <c r="V1468" s="169" t="e">
        <f>IF(C1468="",NA(),MATCH($B1468&amp;$C1468,'Smelter Look-up'!$J:$J,0))</f>
        <v>#N/A</v>
      </c>
      <c r="X1468" s="170">
        <f t="shared" ref="X1468:X1531" ca="1" si="69">IF(AND(C1468="Smelter not listed",OR(LEN(D1468)=0,LEN(E1468)=0)),1,0)</f>
        <v>0</v>
      </c>
      <c r="AB1468" s="312" t="str">
        <f t="shared" si="68"/>
        <v/>
      </c>
    </row>
    <row r="1469" spans="1:28" s="170" customFormat="1" ht="20.399999999999999">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ref="S1469:S1532" ca="1" si="70">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69"/>
        <v>0</v>
      </c>
      <c r="AB1469" s="312" t="str">
        <f t="shared" si="68"/>
        <v/>
      </c>
    </row>
    <row r="1470" spans="1:28" s="170" customFormat="1" ht="20.399999999999999">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68"/>
        <v/>
      </c>
    </row>
    <row r="1471" spans="1:28" s="170" customFormat="1" ht="20.399999999999999">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ca="1" si="69"/>
        <v>0</v>
      </c>
      <c r="AB1471" s="312" t="str">
        <f t="shared" si="68"/>
        <v/>
      </c>
    </row>
    <row r="1472" spans="1:28" s="170" customFormat="1" ht="20.399999999999999">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0"/>
        <v/>
      </c>
      <c r="T1472" s="155" t="str">
        <f ca="1">IF(B1472="","",IF(ISERROR(MATCH($J1472,SorP!$B$1:$B$6226,0)),"",INDIRECT("'SorP'!$A$"&amp;MATCH($S1472&amp;$J1472,SorP!C:C,0))))</f>
        <v/>
      </c>
      <c r="U1472" s="168"/>
      <c r="V1472" s="169" t="e">
        <f>IF(C1472="",NA(),MATCH($B1472&amp;$C1472,'Smelter Look-up'!$J:$J,0))</f>
        <v>#N/A</v>
      </c>
      <c r="X1472" s="170">
        <f t="shared" ca="1" si="69"/>
        <v>0</v>
      </c>
      <c r="AB1472" s="312" t="str">
        <f t="shared" si="68"/>
        <v/>
      </c>
    </row>
    <row r="1473" spans="1:28" s="170" customFormat="1" ht="20.399999999999999">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0"/>
        <v/>
      </c>
      <c r="T1473" s="155" t="str">
        <f ca="1">IF(B1473="","",IF(ISERROR(MATCH($J1473,SorP!$B$1:$B$6226,0)),"",INDIRECT("'SorP'!$A$"&amp;MATCH($S1473&amp;$J1473,SorP!C:C,0))))</f>
        <v/>
      </c>
      <c r="U1473" s="168"/>
      <c r="V1473" s="169" t="e">
        <f>IF(C1473="",NA(),MATCH($B1473&amp;$C1473,'Smelter Look-up'!$J:$J,0))</f>
        <v>#N/A</v>
      </c>
      <c r="X1473" s="170">
        <f t="shared" ca="1" si="69"/>
        <v>0</v>
      </c>
      <c r="AB1473" s="312" t="str">
        <f t="shared" si="68"/>
        <v/>
      </c>
    </row>
    <row r="1474" spans="1:28" s="170" customFormat="1" ht="20.399999999999999">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0"/>
        <v/>
      </c>
      <c r="T1474" s="155" t="str">
        <f ca="1">IF(B1474="","",IF(ISERROR(MATCH($J1474,SorP!$B$1:$B$6226,0)),"",INDIRECT("'SorP'!$A$"&amp;MATCH($S1474&amp;$J1474,SorP!C:C,0))))</f>
        <v/>
      </c>
      <c r="U1474" s="168"/>
      <c r="V1474" s="169" t="e">
        <f>IF(C1474="",NA(),MATCH($B1474&amp;$C1474,'Smelter Look-up'!$J:$J,0))</f>
        <v>#N/A</v>
      </c>
      <c r="X1474" s="170">
        <f t="shared" ca="1" si="69"/>
        <v>0</v>
      </c>
      <c r="AB1474" s="312" t="str">
        <f t="shared" si="68"/>
        <v/>
      </c>
    </row>
    <row r="1475" spans="1:28" s="170" customFormat="1" ht="20.399999999999999">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0"/>
        <v/>
      </c>
      <c r="T1475" s="155" t="str">
        <f ca="1">IF(B1475="","",IF(ISERROR(MATCH($J1475,SorP!$B$1:$B$6226,0)),"",INDIRECT("'SorP'!$A$"&amp;MATCH($S1475&amp;$J1475,SorP!C:C,0))))</f>
        <v/>
      </c>
      <c r="U1475" s="168"/>
      <c r="V1475" s="169" t="e">
        <f>IF(C1475="",NA(),MATCH($B1475&amp;$C1475,'Smelter Look-up'!$J:$J,0))</f>
        <v>#N/A</v>
      </c>
      <c r="X1475" s="170">
        <f t="shared" ca="1" si="69"/>
        <v>0</v>
      </c>
      <c r="AB1475" s="312" t="str">
        <f t="shared" ref="AB1475:AB1538" si="71">IF(C1475="","",B1475)</f>
        <v/>
      </c>
    </row>
    <row r="1476" spans="1:28" s="170" customFormat="1" ht="20.399999999999999">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0"/>
        <v/>
      </c>
      <c r="T1476" s="155" t="str">
        <f ca="1">IF(B1476="","",IF(ISERROR(MATCH($J1476,SorP!$B$1:$B$6226,0)),"",INDIRECT("'SorP'!$A$"&amp;MATCH($S1476&amp;$J1476,SorP!C:C,0))))</f>
        <v/>
      </c>
      <c r="U1476" s="168"/>
      <c r="V1476" s="169" t="e">
        <f>IF(C1476="",NA(),MATCH($B1476&amp;$C1476,'Smelter Look-up'!$J:$J,0))</f>
        <v>#N/A</v>
      </c>
      <c r="X1476" s="170">
        <f t="shared" ca="1" si="69"/>
        <v>0</v>
      </c>
      <c r="AB1476" s="312" t="str">
        <f t="shared" si="71"/>
        <v/>
      </c>
    </row>
    <row r="1477" spans="1:28" s="170" customFormat="1" ht="20.399999999999999">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0"/>
        <v/>
      </c>
      <c r="T1477" s="155" t="str">
        <f ca="1">IF(B1477="","",IF(ISERROR(MATCH($J1477,SorP!$B$1:$B$6226,0)),"",INDIRECT("'SorP'!$A$"&amp;MATCH($S1477&amp;$J1477,SorP!C:C,0))))</f>
        <v/>
      </c>
      <c r="U1477" s="168"/>
      <c r="V1477" s="169" t="e">
        <f>IF(C1477="",NA(),MATCH($B1477&amp;$C1477,'Smelter Look-up'!$J:$J,0))</f>
        <v>#N/A</v>
      </c>
      <c r="X1477" s="170">
        <f t="shared" ca="1" si="69"/>
        <v>0</v>
      </c>
      <c r="AB1477" s="312" t="str">
        <f t="shared" si="71"/>
        <v/>
      </c>
    </row>
    <row r="1478" spans="1:28" s="170" customFormat="1" ht="20.399999999999999">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0"/>
        <v/>
      </c>
      <c r="T1478" s="155" t="str">
        <f ca="1">IF(B1478="","",IF(ISERROR(MATCH($J1478,SorP!$B$1:$B$6226,0)),"",INDIRECT("'SorP'!$A$"&amp;MATCH($S1478&amp;$J1478,SorP!C:C,0))))</f>
        <v/>
      </c>
      <c r="U1478" s="168"/>
      <c r="V1478" s="169" t="e">
        <f>IF(C1478="",NA(),MATCH($B1478&amp;$C1478,'Smelter Look-up'!$J:$J,0))</f>
        <v>#N/A</v>
      </c>
      <c r="X1478" s="170">
        <f t="shared" ca="1" si="69"/>
        <v>0</v>
      </c>
      <c r="AB1478" s="312" t="str">
        <f t="shared" si="71"/>
        <v/>
      </c>
    </row>
    <row r="1479" spans="1:28" s="170" customFormat="1" ht="20.399999999999999">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0"/>
        <v/>
      </c>
      <c r="T1479" s="155" t="str">
        <f ca="1">IF(B1479="","",IF(ISERROR(MATCH($J1479,SorP!$B$1:$B$6226,0)),"",INDIRECT("'SorP'!$A$"&amp;MATCH($S1479&amp;$J1479,SorP!C:C,0))))</f>
        <v/>
      </c>
      <c r="U1479" s="168"/>
      <c r="V1479" s="169" t="e">
        <f>IF(C1479="",NA(),MATCH($B1479&amp;$C1479,'Smelter Look-up'!$J:$J,0))</f>
        <v>#N/A</v>
      </c>
      <c r="X1479" s="170">
        <f t="shared" ca="1" si="69"/>
        <v>0</v>
      </c>
      <c r="AB1479" s="312" t="str">
        <f t="shared" si="71"/>
        <v/>
      </c>
    </row>
    <row r="1480" spans="1:28" s="170" customFormat="1" ht="20.399999999999999">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0"/>
        <v/>
      </c>
      <c r="T1480" s="155" t="str">
        <f ca="1">IF(B1480="","",IF(ISERROR(MATCH($J1480,SorP!$B$1:$B$6226,0)),"",INDIRECT("'SorP'!$A$"&amp;MATCH($S1480&amp;$J1480,SorP!C:C,0))))</f>
        <v/>
      </c>
      <c r="U1480" s="168"/>
      <c r="V1480" s="169" t="e">
        <f>IF(C1480="",NA(),MATCH($B1480&amp;$C1480,'Smelter Look-up'!$J:$J,0))</f>
        <v>#N/A</v>
      </c>
      <c r="X1480" s="170">
        <f t="shared" ca="1" si="69"/>
        <v>0</v>
      </c>
      <c r="AB1480" s="312" t="str">
        <f t="shared" si="71"/>
        <v/>
      </c>
    </row>
    <row r="1481" spans="1:28" s="170" customFormat="1" ht="20.399999999999999">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0"/>
        <v/>
      </c>
      <c r="T1481" s="155" t="str">
        <f ca="1">IF(B1481="","",IF(ISERROR(MATCH($J1481,SorP!$B$1:$B$6226,0)),"",INDIRECT("'SorP'!$A$"&amp;MATCH($S1481&amp;$J1481,SorP!C:C,0))))</f>
        <v/>
      </c>
      <c r="U1481" s="168"/>
      <c r="V1481" s="169" t="e">
        <f>IF(C1481="",NA(),MATCH($B1481&amp;$C1481,'Smelter Look-up'!$J:$J,0))</f>
        <v>#N/A</v>
      </c>
      <c r="X1481" s="170">
        <f t="shared" ca="1" si="69"/>
        <v>0</v>
      </c>
      <c r="AB1481" s="312" t="str">
        <f t="shared" si="71"/>
        <v/>
      </c>
    </row>
    <row r="1482" spans="1:28" s="170" customFormat="1" ht="20.399999999999999">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0"/>
        <v/>
      </c>
      <c r="T1482" s="155" t="str">
        <f ca="1">IF(B1482="","",IF(ISERROR(MATCH($J1482,SorP!$B$1:$B$6226,0)),"",INDIRECT("'SorP'!$A$"&amp;MATCH($S1482&amp;$J1482,SorP!C:C,0))))</f>
        <v/>
      </c>
      <c r="U1482" s="168"/>
      <c r="V1482" s="169" t="e">
        <f>IF(C1482="",NA(),MATCH($B1482&amp;$C1482,'Smelter Look-up'!$J:$J,0))</f>
        <v>#N/A</v>
      </c>
      <c r="X1482" s="170">
        <f t="shared" ca="1" si="69"/>
        <v>0</v>
      </c>
      <c r="AB1482" s="312" t="str">
        <f t="shared" si="71"/>
        <v/>
      </c>
    </row>
    <row r="1483" spans="1:28" s="170" customFormat="1" ht="20.399999999999999">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0"/>
        <v/>
      </c>
      <c r="T1483" s="155" t="str">
        <f ca="1">IF(B1483="","",IF(ISERROR(MATCH($J1483,SorP!$B$1:$B$6226,0)),"",INDIRECT("'SorP'!$A$"&amp;MATCH($S1483&amp;$J1483,SorP!C:C,0))))</f>
        <v/>
      </c>
      <c r="U1483" s="168"/>
      <c r="V1483" s="169" t="e">
        <f>IF(C1483="",NA(),MATCH($B1483&amp;$C1483,'Smelter Look-up'!$J:$J,0))</f>
        <v>#N/A</v>
      </c>
      <c r="X1483" s="170">
        <f t="shared" ca="1" si="69"/>
        <v>0</v>
      </c>
      <c r="AB1483" s="312" t="str">
        <f t="shared" si="71"/>
        <v/>
      </c>
    </row>
    <row r="1484" spans="1:28" s="170" customFormat="1" ht="20.399999999999999">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0"/>
        <v/>
      </c>
      <c r="T1484" s="155" t="str">
        <f ca="1">IF(B1484="","",IF(ISERROR(MATCH($J1484,SorP!$B$1:$B$6226,0)),"",INDIRECT("'SorP'!$A$"&amp;MATCH($S1484&amp;$J1484,SorP!C:C,0))))</f>
        <v/>
      </c>
      <c r="U1484" s="168"/>
      <c r="V1484" s="169" t="e">
        <f>IF(C1484="",NA(),MATCH($B1484&amp;$C1484,'Smelter Look-up'!$J:$J,0))</f>
        <v>#N/A</v>
      </c>
      <c r="X1484" s="170">
        <f t="shared" ca="1" si="69"/>
        <v>0</v>
      </c>
      <c r="AB1484" s="312" t="str">
        <f t="shared" si="71"/>
        <v/>
      </c>
    </row>
    <row r="1485" spans="1:28" s="170" customFormat="1" ht="20.399999999999999">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0"/>
        <v/>
      </c>
      <c r="T1485" s="155" t="str">
        <f ca="1">IF(B1485="","",IF(ISERROR(MATCH($J1485,SorP!$B$1:$B$6226,0)),"",INDIRECT("'SorP'!$A$"&amp;MATCH($S1485&amp;$J1485,SorP!C:C,0))))</f>
        <v/>
      </c>
      <c r="U1485" s="168"/>
      <c r="V1485" s="169" t="e">
        <f>IF(C1485="",NA(),MATCH($B1485&amp;$C1485,'Smelter Look-up'!$J:$J,0))</f>
        <v>#N/A</v>
      </c>
      <c r="X1485" s="170">
        <f t="shared" ca="1" si="69"/>
        <v>0</v>
      </c>
      <c r="AB1485" s="312" t="str">
        <f t="shared" si="71"/>
        <v/>
      </c>
    </row>
    <row r="1486" spans="1:28" s="170" customFormat="1" ht="20.399999999999999">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0"/>
        <v/>
      </c>
      <c r="T1486" s="155" t="str">
        <f ca="1">IF(B1486="","",IF(ISERROR(MATCH($J1486,SorP!$B$1:$B$6226,0)),"",INDIRECT("'SorP'!$A$"&amp;MATCH($S1486&amp;$J1486,SorP!C:C,0))))</f>
        <v/>
      </c>
      <c r="U1486" s="168"/>
      <c r="V1486" s="169" t="e">
        <f>IF(C1486="",NA(),MATCH($B1486&amp;$C1486,'Smelter Look-up'!$J:$J,0))</f>
        <v>#N/A</v>
      </c>
      <c r="X1486" s="170">
        <f t="shared" ca="1" si="69"/>
        <v>0</v>
      </c>
      <c r="AB1486" s="312" t="str">
        <f t="shared" si="71"/>
        <v/>
      </c>
    </row>
    <row r="1487" spans="1:28" s="170" customFormat="1" ht="20.399999999999999">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0"/>
        <v/>
      </c>
      <c r="T1487" s="155" t="str">
        <f ca="1">IF(B1487="","",IF(ISERROR(MATCH($J1487,SorP!$B$1:$B$6226,0)),"",INDIRECT("'SorP'!$A$"&amp;MATCH($S1487&amp;$J1487,SorP!C:C,0))))</f>
        <v/>
      </c>
      <c r="U1487" s="168"/>
      <c r="V1487" s="169" t="e">
        <f>IF(C1487="",NA(),MATCH($B1487&amp;$C1487,'Smelter Look-up'!$J:$J,0))</f>
        <v>#N/A</v>
      </c>
      <c r="X1487" s="170">
        <f t="shared" ca="1" si="69"/>
        <v>0</v>
      </c>
      <c r="AB1487" s="312" t="str">
        <f t="shared" si="71"/>
        <v/>
      </c>
    </row>
    <row r="1488" spans="1:28" s="170" customFormat="1" ht="20.399999999999999">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0"/>
        <v/>
      </c>
      <c r="T1488" s="155" t="str">
        <f ca="1">IF(B1488="","",IF(ISERROR(MATCH($J1488,SorP!$B$1:$B$6226,0)),"",INDIRECT("'SorP'!$A$"&amp;MATCH($S1488&amp;$J1488,SorP!C:C,0))))</f>
        <v/>
      </c>
      <c r="U1488" s="168"/>
      <c r="V1488" s="169" t="e">
        <f>IF(C1488="",NA(),MATCH($B1488&amp;$C1488,'Smelter Look-up'!$J:$J,0))</f>
        <v>#N/A</v>
      </c>
      <c r="X1488" s="170">
        <f t="shared" ca="1" si="69"/>
        <v>0</v>
      </c>
      <c r="AB1488" s="312" t="str">
        <f t="shared" si="71"/>
        <v/>
      </c>
    </row>
    <row r="1489" spans="1:28" s="170" customFormat="1" ht="20.399999999999999">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0"/>
        <v/>
      </c>
      <c r="T1489" s="155" t="str">
        <f ca="1">IF(B1489="","",IF(ISERROR(MATCH($J1489,SorP!$B$1:$B$6226,0)),"",INDIRECT("'SorP'!$A$"&amp;MATCH($S1489&amp;$J1489,SorP!C:C,0))))</f>
        <v/>
      </c>
      <c r="U1489" s="168"/>
      <c r="V1489" s="169" t="e">
        <f>IF(C1489="",NA(),MATCH($B1489&amp;$C1489,'Smelter Look-up'!$J:$J,0))</f>
        <v>#N/A</v>
      </c>
      <c r="X1489" s="170">
        <f t="shared" ca="1" si="69"/>
        <v>0</v>
      </c>
      <c r="AB1489" s="312" t="str">
        <f t="shared" si="71"/>
        <v/>
      </c>
    </row>
    <row r="1490" spans="1:28" s="170" customFormat="1" ht="20.399999999999999">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0"/>
        <v/>
      </c>
      <c r="T1490" s="155" t="str">
        <f ca="1">IF(B1490="","",IF(ISERROR(MATCH($J1490,SorP!$B$1:$B$6226,0)),"",INDIRECT("'SorP'!$A$"&amp;MATCH($S1490&amp;$J1490,SorP!C:C,0))))</f>
        <v/>
      </c>
      <c r="U1490" s="168"/>
      <c r="V1490" s="169" t="e">
        <f>IF(C1490="",NA(),MATCH($B1490&amp;$C1490,'Smelter Look-up'!$J:$J,0))</f>
        <v>#N/A</v>
      </c>
      <c r="X1490" s="170">
        <f t="shared" ca="1" si="69"/>
        <v>0</v>
      </c>
      <c r="AB1490" s="312" t="str">
        <f t="shared" si="71"/>
        <v/>
      </c>
    </row>
    <row r="1491" spans="1:28" s="170" customFormat="1" ht="20.399999999999999">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0"/>
        <v/>
      </c>
      <c r="T1491" s="155" t="str">
        <f ca="1">IF(B1491="","",IF(ISERROR(MATCH($J1491,SorP!$B$1:$B$6226,0)),"",INDIRECT("'SorP'!$A$"&amp;MATCH($S1491&amp;$J1491,SorP!C:C,0))))</f>
        <v/>
      </c>
      <c r="U1491" s="168"/>
      <c r="V1491" s="169" t="e">
        <f>IF(C1491="",NA(),MATCH($B1491&amp;$C1491,'Smelter Look-up'!$J:$J,0))</f>
        <v>#N/A</v>
      </c>
      <c r="X1491" s="170">
        <f t="shared" ca="1" si="69"/>
        <v>0</v>
      </c>
      <c r="AB1491" s="312" t="str">
        <f t="shared" si="71"/>
        <v/>
      </c>
    </row>
    <row r="1492" spans="1:28" s="170" customFormat="1" ht="20.399999999999999">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0"/>
        <v/>
      </c>
      <c r="T1492" s="155" t="str">
        <f ca="1">IF(B1492="","",IF(ISERROR(MATCH($J1492,SorP!$B$1:$B$6226,0)),"",INDIRECT("'SorP'!$A$"&amp;MATCH($S1492&amp;$J1492,SorP!C:C,0))))</f>
        <v/>
      </c>
      <c r="U1492" s="168"/>
      <c r="V1492" s="169" t="e">
        <f>IF(C1492="",NA(),MATCH($B1492&amp;$C1492,'Smelter Look-up'!$J:$J,0))</f>
        <v>#N/A</v>
      </c>
      <c r="X1492" s="170">
        <f t="shared" ca="1" si="69"/>
        <v>0</v>
      </c>
      <c r="AB1492" s="312" t="str">
        <f t="shared" si="71"/>
        <v/>
      </c>
    </row>
    <row r="1493" spans="1:28" s="170" customFormat="1" ht="20.399999999999999">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0"/>
        <v/>
      </c>
      <c r="T1493" s="155" t="str">
        <f ca="1">IF(B1493="","",IF(ISERROR(MATCH($J1493,SorP!$B$1:$B$6226,0)),"",INDIRECT("'SorP'!$A$"&amp;MATCH($S1493&amp;$J1493,SorP!C:C,0))))</f>
        <v/>
      </c>
      <c r="U1493" s="168"/>
      <c r="V1493" s="169" t="e">
        <f>IF(C1493="",NA(),MATCH($B1493&amp;$C1493,'Smelter Look-up'!$J:$J,0))</f>
        <v>#N/A</v>
      </c>
      <c r="X1493" s="170">
        <f t="shared" ca="1" si="69"/>
        <v>0</v>
      </c>
      <c r="AB1493" s="312" t="str">
        <f t="shared" si="71"/>
        <v/>
      </c>
    </row>
    <row r="1494" spans="1:28" s="170" customFormat="1" ht="20.399999999999999">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0"/>
        <v/>
      </c>
      <c r="T1494" s="155" t="str">
        <f ca="1">IF(B1494="","",IF(ISERROR(MATCH($J1494,SorP!$B$1:$B$6226,0)),"",INDIRECT("'SorP'!$A$"&amp;MATCH($S1494&amp;$J1494,SorP!C:C,0))))</f>
        <v/>
      </c>
      <c r="U1494" s="168"/>
      <c r="V1494" s="169" t="e">
        <f>IF(C1494="",NA(),MATCH($B1494&amp;$C1494,'Smelter Look-up'!$J:$J,0))</f>
        <v>#N/A</v>
      </c>
      <c r="X1494" s="170">
        <f t="shared" ca="1" si="69"/>
        <v>0</v>
      </c>
      <c r="AB1494" s="312" t="str">
        <f t="shared" si="71"/>
        <v/>
      </c>
    </row>
    <row r="1495" spans="1:28" s="170" customFormat="1" ht="20.399999999999999">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0"/>
        <v/>
      </c>
      <c r="T1495" s="155" t="str">
        <f ca="1">IF(B1495="","",IF(ISERROR(MATCH($J1495,SorP!$B$1:$B$6226,0)),"",INDIRECT("'SorP'!$A$"&amp;MATCH($S1495&amp;$J1495,SorP!C:C,0))))</f>
        <v/>
      </c>
      <c r="U1495" s="168"/>
      <c r="V1495" s="169" t="e">
        <f>IF(C1495="",NA(),MATCH($B1495&amp;$C1495,'Smelter Look-up'!$J:$J,0))</f>
        <v>#N/A</v>
      </c>
      <c r="X1495" s="170">
        <f t="shared" ca="1" si="69"/>
        <v>0</v>
      </c>
      <c r="AB1495" s="312" t="str">
        <f t="shared" si="71"/>
        <v/>
      </c>
    </row>
    <row r="1496" spans="1:28" s="170" customFormat="1" ht="20.399999999999999">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0"/>
        <v/>
      </c>
      <c r="T1496" s="155" t="str">
        <f ca="1">IF(B1496="","",IF(ISERROR(MATCH($J1496,SorP!$B$1:$B$6226,0)),"",INDIRECT("'SorP'!$A$"&amp;MATCH($S1496&amp;$J1496,SorP!C:C,0))))</f>
        <v/>
      </c>
      <c r="U1496" s="168"/>
      <c r="V1496" s="169" t="e">
        <f>IF(C1496="",NA(),MATCH($B1496&amp;$C1496,'Smelter Look-up'!$J:$J,0))</f>
        <v>#N/A</v>
      </c>
      <c r="X1496" s="170">
        <f t="shared" ca="1" si="69"/>
        <v>0</v>
      </c>
      <c r="AB1496" s="312" t="str">
        <f t="shared" si="71"/>
        <v/>
      </c>
    </row>
    <row r="1497" spans="1:28" s="170" customFormat="1" ht="20.399999999999999">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0"/>
        <v/>
      </c>
      <c r="T1497" s="155" t="str">
        <f ca="1">IF(B1497="","",IF(ISERROR(MATCH($J1497,SorP!$B$1:$B$6226,0)),"",INDIRECT("'SorP'!$A$"&amp;MATCH($S1497&amp;$J1497,SorP!C:C,0))))</f>
        <v/>
      </c>
      <c r="U1497" s="168"/>
      <c r="V1497" s="169" t="e">
        <f>IF(C1497="",NA(),MATCH($B1497&amp;$C1497,'Smelter Look-up'!$J:$J,0))</f>
        <v>#N/A</v>
      </c>
      <c r="X1497" s="170">
        <f t="shared" ca="1" si="69"/>
        <v>0</v>
      </c>
      <c r="AB1497" s="312" t="str">
        <f t="shared" si="71"/>
        <v/>
      </c>
    </row>
    <row r="1498" spans="1:28" s="170" customFormat="1" ht="20.399999999999999">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0"/>
        <v/>
      </c>
      <c r="T1498" s="155" t="str">
        <f ca="1">IF(B1498="","",IF(ISERROR(MATCH($J1498,SorP!$B$1:$B$6226,0)),"",INDIRECT("'SorP'!$A$"&amp;MATCH($S1498&amp;$J1498,SorP!C:C,0))))</f>
        <v/>
      </c>
      <c r="U1498" s="168"/>
      <c r="V1498" s="169" t="e">
        <f>IF(C1498="",NA(),MATCH($B1498&amp;$C1498,'Smelter Look-up'!$J:$J,0))</f>
        <v>#N/A</v>
      </c>
      <c r="X1498" s="170">
        <f t="shared" ca="1" si="69"/>
        <v>0</v>
      </c>
      <c r="AB1498" s="312" t="str">
        <f t="shared" si="71"/>
        <v/>
      </c>
    </row>
    <row r="1499" spans="1:28" s="170" customFormat="1" ht="20.399999999999999">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0"/>
        <v/>
      </c>
      <c r="T1499" s="155" t="str">
        <f ca="1">IF(B1499="","",IF(ISERROR(MATCH($J1499,SorP!$B$1:$B$6226,0)),"",INDIRECT("'SorP'!$A$"&amp;MATCH($S1499&amp;$J1499,SorP!C:C,0))))</f>
        <v/>
      </c>
      <c r="U1499" s="168"/>
      <c r="V1499" s="169" t="e">
        <f>IF(C1499="",NA(),MATCH($B1499&amp;$C1499,'Smelter Look-up'!$J:$J,0))</f>
        <v>#N/A</v>
      </c>
      <c r="X1499" s="170">
        <f t="shared" ca="1" si="69"/>
        <v>0</v>
      </c>
      <c r="AB1499" s="312" t="str">
        <f t="shared" si="71"/>
        <v/>
      </c>
    </row>
    <row r="1500" spans="1:28" s="170" customFormat="1" ht="20.399999999999999">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0"/>
        <v/>
      </c>
      <c r="T1500" s="155" t="str">
        <f ca="1">IF(B1500="","",IF(ISERROR(MATCH($J1500,SorP!$B$1:$B$6226,0)),"",INDIRECT("'SorP'!$A$"&amp;MATCH($S1500&amp;$J1500,SorP!C:C,0))))</f>
        <v/>
      </c>
      <c r="U1500" s="168"/>
      <c r="V1500" s="169" t="e">
        <f>IF(C1500="",NA(),MATCH($B1500&amp;$C1500,'Smelter Look-up'!$J:$J,0))</f>
        <v>#N/A</v>
      </c>
      <c r="X1500" s="170">
        <f t="shared" ca="1" si="69"/>
        <v>0</v>
      </c>
      <c r="AB1500" s="312" t="str">
        <f t="shared" si="71"/>
        <v/>
      </c>
    </row>
    <row r="1501" spans="1:28" s="170" customFormat="1" ht="20.399999999999999">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0"/>
        <v/>
      </c>
      <c r="T1501" s="155" t="str">
        <f ca="1">IF(B1501="","",IF(ISERROR(MATCH($J1501,SorP!$B$1:$B$6226,0)),"",INDIRECT("'SorP'!$A$"&amp;MATCH($S1501&amp;$J1501,SorP!C:C,0))))</f>
        <v/>
      </c>
      <c r="U1501" s="168"/>
      <c r="V1501" s="169" t="e">
        <f>IF(C1501="",NA(),MATCH($B1501&amp;$C1501,'Smelter Look-up'!$J:$J,0))</f>
        <v>#N/A</v>
      </c>
      <c r="X1501" s="170">
        <f t="shared" ca="1" si="69"/>
        <v>0</v>
      </c>
      <c r="AB1501" s="312" t="str">
        <f t="shared" si="71"/>
        <v/>
      </c>
    </row>
    <row r="1502" spans="1:28" s="170" customFormat="1" ht="20.399999999999999">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0"/>
        <v/>
      </c>
      <c r="T1502" s="155" t="str">
        <f ca="1">IF(B1502="","",IF(ISERROR(MATCH($J1502,SorP!$B$1:$B$6226,0)),"",INDIRECT("'SorP'!$A$"&amp;MATCH($S1502&amp;$J1502,SorP!C:C,0))))</f>
        <v/>
      </c>
      <c r="U1502" s="168"/>
      <c r="V1502" s="169" t="e">
        <f>IF(C1502="",NA(),MATCH($B1502&amp;$C1502,'Smelter Look-up'!$J:$J,0))</f>
        <v>#N/A</v>
      </c>
      <c r="X1502" s="170">
        <f t="shared" ca="1" si="69"/>
        <v>0</v>
      </c>
      <c r="AB1502" s="312" t="str">
        <f t="shared" si="71"/>
        <v/>
      </c>
    </row>
    <row r="1503" spans="1:28" s="170" customFormat="1" ht="20.399999999999999">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0"/>
        <v/>
      </c>
      <c r="T1503" s="155" t="str">
        <f ca="1">IF(B1503="","",IF(ISERROR(MATCH($J1503,SorP!$B$1:$B$6226,0)),"",INDIRECT("'SorP'!$A$"&amp;MATCH($S1503&amp;$J1503,SorP!C:C,0))))</f>
        <v/>
      </c>
      <c r="U1503" s="168"/>
      <c r="V1503" s="169" t="e">
        <f>IF(C1503="",NA(),MATCH($B1503&amp;$C1503,'Smelter Look-up'!$J:$J,0))</f>
        <v>#N/A</v>
      </c>
      <c r="X1503" s="170">
        <f t="shared" ca="1" si="69"/>
        <v>0</v>
      </c>
      <c r="AB1503" s="312" t="str">
        <f t="shared" si="71"/>
        <v/>
      </c>
    </row>
    <row r="1504" spans="1:28" s="170" customFormat="1" ht="20.399999999999999">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0"/>
        <v/>
      </c>
      <c r="T1504" s="155" t="str">
        <f ca="1">IF(B1504="","",IF(ISERROR(MATCH($J1504,SorP!$B$1:$B$6226,0)),"",INDIRECT("'SorP'!$A$"&amp;MATCH($S1504&amp;$J1504,SorP!C:C,0))))</f>
        <v/>
      </c>
      <c r="U1504" s="168"/>
      <c r="V1504" s="169" t="e">
        <f>IF(C1504="",NA(),MATCH($B1504&amp;$C1504,'Smelter Look-up'!$J:$J,0))</f>
        <v>#N/A</v>
      </c>
      <c r="X1504" s="170">
        <f t="shared" ca="1" si="69"/>
        <v>0</v>
      </c>
      <c r="AB1504" s="312" t="str">
        <f t="shared" si="71"/>
        <v/>
      </c>
    </row>
    <row r="1505" spans="1:28" s="170" customFormat="1" ht="20.399999999999999">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0"/>
        <v/>
      </c>
      <c r="T1505" s="155" t="str">
        <f ca="1">IF(B1505="","",IF(ISERROR(MATCH($J1505,SorP!$B$1:$B$6226,0)),"",INDIRECT("'SorP'!$A$"&amp;MATCH($S1505&amp;$J1505,SorP!C:C,0))))</f>
        <v/>
      </c>
      <c r="U1505" s="168"/>
      <c r="V1505" s="169" t="e">
        <f>IF(C1505="",NA(),MATCH($B1505&amp;$C1505,'Smelter Look-up'!$J:$J,0))</f>
        <v>#N/A</v>
      </c>
      <c r="X1505" s="170">
        <f t="shared" ca="1" si="69"/>
        <v>0</v>
      </c>
      <c r="AB1505" s="312" t="str">
        <f t="shared" si="71"/>
        <v/>
      </c>
    </row>
    <row r="1506" spans="1:28" s="170" customFormat="1" ht="20.399999999999999">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0"/>
        <v/>
      </c>
      <c r="T1506" s="155" t="str">
        <f ca="1">IF(B1506="","",IF(ISERROR(MATCH($J1506,SorP!$B$1:$B$6226,0)),"",INDIRECT("'SorP'!$A$"&amp;MATCH($S1506&amp;$J1506,SorP!C:C,0))))</f>
        <v/>
      </c>
      <c r="U1506" s="168"/>
      <c r="V1506" s="169" t="e">
        <f>IF(C1506="",NA(),MATCH($B1506&amp;$C1506,'Smelter Look-up'!$J:$J,0))</f>
        <v>#N/A</v>
      </c>
      <c r="X1506" s="170">
        <f t="shared" ca="1" si="69"/>
        <v>0</v>
      </c>
      <c r="AB1506" s="312" t="str">
        <f t="shared" si="71"/>
        <v/>
      </c>
    </row>
    <row r="1507" spans="1:28" s="170" customFormat="1" ht="20.399999999999999">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0"/>
        <v/>
      </c>
      <c r="T1507" s="155" t="str">
        <f ca="1">IF(B1507="","",IF(ISERROR(MATCH($J1507,SorP!$B$1:$B$6226,0)),"",INDIRECT("'SorP'!$A$"&amp;MATCH($S1507&amp;$J1507,SorP!C:C,0))))</f>
        <v/>
      </c>
      <c r="U1507" s="168"/>
      <c r="V1507" s="169" t="e">
        <f>IF(C1507="",NA(),MATCH($B1507&amp;$C1507,'Smelter Look-up'!$J:$J,0))</f>
        <v>#N/A</v>
      </c>
      <c r="X1507" s="170">
        <f t="shared" ca="1" si="69"/>
        <v>0</v>
      </c>
      <c r="AB1507" s="312" t="str">
        <f t="shared" si="71"/>
        <v/>
      </c>
    </row>
    <row r="1508" spans="1:28" s="170" customFormat="1" ht="20.399999999999999">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0"/>
        <v/>
      </c>
      <c r="T1508" s="155" t="str">
        <f ca="1">IF(B1508="","",IF(ISERROR(MATCH($J1508,SorP!$B$1:$B$6226,0)),"",INDIRECT("'SorP'!$A$"&amp;MATCH($S1508&amp;$J1508,SorP!C:C,0))))</f>
        <v/>
      </c>
      <c r="U1508" s="168"/>
      <c r="V1508" s="169" t="e">
        <f>IF(C1508="",NA(),MATCH($B1508&amp;$C1508,'Smelter Look-up'!$J:$J,0))</f>
        <v>#N/A</v>
      </c>
      <c r="X1508" s="170">
        <f t="shared" ca="1" si="69"/>
        <v>0</v>
      </c>
      <c r="AB1508" s="312" t="str">
        <f t="shared" si="71"/>
        <v/>
      </c>
    </row>
    <row r="1509" spans="1:28" s="170" customFormat="1" ht="20.399999999999999">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0"/>
        <v/>
      </c>
      <c r="T1509" s="155" t="str">
        <f ca="1">IF(B1509="","",IF(ISERROR(MATCH($J1509,SorP!$B$1:$B$6226,0)),"",INDIRECT("'SorP'!$A$"&amp;MATCH($S1509&amp;$J1509,SorP!C:C,0))))</f>
        <v/>
      </c>
      <c r="U1509" s="168"/>
      <c r="V1509" s="169" t="e">
        <f>IF(C1509="",NA(),MATCH($B1509&amp;$C1509,'Smelter Look-up'!$J:$J,0))</f>
        <v>#N/A</v>
      </c>
      <c r="X1509" s="170">
        <f t="shared" ca="1" si="69"/>
        <v>0</v>
      </c>
      <c r="AB1509" s="312" t="str">
        <f t="shared" si="71"/>
        <v/>
      </c>
    </row>
    <row r="1510" spans="1:28" s="170" customFormat="1" ht="20.399999999999999">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0"/>
        <v/>
      </c>
      <c r="T1510" s="155" t="str">
        <f ca="1">IF(B1510="","",IF(ISERROR(MATCH($J1510,SorP!$B$1:$B$6226,0)),"",INDIRECT("'SorP'!$A$"&amp;MATCH($S1510&amp;$J1510,SorP!C:C,0))))</f>
        <v/>
      </c>
      <c r="U1510" s="168"/>
      <c r="V1510" s="169" t="e">
        <f>IF(C1510="",NA(),MATCH($B1510&amp;$C1510,'Smelter Look-up'!$J:$J,0))</f>
        <v>#N/A</v>
      </c>
      <c r="X1510" s="170">
        <f t="shared" ca="1" si="69"/>
        <v>0</v>
      </c>
      <c r="AB1510" s="312" t="str">
        <f t="shared" si="71"/>
        <v/>
      </c>
    </row>
    <row r="1511" spans="1:28" s="170" customFormat="1" ht="20.399999999999999">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0"/>
        <v/>
      </c>
      <c r="T1511" s="155" t="str">
        <f ca="1">IF(B1511="","",IF(ISERROR(MATCH($J1511,SorP!$B$1:$B$6226,0)),"",INDIRECT("'SorP'!$A$"&amp;MATCH($S1511&amp;$J1511,SorP!C:C,0))))</f>
        <v/>
      </c>
      <c r="U1511" s="168"/>
      <c r="V1511" s="169" t="e">
        <f>IF(C1511="",NA(),MATCH($B1511&amp;$C1511,'Smelter Look-up'!$J:$J,0))</f>
        <v>#N/A</v>
      </c>
      <c r="X1511" s="170">
        <f t="shared" ca="1" si="69"/>
        <v>0</v>
      </c>
      <c r="AB1511" s="312" t="str">
        <f t="shared" si="71"/>
        <v/>
      </c>
    </row>
    <row r="1512" spans="1:28" s="170" customFormat="1" ht="20.399999999999999">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0"/>
        <v/>
      </c>
      <c r="T1512" s="155" t="str">
        <f ca="1">IF(B1512="","",IF(ISERROR(MATCH($J1512,SorP!$B$1:$B$6226,0)),"",INDIRECT("'SorP'!$A$"&amp;MATCH($S1512&amp;$J1512,SorP!C:C,0))))</f>
        <v/>
      </c>
      <c r="U1512" s="168"/>
      <c r="V1512" s="169" t="e">
        <f>IF(C1512="",NA(),MATCH($B1512&amp;$C1512,'Smelter Look-up'!$J:$J,0))</f>
        <v>#N/A</v>
      </c>
      <c r="X1512" s="170">
        <f t="shared" ca="1" si="69"/>
        <v>0</v>
      </c>
      <c r="AB1512" s="312" t="str">
        <f t="shared" si="71"/>
        <v/>
      </c>
    </row>
    <row r="1513" spans="1:28" s="170" customFormat="1" ht="20.399999999999999">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0"/>
        <v/>
      </c>
      <c r="T1513" s="155" t="str">
        <f ca="1">IF(B1513="","",IF(ISERROR(MATCH($J1513,SorP!$B$1:$B$6226,0)),"",INDIRECT("'SorP'!$A$"&amp;MATCH($S1513&amp;$J1513,SorP!C:C,0))))</f>
        <v/>
      </c>
      <c r="U1513" s="168"/>
      <c r="V1513" s="169" t="e">
        <f>IF(C1513="",NA(),MATCH($B1513&amp;$C1513,'Smelter Look-up'!$J:$J,0))</f>
        <v>#N/A</v>
      </c>
      <c r="X1513" s="170">
        <f t="shared" ca="1" si="69"/>
        <v>0</v>
      </c>
      <c r="AB1513" s="312" t="str">
        <f t="shared" si="71"/>
        <v/>
      </c>
    </row>
    <row r="1514" spans="1:28" s="170" customFormat="1" ht="20.399999999999999">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0"/>
        <v/>
      </c>
      <c r="T1514" s="155" t="str">
        <f ca="1">IF(B1514="","",IF(ISERROR(MATCH($J1514,SorP!$B$1:$B$6226,0)),"",INDIRECT("'SorP'!$A$"&amp;MATCH($S1514&amp;$J1514,SorP!C:C,0))))</f>
        <v/>
      </c>
      <c r="U1514" s="168"/>
      <c r="V1514" s="169" t="e">
        <f>IF(C1514="",NA(),MATCH($B1514&amp;$C1514,'Smelter Look-up'!$J:$J,0))</f>
        <v>#N/A</v>
      </c>
      <c r="X1514" s="170">
        <f t="shared" ca="1" si="69"/>
        <v>0</v>
      </c>
      <c r="AB1514" s="312" t="str">
        <f t="shared" si="71"/>
        <v/>
      </c>
    </row>
    <row r="1515" spans="1:28" s="170" customFormat="1" ht="20.399999999999999">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0"/>
        <v/>
      </c>
      <c r="T1515" s="155" t="str">
        <f ca="1">IF(B1515="","",IF(ISERROR(MATCH($J1515,SorP!$B$1:$B$6226,0)),"",INDIRECT("'SorP'!$A$"&amp;MATCH($S1515&amp;$J1515,SorP!C:C,0))))</f>
        <v/>
      </c>
      <c r="U1515" s="168"/>
      <c r="V1515" s="169" t="e">
        <f>IF(C1515="",NA(),MATCH($B1515&amp;$C1515,'Smelter Look-up'!$J:$J,0))</f>
        <v>#N/A</v>
      </c>
      <c r="X1515" s="170">
        <f t="shared" ca="1" si="69"/>
        <v>0</v>
      </c>
      <c r="AB1515" s="312" t="str">
        <f t="shared" si="71"/>
        <v/>
      </c>
    </row>
    <row r="1516" spans="1:28" s="170" customFormat="1" ht="20.399999999999999">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0"/>
        <v/>
      </c>
      <c r="T1516" s="155" t="str">
        <f ca="1">IF(B1516="","",IF(ISERROR(MATCH($J1516,SorP!$B$1:$B$6226,0)),"",INDIRECT("'SorP'!$A$"&amp;MATCH($S1516&amp;$J1516,SorP!C:C,0))))</f>
        <v/>
      </c>
      <c r="U1516" s="168"/>
      <c r="V1516" s="169" t="e">
        <f>IF(C1516="",NA(),MATCH($B1516&amp;$C1516,'Smelter Look-up'!$J:$J,0))</f>
        <v>#N/A</v>
      </c>
      <c r="X1516" s="170">
        <f t="shared" ca="1" si="69"/>
        <v>0</v>
      </c>
      <c r="AB1516" s="312" t="str">
        <f t="shared" si="71"/>
        <v/>
      </c>
    </row>
    <row r="1517" spans="1:28" s="170" customFormat="1" ht="20.399999999999999">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0"/>
        <v/>
      </c>
      <c r="T1517" s="155" t="str">
        <f ca="1">IF(B1517="","",IF(ISERROR(MATCH($J1517,SorP!$B$1:$B$6226,0)),"",INDIRECT("'SorP'!$A$"&amp;MATCH($S1517&amp;$J1517,SorP!C:C,0))))</f>
        <v/>
      </c>
      <c r="U1517" s="168"/>
      <c r="V1517" s="169" t="e">
        <f>IF(C1517="",NA(),MATCH($B1517&amp;$C1517,'Smelter Look-up'!$J:$J,0))</f>
        <v>#N/A</v>
      </c>
      <c r="X1517" s="170">
        <f t="shared" ca="1" si="69"/>
        <v>0</v>
      </c>
      <c r="AB1517" s="312" t="str">
        <f t="shared" si="71"/>
        <v/>
      </c>
    </row>
    <row r="1518" spans="1:28" s="170" customFormat="1" ht="20.399999999999999">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0"/>
        <v/>
      </c>
      <c r="T1518" s="155" t="str">
        <f ca="1">IF(B1518="","",IF(ISERROR(MATCH($J1518,SorP!$B$1:$B$6226,0)),"",INDIRECT("'SorP'!$A$"&amp;MATCH($S1518&amp;$J1518,SorP!C:C,0))))</f>
        <v/>
      </c>
      <c r="U1518" s="168"/>
      <c r="V1518" s="169" t="e">
        <f>IF(C1518="",NA(),MATCH($B1518&amp;$C1518,'Smelter Look-up'!$J:$J,0))</f>
        <v>#N/A</v>
      </c>
      <c r="X1518" s="170">
        <f t="shared" ca="1" si="69"/>
        <v>0</v>
      </c>
      <c r="AB1518" s="312" t="str">
        <f t="shared" si="71"/>
        <v/>
      </c>
    </row>
    <row r="1519" spans="1:28" s="170" customFormat="1" ht="20.399999999999999">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0"/>
        <v/>
      </c>
      <c r="T1519" s="155" t="str">
        <f ca="1">IF(B1519="","",IF(ISERROR(MATCH($J1519,SorP!$B$1:$B$6226,0)),"",INDIRECT("'SorP'!$A$"&amp;MATCH($S1519&amp;$J1519,SorP!C:C,0))))</f>
        <v/>
      </c>
      <c r="U1519" s="168"/>
      <c r="V1519" s="169" t="e">
        <f>IF(C1519="",NA(),MATCH($B1519&amp;$C1519,'Smelter Look-up'!$J:$J,0))</f>
        <v>#N/A</v>
      </c>
      <c r="X1519" s="170">
        <f t="shared" ca="1" si="69"/>
        <v>0</v>
      </c>
      <c r="AB1519" s="312" t="str">
        <f t="shared" si="71"/>
        <v/>
      </c>
    </row>
    <row r="1520" spans="1:28" s="170" customFormat="1" ht="20.399999999999999">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0"/>
        <v/>
      </c>
      <c r="T1520" s="155" t="str">
        <f ca="1">IF(B1520="","",IF(ISERROR(MATCH($J1520,SorP!$B$1:$B$6226,0)),"",INDIRECT("'SorP'!$A$"&amp;MATCH($S1520&amp;$J1520,SorP!C:C,0))))</f>
        <v/>
      </c>
      <c r="U1520" s="168"/>
      <c r="V1520" s="169" t="e">
        <f>IF(C1520="",NA(),MATCH($B1520&amp;$C1520,'Smelter Look-up'!$J:$J,0))</f>
        <v>#N/A</v>
      </c>
      <c r="X1520" s="170">
        <f t="shared" ca="1" si="69"/>
        <v>0</v>
      </c>
      <c r="AB1520" s="312" t="str">
        <f t="shared" si="71"/>
        <v/>
      </c>
    </row>
    <row r="1521" spans="1:28" s="170" customFormat="1" ht="20.399999999999999">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0"/>
        <v/>
      </c>
      <c r="T1521" s="155" t="str">
        <f ca="1">IF(B1521="","",IF(ISERROR(MATCH($J1521,SorP!$B$1:$B$6226,0)),"",INDIRECT("'SorP'!$A$"&amp;MATCH($S1521&amp;$J1521,SorP!C:C,0))))</f>
        <v/>
      </c>
      <c r="U1521" s="168"/>
      <c r="V1521" s="169" t="e">
        <f>IF(C1521="",NA(),MATCH($B1521&amp;$C1521,'Smelter Look-up'!$J:$J,0))</f>
        <v>#N/A</v>
      </c>
      <c r="X1521" s="170">
        <f t="shared" ca="1" si="69"/>
        <v>0</v>
      </c>
      <c r="AB1521" s="312" t="str">
        <f t="shared" si="71"/>
        <v/>
      </c>
    </row>
    <row r="1522" spans="1:28" s="170" customFormat="1" ht="20.399999999999999">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0"/>
        <v/>
      </c>
      <c r="T1522" s="155" t="str">
        <f ca="1">IF(B1522="","",IF(ISERROR(MATCH($J1522,SorP!$B$1:$B$6226,0)),"",INDIRECT("'SorP'!$A$"&amp;MATCH($S1522&amp;$J1522,SorP!C:C,0))))</f>
        <v/>
      </c>
      <c r="U1522" s="168"/>
      <c r="V1522" s="169" t="e">
        <f>IF(C1522="",NA(),MATCH($B1522&amp;$C1522,'Smelter Look-up'!$J:$J,0))</f>
        <v>#N/A</v>
      </c>
      <c r="X1522" s="170">
        <f t="shared" ca="1" si="69"/>
        <v>0</v>
      </c>
      <c r="AB1522" s="312" t="str">
        <f t="shared" si="71"/>
        <v/>
      </c>
    </row>
    <row r="1523" spans="1:28" s="170" customFormat="1" ht="20.399999999999999">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0"/>
        <v/>
      </c>
      <c r="T1523" s="155" t="str">
        <f ca="1">IF(B1523="","",IF(ISERROR(MATCH($J1523,SorP!$B$1:$B$6226,0)),"",INDIRECT("'SorP'!$A$"&amp;MATCH($S1523&amp;$J1523,SorP!C:C,0))))</f>
        <v/>
      </c>
      <c r="U1523" s="168"/>
      <c r="V1523" s="169" t="e">
        <f>IF(C1523="",NA(),MATCH($B1523&amp;$C1523,'Smelter Look-up'!$J:$J,0))</f>
        <v>#N/A</v>
      </c>
      <c r="X1523" s="170">
        <f t="shared" ca="1" si="69"/>
        <v>0</v>
      </c>
      <c r="AB1523" s="312" t="str">
        <f t="shared" si="71"/>
        <v/>
      </c>
    </row>
    <row r="1524" spans="1:28" s="170" customFormat="1" ht="20.399999999999999">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0"/>
        <v/>
      </c>
      <c r="T1524" s="155" t="str">
        <f ca="1">IF(B1524="","",IF(ISERROR(MATCH($J1524,SorP!$B$1:$B$6226,0)),"",INDIRECT("'SorP'!$A$"&amp;MATCH($S1524&amp;$J1524,SorP!C:C,0))))</f>
        <v/>
      </c>
      <c r="U1524" s="168"/>
      <c r="V1524" s="169" t="e">
        <f>IF(C1524="",NA(),MATCH($B1524&amp;$C1524,'Smelter Look-up'!$J:$J,0))</f>
        <v>#N/A</v>
      </c>
      <c r="X1524" s="170">
        <f t="shared" ca="1" si="69"/>
        <v>0</v>
      </c>
      <c r="AB1524" s="312" t="str">
        <f t="shared" si="71"/>
        <v/>
      </c>
    </row>
    <row r="1525" spans="1:28" s="170" customFormat="1" ht="20.399999999999999">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0"/>
        <v/>
      </c>
      <c r="T1525" s="155" t="str">
        <f ca="1">IF(B1525="","",IF(ISERROR(MATCH($J1525,SorP!$B$1:$B$6226,0)),"",INDIRECT("'SorP'!$A$"&amp;MATCH($S1525&amp;$J1525,SorP!C:C,0))))</f>
        <v/>
      </c>
      <c r="U1525" s="168"/>
      <c r="V1525" s="169" t="e">
        <f>IF(C1525="",NA(),MATCH($B1525&amp;$C1525,'Smelter Look-up'!$J:$J,0))</f>
        <v>#N/A</v>
      </c>
      <c r="X1525" s="170">
        <f t="shared" ca="1" si="69"/>
        <v>0</v>
      </c>
      <c r="AB1525" s="312" t="str">
        <f t="shared" si="71"/>
        <v/>
      </c>
    </row>
    <row r="1526" spans="1:28" s="170" customFormat="1" ht="20.399999999999999">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0"/>
        <v/>
      </c>
      <c r="T1526" s="155" t="str">
        <f ca="1">IF(B1526="","",IF(ISERROR(MATCH($J1526,SorP!$B$1:$B$6226,0)),"",INDIRECT("'SorP'!$A$"&amp;MATCH($S1526&amp;$J1526,SorP!C:C,0))))</f>
        <v/>
      </c>
      <c r="U1526" s="168"/>
      <c r="V1526" s="169" t="e">
        <f>IF(C1526="",NA(),MATCH($B1526&amp;$C1526,'Smelter Look-up'!$J:$J,0))</f>
        <v>#N/A</v>
      </c>
      <c r="X1526" s="170">
        <f t="shared" ca="1" si="69"/>
        <v>0</v>
      </c>
      <c r="AB1526" s="312" t="str">
        <f t="shared" si="71"/>
        <v/>
      </c>
    </row>
    <row r="1527" spans="1:28" s="170" customFormat="1" ht="20.399999999999999">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0"/>
        <v/>
      </c>
      <c r="T1527" s="155" t="str">
        <f ca="1">IF(B1527="","",IF(ISERROR(MATCH($J1527,SorP!$B$1:$B$6226,0)),"",INDIRECT("'SorP'!$A$"&amp;MATCH($S1527&amp;$J1527,SorP!C:C,0))))</f>
        <v/>
      </c>
      <c r="U1527" s="168"/>
      <c r="V1527" s="169" t="e">
        <f>IF(C1527="",NA(),MATCH($B1527&amp;$C1527,'Smelter Look-up'!$J:$J,0))</f>
        <v>#N/A</v>
      </c>
      <c r="X1527" s="170">
        <f t="shared" ca="1" si="69"/>
        <v>0</v>
      </c>
      <c r="AB1527" s="312" t="str">
        <f t="shared" si="71"/>
        <v/>
      </c>
    </row>
    <row r="1528" spans="1:28" s="170" customFormat="1" ht="20.399999999999999">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0"/>
        <v/>
      </c>
      <c r="T1528" s="155" t="str">
        <f ca="1">IF(B1528="","",IF(ISERROR(MATCH($J1528,SorP!$B$1:$B$6226,0)),"",INDIRECT("'SorP'!$A$"&amp;MATCH($S1528&amp;$J1528,SorP!C:C,0))))</f>
        <v/>
      </c>
      <c r="U1528" s="168"/>
      <c r="V1528" s="169" t="e">
        <f>IF(C1528="",NA(),MATCH($B1528&amp;$C1528,'Smelter Look-up'!$J:$J,0))</f>
        <v>#N/A</v>
      </c>
      <c r="X1528" s="170">
        <f t="shared" ca="1" si="69"/>
        <v>0</v>
      </c>
      <c r="AB1528" s="312" t="str">
        <f t="shared" si="71"/>
        <v/>
      </c>
    </row>
    <row r="1529" spans="1:28" s="170" customFormat="1" ht="20.399999999999999">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0"/>
        <v/>
      </c>
      <c r="T1529" s="155" t="str">
        <f ca="1">IF(B1529="","",IF(ISERROR(MATCH($J1529,SorP!$B$1:$B$6226,0)),"",INDIRECT("'SorP'!$A$"&amp;MATCH($S1529&amp;$J1529,SorP!C:C,0))))</f>
        <v/>
      </c>
      <c r="U1529" s="168"/>
      <c r="V1529" s="169" t="e">
        <f>IF(C1529="",NA(),MATCH($B1529&amp;$C1529,'Smelter Look-up'!$J:$J,0))</f>
        <v>#N/A</v>
      </c>
      <c r="X1529" s="170">
        <f t="shared" ca="1" si="69"/>
        <v>0</v>
      </c>
      <c r="AB1529" s="312" t="str">
        <f t="shared" si="71"/>
        <v/>
      </c>
    </row>
    <row r="1530" spans="1:28" s="170" customFormat="1" ht="20.399999999999999">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0"/>
        <v/>
      </c>
      <c r="T1530" s="155" t="str">
        <f ca="1">IF(B1530="","",IF(ISERROR(MATCH($J1530,SorP!$B$1:$B$6226,0)),"",INDIRECT("'SorP'!$A$"&amp;MATCH($S1530&amp;$J1530,SorP!C:C,0))))</f>
        <v/>
      </c>
      <c r="U1530" s="168"/>
      <c r="V1530" s="169" t="e">
        <f>IF(C1530="",NA(),MATCH($B1530&amp;$C1530,'Smelter Look-up'!$J:$J,0))</f>
        <v>#N/A</v>
      </c>
      <c r="X1530" s="170">
        <f t="shared" ca="1" si="69"/>
        <v>0</v>
      </c>
      <c r="AB1530" s="312" t="str">
        <f t="shared" si="71"/>
        <v/>
      </c>
    </row>
    <row r="1531" spans="1:28" s="170" customFormat="1" ht="20.399999999999999">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0"/>
        <v/>
      </c>
      <c r="T1531" s="155" t="str">
        <f ca="1">IF(B1531="","",IF(ISERROR(MATCH($J1531,SorP!$B$1:$B$6226,0)),"",INDIRECT("'SorP'!$A$"&amp;MATCH($S1531&amp;$J1531,SorP!C:C,0))))</f>
        <v/>
      </c>
      <c r="U1531" s="168"/>
      <c r="V1531" s="169" t="e">
        <f>IF(C1531="",NA(),MATCH($B1531&amp;$C1531,'Smelter Look-up'!$J:$J,0))</f>
        <v>#N/A</v>
      </c>
      <c r="X1531" s="170">
        <f t="shared" ca="1" si="69"/>
        <v>0</v>
      </c>
      <c r="AB1531" s="312" t="str">
        <f t="shared" si="71"/>
        <v/>
      </c>
    </row>
    <row r="1532" spans="1:28" s="170" customFormat="1" ht="20.399999999999999">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0"/>
        <v/>
      </c>
      <c r="T1532" s="155" t="str">
        <f ca="1">IF(B1532="","",IF(ISERROR(MATCH($J1532,SorP!$B$1:$B$6226,0)),"",INDIRECT("'SorP'!$A$"&amp;MATCH($S1532&amp;$J1532,SorP!C:C,0))))</f>
        <v/>
      </c>
      <c r="U1532" s="168"/>
      <c r="V1532" s="169" t="e">
        <f>IF(C1532="",NA(),MATCH($B1532&amp;$C1532,'Smelter Look-up'!$J:$J,0))</f>
        <v>#N/A</v>
      </c>
      <c r="X1532" s="170">
        <f t="shared" ref="X1532:X1595" ca="1" si="72">IF(AND(C1532="Smelter not listed",OR(LEN(D1532)=0,LEN(E1532)=0)),1,0)</f>
        <v>0</v>
      </c>
      <c r="AB1532" s="312" t="str">
        <f t="shared" si="71"/>
        <v/>
      </c>
    </row>
    <row r="1533" spans="1:28" s="170" customFormat="1" ht="20.399999999999999">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ref="S1533:S1596" ca="1" si="73">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2"/>
        <v>0</v>
      </c>
      <c r="AB1533" s="312" t="str">
        <f t="shared" si="71"/>
        <v/>
      </c>
    </row>
    <row r="1534" spans="1:28" s="170" customFormat="1" ht="20.399999999999999">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1"/>
        <v/>
      </c>
    </row>
    <row r="1535" spans="1:28" s="170" customFormat="1" ht="20.399999999999999">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ca="1" si="72"/>
        <v>0</v>
      </c>
      <c r="AB1535" s="312" t="str">
        <f t="shared" si="71"/>
        <v/>
      </c>
    </row>
    <row r="1536" spans="1:28" s="170" customFormat="1" ht="20.399999999999999">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3"/>
        <v/>
      </c>
      <c r="T1536" s="155" t="str">
        <f ca="1">IF(B1536="","",IF(ISERROR(MATCH($J1536,SorP!$B$1:$B$6226,0)),"",INDIRECT("'SorP'!$A$"&amp;MATCH($S1536&amp;$J1536,SorP!C:C,0))))</f>
        <v/>
      </c>
      <c r="U1536" s="168"/>
      <c r="V1536" s="169" t="e">
        <f>IF(C1536="",NA(),MATCH($B1536&amp;$C1536,'Smelter Look-up'!$J:$J,0))</f>
        <v>#N/A</v>
      </c>
      <c r="X1536" s="170">
        <f t="shared" ca="1" si="72"/>
        <v>0</v>
      </c>
      <c r="AB1536" s="312" t="str">
        <f t="shared" si="71"/>
        <v/>
      </c>
    </row>
    <row r="1537" spans="1:28" s="170" customFormat="1" ht="20.399999999999999">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3"/>
        <v/>
      </c>
      <c r="T1537" s="155" t="str">
        <f ca="1">IF(B1537="","",IF(ISERROR(MATCH($J1537,SorP!$B$1:$B$6226,0)),"",INDIRECT("'SorP'!$A$"&amp;MATCH($S1537&amp;$J1537,SorP!C:C,0))))</f>
        <v/>
      </c>
      <c r="U1537" s="168"/>
      <c r="V1537" s="169" t="e">
        <f>IF(C1537="",NA(),MATCH($B1537&amp;$C1537,'Smelter Look-up'!$J:$J,0))</f>
        <v>#N/A</v>
      </c>
      <c r="X1537" s="170">
        <f t="shared" ca="1" si="72"/>
        <v>0</v>
      </c>
      <c r="AB1537" s="312" t="str">
        <f t="shared" si="71"/>
        <v/>
      </c>
    </row>
    <row r="1538" spans="1:28" s="170" customFormat="1" ht="20.399999999999999">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3"/>
        <v/>
      </c>
      <c r="T1538" s="155" t="str">
        <f ca="1">IF(B1538="","",IF(ISERROR(MATCH($J1538,SorP!$B$1:$B$6226,0)),"",INDIRECT("'SorP'!$A$"&amp;MATCH($S1538&amp;$J1538,SorP!C:C,0))))</f>
        <v/>
      </c>
      <c r="U1538" s="168"/>
      <c r="V1538" s="169" t="e">
        <f>IF(C1538="",NA(),MATCH($B1538&amp;$C1538,'Smelter Look-up'!$J:$J,0))</f>
        <v>#N/A</v>
      </c>
      <c r="X1538" s="170">
        <f t="shared" ca="1" si="72"/>
        <v>0</v>
      </c>
      <c r="AB1538" s="312" t="str">
        <f t="shared" si="71"/>
        <v/>
      </c>
    </row>
    <row r="1539" spans="1:28" s="170" customFormat="1" ht="20.399999999999999">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3"/>
        <v/>
      </c>
      <c r="T1539" s="155" t="str">
        <f ca="1">IF(B1539="","",IF(ISERROR(MATCH($J1539,SorP!$B$1:$B$6226,0)),"",INDIRECT("'SorP'!$A$"&amp;MATCH($S1539&amp;$J1539,SorP!C:C,0))))</f>
        <v/>
      </c>
      <c r="U1539" s="168"/>
      <c r="V1539" s="169" t="e">
        <f>IF(C1539="",NA(),MATCH($B1539&amp;$C1539,'Smelter Look-up'!$J:$J,0))</f>
        <v>#N/A</v>
      </c>
      <c r="X1539" s="170">
        <f t="shared" ca="1" si="72"/>
        <v>0</v>
      </c>
      <c r="AB1539" s="312" t="str">
        <f t="shared" ref="AB1539:AB1602" si="74">IF(C1539="","",B1539)</f>
        <v/>
      </c>
    </row>
    <row r="1540" spans="1:28" s="170" customFormat="1" ht="20.399999999999999">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3"/>
        <v/>
      </c>
      <c r="T1540" s="155" t="str">
        <f ca="1">IF(B1540="","",IF(ISERROR(MATCH($J1540,SorP!$B$1:$B$6226,0)),"",INDIRECT("'SorP'!$A$"&amp;MATCH($S1540&amp;$J1540,SorP!C:C,0))))</f>
        <v/>
      </c>
      <c r="U1540" s="168"/>
      <c r="V1540" s="169" t="e">
        <f>IF(C1540="",NA(),MATCH($B1540&amp;$C1540,'Smelter Look-up'!$J:$J,0))</f>
        <v>#N/A</v>
      </c>
      <c r="X1540" s="170">
        <f t="shared" ca="1" si="72"/>
        <v>0</v>
      </c>
      <c r="AB1540" s="312" t="str">
        <f t="shared" si="74"/>
        <v/>
      </c>
    </row>
    <row r="1541" spans="1:28" s="170" customFormat="1" ht="20.399999999999999">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3"/>
        <v/>
      </c>
      <c r="T1541" s="155" t="str">
        <f ca="1">IF(B1541="","",IF(ISERROR(MATCH($J1541,SorP!$B$1:$B$6226,0)),"",INDIRECT("'SorP'!$A$"&amp;MATCH($S1541&amp;$J1541,SorP!C:C,0))))</f>
        <v/>
      </c>
      <c r="U1541" s="168"/>
      <c r="V1541" s="169" t="e">
        <f>IF(C1541="",NA(),MATCH($B1541&amp;$C1541,'Smelter Look-up'!$J:$J,0))</f>
        <v>#N/A</v>
      </c>
      <c r="X1541" s="170">
        <f t="shared" ca="1" si="72"/>
        <v>0</v>
      </c>
      <c r="AB1541" s="312" t="str">
        <f t="shared" si="74"/>
        <v/>
      </c>
    </row>
    <row r="1542" spans="1:28" s="170" customFormat="1" ht="20.399999999999999">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3"/>
        <v/>
      </c>
      <c r="T1542" s="155" t="str">
        <f ca="1">IF(B1542="","",IF(ISERROR(MATCH($J1542,SorP!$B$1:$B$6226,0)),"",INDIRECT("'SorP'!$A$"&amp;MATCH($S1542&amp;$J1542,SorP!C:C,0))))</f>
        <v/>
      </c>
      <c r="U1542" s="168"/>
      <c r="V1542" s="169" t="e">
        <f>IF(C1542="",NA(),MATCH($B1542&amp;$C1542,'Smelter Look-up'!$J:$J,0))</f>
        <v>#N/A</v>
      </c>
      <c r="X1542" s="170">
        <f t="shared" ca="1" si="72"/>
        <v>0</v>
      </c>
      <c r="AB1542" s="312" t="str">
        <f t="shared" si="74"/>
        <v/>
      </c>
    </row>
    <row r="1543" spans="1:28" s="170" customFormat="1" ht="20.399999999999999">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3"/>
        <v/>
      </c>
      <c r="T1543" s="155" t="str">
        <f ca="1">IF(B1543="","",IF(ISERROR(MATCH($J1543,SorP!$B$1:$B$6226,0)),"",INDIRECT("'SorP'!$A$"&amp;MATCH($S1543&amp;$J1543,SorP!C:C,0))))</f>
        <v/>
      </c>
      <c r="U1543" s="168"/>
      <c r="V1543" s="169" t="e">
        <f>IF(C1543="",NA(),MATCH($B1543&amp;$C1543,'Smelter Look-up'!$J:$J,0))</f>
        <v>#N/A</v>
      </c>
      <c r="X1543" s="170">
        <f t="shared" ca="1" si="72"/>
        <v>0</v>
      </c>
      <c r="AB1543" s="312" t="str">
        <f t="shared" si="74"/>
        <v/>
      </c>
    </row>
    <row r="1544" spans="1:28" s="170" customFormat="1" ht="20.399999999999999">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3"/>
        <v/>
      </c>
      <c r="T1544" s="155" t="str">
        <f ca="1">IF(B1544="","",IF(ISERROR(MATCH($J1544,SorP!$B$1:$B$6226,0)),"",INDIRECT("'SorP'!$A$"&amp;MATCH($S1544&amp;$J1544,SorP!C:C,0))))</f>
        <v/>
      </c>
      <c r="U1544" s="168"/>
      <c r="V1544" s="169" t="e">
        <f>IF(C1544="",NA(),MATCH($B1544&amp;$C1544,'Smelter Look-up'!$J:$J,0))</f>
        <v>#N/A</v>
      </c>
      <c r="X1544" s="170">
        <f t="shared" ca="1" si="72"/>
        <v>0</v>
      </c>
      <c r="AB1544" s="312" t="str">
        <f t="shared" si="74"/>
        <v/>
      </c>
    </row>
    <row r="1545" spans="1:28" s="170" customFormat="1" ht="20.399999999999999">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3"/>
        <v/>
      </c>
      <c r="T1545" s="155" t="str">
        <f ca="1">IF(B1545="","",IF(ISERROR(MATCH($J1545,SorP!$B$1:$B$6226,0)),"",INDIRECT("'SorP'!$A$"&amp;MATCH($S1545&amp;$J1545,SorP!C:C,0))))</f>
        <v/>
      </c>
      <c r="U1545" s="168"/>
      <c r="V1545" s="169" t="e">
        <f>IF(C1545="",NA(),MATCH($B1545&amp;$C1545,'Smelter Look-up'!$J:$J,0))</f>
        <v>#N/A</v>
      </c>
      <c r="X1545" s="170">
        <f t="shared" ca="1" si="72"/>
        <v>0</v>
      </c>
      <c r="AB1545" s="312" t="str">
        <f t="shared" si="74"/>
        <v/>
      </c>
    </row>
    <row r="1546" spans="1:28" s="170" customFormat="1" ht="20.399999999999999">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3"/>
        <v/>
      </c>
      <c r="T1546" s="155" t="str">
        <f ca="1">IF(B1546="","",IF(ISERROR(MATCH($J1546,SorP!$B$1:$B$6226,0)),"",INDIRECT("'SorP'!$A$"&amp;MATCH($S1546&amp;$J1546,SorP!C:C,0))))</f>
        <v/>
      </c>
      <c r="U1546" s="168"/>
      <c r="V1546" s="169" t="e">
        <f>IF(C1546="",NA(),MATCH($B1546&amp;$C1546,'Smelter Look-up'!$J:$J,0))</f>
        <v>#N/A</v>
      </c>
      <c r="X1546" s="170">
        <f t="shared" ca="1" si="72"/>
        <v>0</v>
      </c>
      <c r="AB1546" s="312" t="str">
        <f t="shared" si="74"/>
        <v/>
      </c>
    </row>
    <row r="1547" spans="1:28" s="170" customFormat="1" ht="20.399999999999999">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3"/>
        <v/>
      </c>
      <c r="T1547" s="155" t="str">
        <f ca="1">IF(B1547="","",IF(ISERROR(MATCH($J1547,SorP!$B$1:$B$6226,0)),"",INDIRECT("'SorP'!$A$"&amp;MATCH($S1547&amp;$J1547,SorP!C:C,0))))</f>
        <v/>
      </c>
      <c r="U1547" s="168"/>
      <c r="V1547" s="169" t="e">
        <f>IF(C1547="",NA(),MATCH($B1547&amp;$C1547,'Smelter Look-up'!$J:$J,0))</f>
        <v>#N/A</v>
      </c>
      <c r="X1547" s="170">
        <f t="shared" ca="1" si="72"/>
        <v>0</v>
      </c>
      <c r="AB1547" s="312" t="str">
        <f t="shared" si="74"/>
        <v/>
      </c>
    </row>
    <row r="1548" spans="1:28" s="170" customFormat="1" ht="20.399999999999999">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3"/>
        <v/>
      </c>
      <c r="T1548" s="155" t="str">
        <f ca="1">IF(B1548="","",IF(ISERROR(MATCH($J1548,SorP!$B$1:$B$6226,0)),"",INDIRECT("'SorP'!$A$"&amp;MATCH($S1548&amp;$J1548,SorP!C:C,0))))</f>
        <v/>
      </c>
      <c r="U1548" s="168"/>
      <c r="V1548" s="169" t="e">
        <f>IF(C1548="",NA(),MATCH($B1548&amp;$C1548,'Smelter Look-up'!$J:$J,0))</f>
        <v>#N/A</v>
      </c>
      <c r="X1548" s="170">
        <f t="shared" ca="1" si="72"/>
        <v>0</v>
      </c>
      <c r="AB1548" s="312" t="str">
        <f t="shared" si="74"/>
        <v/>
      </c>
    </row>
    <row r="1549" spans="1:28" s="170" customFormat="1" ht="20.399999999999999">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3"/>
        <v/>
      </c>
      <c r="T1549" s="155" t="str">
        <f ca="1">IF(B1549="","",IF(ISERROR(MATCH($J1549,SorP!$B$1:$B$6226,0)),"",INDIRECT("'SorP'!$A$"&amp;MATCH($S1549&amp;$J1549,SorP!C:C,0))))</f>
        <v/>
      </c>
      <c r="U1549" s="168"/>
      <c r="V1549" s="169" t="e">
        <f>IF(C1549="",NA(),MATCH($B1549&amp;$C1549,'Smelter Look-up'!$J:$J,0))</f>
        <v>#N/A</v>
      </c>
      <c r="X1549" s="170">
        <f t="shared" ca="1" si="72"/>
        <v>0</v>
      </c>
      <c r="AB1549" s="312" t="str">
        <f t="shared" si="74"/>
        <v/>
      </c>
    </row>
    <row r="1550" spans="1:28" s="170" customFormat="1" ht="20.399999999999999">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3"/>
        <v/>
      </c>
      <c r="T1550" s="155" t="str">
        <f ca="1">IF(B1550="","",IF(ISERROR(MATCH($J1550,SorP!$B$1:$B$6226,0)),"",INDIRECT("'SorP'!$A$"&amp;MATCH($S1550&amp;$J1550,SorP!C:C,0))))</f>
        <v/>
      </c>
      <c r="U1550" s="168"/>
      <c r="V1550" s="169" t="e">
        <f>IF(C1550="",NA(),MATCH($B1550&amp;$C1550,'Smelter Look-up'!$J:$J,0))</f>
        <v>#N/A</v>
      </c>
      <c r="X1550" s="170">
        <f t="shared" ca="1" si="72"/>
        <v>0</v>
      </c>
      <c r="AB1550" s="312" t="str">
        <f t="shared" si="74"/>
        <v/>
      </c>
    </row>
    <row r="1551" spans="1:28" s="170" customFormat="1" ht="20.399999999999999">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3"/>
        <v/>
      </c>
      <c r="T1551" s="155" t="str">
        <f ca="1">IF(B1551="","",IF(ISERROR(MATCH($J1551,SorP!$B$1:$B$6226,0)),"",INDIRECT("'SorP'!$A$"&amp;MATCH($S1551&amp;$J1551,SorP!C:C,0))))</f>
        <v/>
      </c>
      <c r="U1551" s="168"/>
      <c r="V1551" s="169" t="e">
        <f>IF(C1551="",NA(),MATCH($B1551&amp;$C1551,'Smelter Look-up'!$J:$J,0))</f>
        <v>#N/A</v>
      </c>
      <c r="X1551" s="170">
        <f t="shared" ca="1" si="72"/>
        <v>0</v>
      </c>
      <c r="AB1551" s="312" t="str">
        <f t="shared" si="74"/>
        <v/>
      </c>
    </row>
    <row r="1552" spans="1:28" s="170" customFormat="1" ht="20.399999999999999">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3"/>
        <v/>
      </c>
      <c r="T1552" s="155" t="str">
        <f ca="1">IF(B1552="","",IF(ISERROR(MATCH($J1552,SorP!$B$1:$B$6226,0)),"",INDIRECT("'SorP'!$A$"&amp;MATCH($S1552&amp;$J1552,SorP!C:C,0))))</f>
        <v/>
      </c>
      <c r="U1552" s="168"/>
      <c r="V1552" s="169" t="e">
        <f>IF(C1552="",NA(),MATCH($B1552&amp;$C1552,'Smelter Look-up'!$J:$J,0))</f>
        <v>#N/A</v>
      </c>
      <c r="X1552" s="170">
        <f t="shared" ca="1" si="72"/>
        <v>0</v>
      </c>
      <c r="AB1552" s="312" t="str">
        <f t="shared" si="74"/>
        <v/>
      </c>
    </row>
    <row r="1553" spans="1:28" s="170" customFormat="1" ht="20.399999999999999">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3"/>
        <v/>
      </c>
      <c r="T1553" s="155" t="str">
        <f ca="1">IF(B1553="","",IF(ISERROR(MATCH($J1553,SorP!$B$1:$B$6226,0)),"",INDIRECT("'SorP'!$A$"&amp;MATCH($S1553&amp;$J1553,SorP!C:C,0))))</f>
        <v/>
      </c>
      <c r="U1553" s="168"/>
      <c r="V1553" s="169" t="e">
        <f>IF(C1553="",NA(),MATCH($B1553&amp;$C1553,'Smelter Look-up'!$J:$J,0))</f>
        <v>#N/A</v>
      </c>
      <c r="X1553" s="170">
        <f t="shared" ca="1" si="72"/>
        <v>0</v>
      </c>
      <c r="AB1553" s="312" t="str">
        <f t="shared" si="74"/>
        <v/>
      </c>
    </row>
    <row r="1554" spans="1:28" s="170" customFormat="1" ht="20.399999999999999">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3"/>
        <v/>
      </c>
      <c r="T1554" s="155" t="str">
        <f ca="1">IF(B1554="","",IF(ISERROR(MATCH($J1554,SorP!$B$1:$B$6226,0)),"",INDIRECT("'SorP'!$A$"&amp;MATCH($S1554&amp;$J1554,SorP!C:C,0))))</f>
        <v/>
      </c>
      <c r="U1554" s="168"/>
      <c r="V1554" s="169" t="e">
        <f>IF(C1554="",NA(),MATCH($B1554&amp;$C1554,'Smelter Look-up'!$J:$J,0))</f>
        <v>#N/A</v>
      </c>
      <c r="X1554" s="170">
        <f t="shared" ca="1" si="72"/>
        <v>0</v>
      </c>
      <c r="AB1554" s="312" t="str">
        <f t="shared" si="74"/>
        <v/>
      </c>
    </row>
    <row r="1555" spans="1:28" s="170" customFormat="1" ht="20.399999999999999">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3"/>
        <v/>
      </c>
      <c r="T1555" s="155" t="str">
        <f ca="1">IF(B1555="","",IF(ISERROR(MATCH($J1555,SorP!$B$1:$B$6226,0)),"",INDIRECT("'SorP'!$A$"&amp;MATCH($S1555&amp;$J1555,SorP!C:C,0))))</f>
        <v/>
      </c>
      <c r="U1555" s="168"/>
      <c r="V1555" s="169" t="e">
        <f>IF(C1555="",NA(),MATCH($B1555&amp;$C1555,'Smelter Look-up'!$J:$J,0))</f>
        <v>#N/A</v>
      </c>
      <c r="X1555" s="170">
        <f t="shared" ca="1" si="72"/>
        <v>0</v>
      </c>
      <c r="AB1555" s="312" t="str">
        <f t="shared" si="74"/>
        <v/>
      </c>
    </row>
    <row r="1556" spans="1:28" s="170" customFormat="1" ht="20.399999999999999">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3"/>
        <v/>
      </c>
      <c r="T1556" s="155" t="str">
        <f ca="1">IF(B1556="","",IF(ISERROR(MATCH($J1556,SorP!$B$1:$B$6226,0)),"",INDIRECT("'SorP'!$A$"&amp;MATCH($S1556&amp;$J1556,SorP!C:C,0))))</f>
        <v/>
      </c>
      <c r="U1556" s="168"/>
      <c r="V1556" s="169" t="e">
        <f>IF(C1556="",NA(),MATCH($B1556&amp;$C1556,'Smelter Look-up'!$J:$J,0))</f>
        <v>#N/A</v>
      </c>
      <c r="X1556" s="170">
        <f t="shared" ca="1" si="72"/>
        <v>0</v>
      </c>
      <c r="AB1556" s="312" t="str">
        <f t="shared" si="74"/>
        <v/>
      </c>
    </row>
    <row r="1557" spans="1:28" s="170" customFormat="1" ht="20.399999999999999">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3"/>
        <v/>
      </c>
      <c r="T1557" s="155" t="str">
        <f ca="1">IF(B1557="","",IF(ISERROR(MATCH($J1557,SorP!$B$1:$B$6226,0)),"",INDIRECT("'SorP'!$A$"&amp;MATCH($S1557&amp;$J1557,SorP!C:C,0))))</f>
        <v/>
      </c>
      <c r="U1557" s="168"/>
      <c r="V1557" s="169" t="e">
        <f>IF(C1557="",NA(),MATCH($B1557&amp;$C1557,'Smelter Look-up'!$J:$J,0))</f>
        <v>#N/A</v>
      </c>
      <c r="X1557" s="170">
        <f t="shared" ca="1" si="72"/>
        <v>0</v>
      </c>
      <c r="AB1557" s="312" t="str">
        <f t="shared" si="74"/>
        <v/>
      </c>
    </row>
    <row r="1558" spans="1:28" s="170" customFormat="1" ht="20.399999999999999">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3"/>
        <v/>
      </c>
      <c r="T1558" s="155" t="str">
        <f ca="1">IF(B1558="","",IF(ISERROR(MATCH($J1558,SorP!$B$1:$B$6226,0)),"",INDIRECT("'SorP'!$A$"&amp;MATCH($S1558&amp;$J1558,SorP!C:C,0))))</f>
        <v/>
      </c>
      <c r="U1558" s="168"/>
      <c r="V1558" s="169" t="e">
        <f>IF(C1558="",NA(),MATCH($B1558&amp;$C1558,'Smelter Look-up'!$J:$J,0))</f>
        <v>#N/A</v>
      </c>
      <c r="X1558" s="170">
        <f t="shared" ca="1" si="72"/>
        <v>0</v>
      </c>
      <c r="AB1558" s="312" t="str">
        <f t="shared" si="74"/>
        <v/>
      </c>
    </row>
    <row r="1559" spans="1:28" s="170" customFormat="1" ht="20.399999999999999">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3"/>
        <v/>
      </c>
      <c r="T1559" s="155" t="str">
        <f ca="1">IF(B1559="","",IF(ISERROR(MATCH($J1559,SorP!$B$1:$B$6226,0)),"",INDIRECT("'SorP'!$A$"&amp;MATCH($S1559&amp;$J1559,SorP!C:C,0))))</f>
        <v/>
      </c>
      <c r="U1559" s="168"/>
      <c r="V1559" s="169" t="e">
        <f>IF(C1559="",NA(),MATCH($B1559&amp;$C1559,'Smelter Look-up'!$J:$J,0))</f>
        <v>#N/A</v>
      </c>
      <c r="X1559" s="170">
        <f t="shared" ca="1" si="72"/>
        <v>0</v>
      </c>
      <c r="AB1559" s="312" t="str">
        <f t="shared" si="74"/>
        <v/>
      </c>
    </row>
    <row r="1560" spans="1:28" s="170" customFormat="1" ht="20.399999999999999">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3"/>
        <v/>
      </c>
      <c r="T1560" s="155" t="str">
        <f ca="1">IF(B1560="","",IF(ISERROR(MATCH($J1560,SorP!$B$1:$B$6226,0)),"",INDIRECT("'SorP'!$A$"&amp;MATCH($S1560&amp;$J1560,SorP!C:C,0))))</f>
        <v/>
      </c>
      <c r="U1560" s="168"/>
      <c r="V1560" s="169" t="e">
        <f>IF(C1560="",NA(),MATCH($B1560&amp;$C1560,'Smelter Look-up'!$J:$J,0))</f>
        <v>#N/A</v>
      </c>
      <c r="X1560" s="170">
        <f t="shared" ca="1" si="72"/>
        <v>0</v>
      </c>
      <c r="AB1560" s="312" t="str">
        <f t="shared" si="74"/>
        <v/>
      </c>
    </row>
    <row r="1561" spans="1:28" s="170" customFormat="1" ht="20.399999999999999">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3"/>
        <v/>
      </c>
      <c r="T1561" s="155" t="str">
        <f ca="1">IF(B1561="","",IF(ISERROR(MATCH($J1561,SorP!$B$1:$B$6226,0)),"",INDIRECT("'SorP'!$A$"&amp;MATCH($S1561&amp;$J1561,SorP!C:C,0))))</f>
        <v/>
      </c>
      <c r="U1561" s="168"/>
      <c r="V1561" s="169" t="e">
        <f>IF(C1561="",NA(),MATCH($B1561&amp;$C1561,'Smelter Look-up'!$J:$J,0))</f>
        <v>#N/A</v>
      </c>
      <c r="X1561" s="170">
        <f t="shared" ca="1" si="72"/>
        <v>0</v>
      </c>
      <c r="AB1561" s="312" t="str">
        <f t="shared" si="74"/>
        <v/>
      </c>
    </row>
    <row r="1562" spans="1:28" s="170" customFormat="1" ht="20.399999999999999">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3"/>
        <v/>
      </c>
      <c r="T1562" s="155" t="str">
        <f ca="1">IF(B1562="","",IF(ISERROR(MATCH($J1562,SorP!$B$1:$B$6226,0)),"",INDIRECT("'SorP'!$A$"&amp;MATCH($S1562&amp;$J1562,SorP!C:C,0))))</f>
        <v/>
      </c>
      <c r="U1562" s="168"/>
      <c r="V1562" s="169" t="e">
        <f>IF(C1562="",NA(),MATCH($B1562&amp;$C1562,'Smelter Look-up'!$J:$J,0))</f>
        <v>#N/A</v>
      </c>
      <c r="X1562" s="170">
        <f t="shared" ca="1" si="72"/>
        <v>0</v>
      </c>
      <c r="AB1562" s="312" t="str">
        <f t="shared" si="74"/>
        <v/>
      </c>
    </row>
    <row r="1563" spans="1:28" s="170" customFormat="1" ht="20.399999999999999">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3"/>
        <v/>
      </c>
      <c r="T1563" s="155" t="str">
        <f ca="1">IF(B1563="","",IF(ISERROR(MATCH($J1563,SorP!$B$1:$B$6226,0)),"",INDIRECT("'SorP'!$A$"&amp;MATCH($S1563&amp;$J1563,SorP!C:C,0))))</f>
        <v/>
      </c>
      <c r="U1563" s="168"/>
      <c r="V1563" s="169" t="e">
        <f>IF(C1563="",NA(),MATCH($B1563&amp;$C1563,'Smelter Look-up'!$J:$J,0))</f>
        <v>#N/A</v>
      </c>
      <c r="X1563" s="170">
        <f t="shared" ca="1" si="72"/>
        <v>0</v>
      </c>
      <c r="AB1563" s="312" t="str">
        <f t="shared" si="74"/>
        <v/>
      </c>
    </row>
    <row r="1564" spans="1:28" s="170" customFormat="1" ht="20.399999999999999">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3"/>
        <v/>
      </c>
      <c r="T1564" s="155" t="str">
        <f ca="1">IF(B1564="","",IF(ISERROR(MATCH($J1564,SorP!$B$1:$B$6226,0)),"",INDIRECT("'SorP'!$A$"&amp;MATCH($S1564&amp;$J1564,SorP!C:C,0))))</f>
        <v/>
      </c>
      <c r="U1564" s="168"/>
      <c r="V1564" s="169" t="e">
        <f>IF(C1564="",NA(),MATCH($B1564&amp;$C1564,'Smelter Look-up'!$J:$J,0))</f>
        <v>#N/A</v>
      </c>
      <c r="X1564" s="170">
        <f t="shared" ca="1" si="72"/>
        <v>0</v>
      </c>
      <c r="AB1564" s="312" t="str">
        <f t="shared" si="74"/>
        <v/>
      </c>
    </row>
    <row r="1565" spans="1:28" s="170" customFormat="1" ht="20.399999999999999">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3"/>
        <v/>
      </c>
      <c r="T1565" s="155" t="str">
        <f ca="1">IF(B1565="","",IF(ISERROR(MATCH($J1565,SorP!$B$1:$B$6226,0)),"",INDIRECT("'SorP'!$A$"&amp;MATCH($S1565&amp;$J1565,SorP!C:C,0))))</f>
        <v/>
      </c>
      <c r="U1565" s="168"/>
      <c r="V1565" s="169" t="e">
        <f>IF(C1565="",NA(),MATCH($B1565&amp;$C1565,'Smelter Look-up'!$J:$J,0))</f>
        <v>#N/A</v>
      </c>
      <c r="X1565" s="170">
        <f t="shared" ca="1" si="72"/>
        <v>0</v>
      </c>
      <c r="AB1565" s="312" t="str">
        <f t="shared" si="74"/>
        <v/>
      </c>
    </row>
    <row r="1566" spans="1:28" s="170" customFormat="1" ht="20.399999999999999">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3"/>
        <v/>
      </c>
      <c r="T1566" s="155" t="str">
        <f ca="1">IF(B1566="","",IF(ISERROR(MATCH($J1566,SorP!$B$1:$B$6226,0)),"",INDIRECT("'SorP'!$A$"&amp;MATCH($S1566&amp;$J1566,SorP!C:C,0))))</f>
        <v/>
      </c>
      <c r="U1566" s="168"/>
      <c r="V1566" s="169" t="e">
        <f>IF(C1566="",NA(),MATCH($B1566&amp;$C1566,'Smelter Look-up'!$J:$J,0))</f>
        <v>#N/A</v>
      </c>
      <c r="X1566" s="170">
        <f t="shared" ca="1" si="72"/>
        <v>0</v>
      </c>
      <c r="AB1566" s="312" t="str">
        <f t="shared" si="74"/>
        <v/>
      </c>
    </row>
    <row r="1567" spans="1:28" s="170" customFormat="1" ht="20.399999999999999">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3"/>
        <v/>
      </c>
      <c r="T1567" s="155" t="str">
        <f ca="1">IF(B1567="","",IF(ISERROR(MATCH($J1567,SorP!$B$1:$B$6226,0)),"",INDIRECT("'SorP'!$A$"&amp;MATCH($S1567&amp;$J1567,SorP!C:C,0))))</f>
        <v/>
      </c>
      <c r="U1567" s="168"/>
      <c r="V1567" s="169" t="e">
        <f>IF(C1567="",NA(),MATCH($B1567&amp;$C1567,'Smelter Look-up'!$J:$J,0))</f>
        <v>#N/A</v>
      </c>
      <c r="X1567" s="170">
        <f t="shared" ca="1" si="72"/>
        <v>0</v>
      </c>
      <c r="AB1567" s="312" t="str">
        <f t="shared" si="74"/>
        <v/>
      </c>
    </row>
    <row r="1568" spans="1:28" s="170" customFormat="1" ht="20.399999999999999">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3"/>
        <v/>
      </c>
      <c r="T1568" s="155" t="str">
        <f ca="1">IF(B1568="","",IF(ISERROR(MATCH($J1568,SorP!$B$1:$B$6226,0)),"",INDIRECT("'SorP'!$A$"&amp;MATCH($S1568&amp;$J1568,SorP!C:C,0))))</f>
        <v/>
      </c>
      <c r="U1568" s="168"/>
      <c r="V1568" s="169" t="e">
        <f>IF(C1568="",NA(),MATCH($B1568&amp;$C1568,'Smelter Look-up'!$J:$J,0))</f>
        <v>#N/A</v>
      </c>
      <c r="X1568" s="170">
        <f t="shared" ca="1" si="72"/>
        <v>0</v>
      </c>
      <c r="AB1568" s="312" t="str">
        <f t="shared" si="74"/>
        <v/>
      </c>
    </row>
    <row r="1569" spans="1:28" s="170" customFormat="1" ht="20.399999999999999">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3"/>
        <v/>
      </c>
      <c r="T1569" s="155" t="str">
        <f ca="1">IF(B1569="","",IF(ISERROR(MATCH($J1569,SorP!$B$1:$B$6226,0)),"",INDIRECT("'SorP'!$A$"&amp;MATCH($S1569&amp;$J1569,SorP!C:C,0))))</f>
        <v/>
      </c>
      <c r="U1569" s="168"/>
      <c r="V1569" s="169" t="e">
        <f>IF(C1569="",NA(),MATCH($B1569&amp;$C1569,'Smelter Look-up'!$J:$J,0))</f>
        <v>#N/A</v>
      </c>
      <c r="X1569" s="170">
        <f t="shared" ca="1" si="72"/>
        <v>0</v>
      </c>
      <c r="AB1569" s="312" t="str">
        <f t="shared" si="74"/>
        <v/>
      </c>
    </row>
    <row r="1570" spans="1:28" s="170" customFormat="1" ht="20.399999999999999">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3"/>
        <v/>
      </c>
      <c r="T1570" s="155" t="str">
        <f ca="1">IF(B1570="","",IF(ISERROR(MATCH($J1570,SorP!$B$1:$B$6226,0)),"",INDIRECT("'SorP'!$A$"&amp;MATCH($S1570&amp;$J1570,SorP!C:C,0))))</f>
        <v/>
      </c>
      <c r="U1570" s="168"/>
      <c r="V1570" s="169" t="e">
        <f>IF(C1570="",NA(),MATCH($B1570&amp;$C1570,'Smelter Look-up'!$J:$J,0))</f>
        <v>#N/A</v>
      </c>
      <c r="X1570" s="170">
        <f t="shared" ca="1" si="72"/>
        <v>0</v>
      </c>
      <c r="AB1570" s="312" t="str">
        <f t="shared" si="74"/>
        <v/>
      </c>
    </row>
    <row r="1571" spans="1:28" s="170" customFormat="1" ht="20.399999999999999">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3"/>
        <v/>
      </c>
      <c r="T1571" s="155" t="str">
        <f ca="1">IF(B1571="","",IF(ISERROR(MATCH($J1571,SorP!$B$1:$B$6226,0)),"",INDIRECT("'SorP'!$A$"&amp;MATCH($S1571&amp;$J1571,SorP!C:C,0))))</f>
        <v/>
      </c>
      <c r="U1571" s="168"/>
      <c r="V1571" s="169" t="e">
        <f>IF(C1571="",NA(),MATCH($B1571&amp;$C1571,'Smelter Look-up'!$J:$J,0))</f>
        <v>#N/A</v>
      </c>
      <c r="X1571" s="170">
        <f t="shared" ca="1" si="72"/>
        <v>0</v>
      </c>
      <c r="AB1571" s="312" t="str">
        <f t="shared" si="74"/>
        <v/>
      </c>
    </row>
    <row r="1572" spans="1:28" s="170" customFormat="1" ht="20.399999999999999">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3"/>
        <v/>
      </c>
      <c r="T1572" s="155" t="str">
        <f ca="1">IF(B1572="","",IF(ISERROR(MATCH($J1572,SorP!$B$1:$B$6226,0)),"",INDIRECT("'SorP'!$A$"&amp;MATCH($S1572&amp;$J1572,SorP!C:C,0))))</f>
        <v/>
      </c>
      <c r="U1572" s="168"/>
      <c r="V1572" s="169" t="e">
        <f>IF(C1572="",NA(),MATCH($B1572&amp;$C1572,'Smelter Look-up'!$J:$J,0))</f>
        <v>#N/A</v>
      </c>
      <c r="X1572" s="170">
        <f t="shared" ca="1" si="72"/>
        <v>0</v>
      </c>
      <c r="AB1572" s="312" t="str">
        <f t="shared" si="74"/>
        <v/>
      </c>
    </row>
    <row r="1573" spans="1:28" s="170" customFormat="1" ht="20.399999999999999">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3"/>
        <v/>
      </c>
      <c r="T1573" s="155" t="str">
        <f ca="1">IF(B1573="","",IF(ISERROR(MATCH($J1573,SorP!$B$1:$B$6226,0)),"",INDIRECT("'SorP'!$A$"&amp;MATCH($S1573&amp;$J1573,SorP!C:C,0))))</f>
        <v/>
      </c>
      <c r="U1573" s="168"/>
      <c r="V1573" s="169" t="e">
        <f>IF(C1573="",NA(),MATCH($B1573&amp;$C1573,'Smelter Look-up'!$J:$J,0))</f>
        <v>#N/A</v>
      </c>
      <c r="X1573" s="170">
        <f t="shared" ca="1" si="72"/>
        <v>0</v>
      </c>
      <c r="AB1573" s="312" t="str">
        <f t="shared" si="74"/>
        <v/>
      </c>
    </row>
    <row r="1574" spans="1:28" s="170" customFormat="1" ht="20.399999999999999">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3"/>
        <v/>
      </c>
      <c r="T1574" s="155" t="str">
        <f ca="1">IF(B1574="","",IF(ISERROR(MATCH($J1574,SorP!$B$1:$B$6226,0)),"",INDIRECT("'SorP'!$A$"&amp;MATCH($S1574&amp;$J1574,SorP!C:C,0))))</f>
        <v/>
      </c>
      <c r="U1574" s="168"/>
      <c r="V1574" s="169" t="e">
        <f>IF(C1574="",NA(),MATCH($B1574&amp;$C1574,'Smelter Look-up'!$J:$J,0))</f>
        <v>#N/A</v>
      </c>
      <c r="X1574" s="170">
        <f t="shared" ca="1" si="72"/>
        <v>0</v>
      </c>
      <c r="AB1574" s="312" t="str">
        <f t="shared" si="74"/>
        <v/>
      </c>
    </row>
    <row r="1575" spans="1:28" s="170" customFormat="1" ht="20.399999999999999">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3"/>
        <v/>
      </c>
      <c r="T1575" s="155" t="str">
        <f ca="1">IF(B1575="","",IF(ISERROR(MATCH($J1575,SorP!$B$1:$B$6226,0)),"",INDIRECT("'SorP'!$A$"&amp;MATCH($S1575&amp;$J1575,SorP!C:C,0))))</f>
        <v/>
      </c>
      <c r="U1575" s="168"/>
      <c r="V1575" s="169" t="e">
        <f>IF(C1575="",NA(),MATCH($B1575&amp;$C1575,'Smelter Look-up'!$J:$J,0))</f>
        <v>#N/A</v>
      </c>
      <c r="X1575" s="170">
        <f t="shared" ca="1" si="72"/>
        <v>0</v>
      </c>
      <c r="AB1575" s="312" t="str">
        <f t="shared" si="74"/>
        <v/>
      </c>
    </row>
    <row r="1576" spans="1:28" s="170" customFormat="1" ht="20.399999999999999">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3"/>
        <v/>
      </c>
      <c r="T1576" s="155" t="str">
        <f ca="1">IF(B1576="","",IF(ISERROR(MATCH($J1576,SorP!$B$1:$B$6226,0)),"",INDIRECT("'SorP'!$A$"&amp;MATCH($S1576&amp;$J1576,SorP!C:C,0))))</f>
        <v/>
      </c>
      <c r="U1576" s="168"/>
      <c r="V1576" s="169" t="e">
        <f>IF(C1576="",NA(),MATCH($B1576&amp;$C1576,'Smelter Look-up'!$J:$J,0))</f>
        <v>#N/A</v>
      </c>
      <c r="X1576" s="170">
        <f t="shared" ca="1" si="72"/>
        <v>0</v>
      </c>
      <c r="AB1576" s="312" t="str">
        <f t="shared" si="74"/>
        <v/>
      </c>
    </row>
    <row r="1577" spans="1:28" s="170" customFormat="1" ht="20.399999999999999">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3"/>
        <v/>
      </c>
      <c r="T1577" s="155" t="str">
        <f ca="1">IF(B1577="","",IF(ISERROR(MATCH($J1577,SorP!$B$1:$B$6226,0)),"",INDIRECT("'SorP'!$A$"&amp;MATCH($S1577&amp;$J1577,SorP!C:C,0))))</f>
        <v/>
      </c>
      <c r="U1577" s="168"/>
      <c r="V1577" s="169" t="e">
        <f>IF(C1577="",NA(),MATCH($B1577&amp;$C1577,'Smelter Look-up'!$J:$J,0))</f>
        <v>#N/A</v>
      </c>
      <c r="X1577" s="170">
        <f t="shared" ca="1" si="72"/>
        <v>0</v>
      </c>
      <c r="AB1577" s="312" t="str">
        <f t="shared" si="74"/>
        <v/>
      </c>
    </row>
    <row r="1578" spans="1:28" s="170" customFormat="1" ht="20.399999999999999">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3"/>
        <v/>
      </c>
      <c r="T1578" s="155" t="str">
        <f ca="1">IF(B1578="","",IF(ISERROR(MATCH($J1578,SorP!$B$1:$B$6226,0)),"",INDIRECT("'SorP'!$A$"&amp;MATCH($S1578&amp;$J1578,SorP!C:C,0))))</f>
        <v/>
      </c>
      <c r="U1578" s="168"/>
      <c r="V1578" s="169" t="e">
        <f>IF(C1578="",NA(),MATCH($B1578&amp;$C1578,'Smelter Look-up'!$J:$J,0))</f>
        <v>#N/A</v>
      </c>
      <c r="X1578" s="170">
        <f t="shared" ca="1" si="72"/>
        <v>0</v>
      </c>
      <c r="AB1578" s="312" t="str">
        <f t="shared" si="74"/>
        <v/>
      </c>
    </row>
    <row r="1579" spans="1:28" s="170" customFormat="1" ht="20.399999999999999">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3"/>
        <v/>
      </c>
      <c r="T1579" s="155" t="str">
        <f ca="1">IF(B1579="","",IF(ISERROR(MATCH($J1579,SorP!$B$1:$B$6226,0)),"",INDIRECT("'SorP'!$A$"&amp;MATCH($S1579&amp;$J1579,SorP!C:C,0))))</f>
        <v/>
      </c>
      <c r="U1579" s="168"/>
      <c r="V1579" s="169" t="e">
        <f>IF(C1579="",NA(),MATCH($B1579&amp;$C1579,'Smelter Look-up'!$J:$J,0))</f>
        <v>#N/A</v>
      </c>
      <c r="X1579" s="170">
        <f t="shared" ca="1" si="72"/>
        <v>0</v>
      </c>
      <c r="AB1579" s="312" t="str">
        <f t="shared" si="74"/>
        <v/>
      </c>
    </row>
    <row r="1580" spans="1:28" s="170" customFormat="1" ht="20.399999999999999">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3"/>
        <v/>
      </c>
      <c r="T1580" s="155" t="str">
        <f ca="1">IF(B1580="","",IF(ISERROR(MATCH($J1580,SorP!$B$1:$B$6226,0)),"",INDIRECT("'SorP'!$A$"&amp;MATCH($S1580&amp;$J1580,SorP!C:C,0))))</f>
        <v/>
      </c>
      <c r="U1580" s="168"/>
      <c r="V1580" s="169" t="e">
        <f>IF(C1580="",NA(),MATCH($B1580&amp;$C1580,'Smelter Look-up'!$J:$J,0))</f>
        <v>#N/A</v>
      </c>
      <c r="X1580" s="170">
        <f t="shared" ca="1" si="72"/>
        <v>0</v>
      </c>
      <c r="AB1580" s="312" t="str">
        <f t="shared" si="74"/>
        <v/>
      </c>
    </row>
    <row r="1581" spans="1:28" s="170" customFormat="1" ht="20.399999999999999">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3"/>
        <v/>
      </c>
      <c r="T1581" s="155" t="str">
        <f ca="1">IF(B1581="","",IF(ISERROR(MATCH($J1581,SorP!$B$1:$B$6226,0)),"",INDIRECT("'SorP'!$A$"&amp;MATCH($S1581&amp;$J1581,SorP!C:C,0))))</f>
        <v/>
      </c>
      <c r="U1581" s="168"/>
      <c r="V1581" s="169" t="e">
        <f>IF(C1581="",NA(),MATCH($B1581&amp;$C1581,'Smelter Look-up'!$J:$J,0))</f>
        <v>#N/A</v>
      </c>
      <c r="X1581" s="170">
        <f t="shared" ca="1" si="72"/>
        <v>0</v>
      </c>
      <c r="AB1581" s="312" t="str">
        <f t="shared" si="74"/>
        <v/>
      </c>
    </row>
    <row r="1582" spans="1:28" s="170" customFormat="1" ht="20.399999999999999">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3"/>
        <v/>
      </c>
      <c r="T1582" s="155" t="str">
        <f ca="1">IF(B1582="","",IF(ISERROR(MATCH($J1582,SorP!$B$1:$B$6226,0)),"",INDIRECT("'SorP'!$A$"&amp;MATCH($S1582&amp;$J1582,SorP!C:C,0))))</f>
        <v/>
      </c>
      <c r="U1582" s="168"/>
      <c r="V1582" s="169" t="e">
        <f>IF(C1582="",NA(),MATCH($B1582&amp;$C1582,'Smelter Look-up'!$J:$J,0))</f>
        <v>#N/A</v>
      </c>
      <c r="X1582" s="170">
        <f t="shared" ca="1" si="72"/>
        <v>0</v>
      </c>
      <c r="AB1582" s="312" t="str">
        <f t="shared" si="74"/>
        <v/>
      </c>
    </row>
    <row r="1583" spans="1:28" s="170" customFormat="1" ht="20.399999999999999">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3"/>
        <v/>
      </c>
      <c r="T1583" s="155" t="str">
        <f ca="1">IF(B1583="","",IF(ISERROR(MATCH($J1583,SorP!$B$1:$B$6226,0)),"",INDIRECT("'SorP'!$A$"&amp;MATCH($S1583&amp;$J1583,SorP!C:C,0))))</f>
        <v/>
      </c>
      <c r="U1583" s="168"/>
      <c r="V1583" s="169" t="e">
        <f>IF(C1583="",NA(),MATCH($B1583&amp;$C1583,'Smelter Look-up'!$J:$J,0))</f>
        <v>#N/A</v>
      </c>
      <c r="X1583" s="170">
        <f t="shared" ca="1" si="72"/>
        <v>0</v>
      </c>
      <c r="AB1583" s="312" t="str">
        <f t="shared" si="74"/>
        <v/>
      </c>
    </row>
    <row r="1584" spans="1:28" s="170" customFormat="1" ht="20.399999999999999">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3"/>
        <v/>
      </c>
      <c r="T1584" s="155" t="str">
        <f ca="1">IF(B1584="","",IF(ISERROR(MATCH($J1584,SorP!$B$1:$B$6226,0)),"",INDIRECT("'SorP'!$A$"&amp;MATCH($S1584&amp;$J1584,SorP!C:C,0))))</f>
        <v/>
      </c>
      <c r="U1584" s="168"/>
      <c r="V1584" s="169" t="e">
        <f>IF(C1584="",NA(),MATCH($B1584&amp;$C1584,'Smelter Look-up'!$J:$J,0))</f>
        <v>#N/A</v>
      </c>
      <c r="X1584" s="170">
        <f t="shared" ca="1" si="72"/>
        <v>0</v>
      </c>
      <c r="AB1584" s="312" t="str">
        <f t="shared" si="74"/>
        <v/>
      </c>
    </row>
    <row r="1585" spans="1:28" s="170" customFormat="1" ht="20.399999999999999">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3"/>
        <v/>
      </c>
      <c r="T1585" s="155" t="str">
        <f ca="1">IF(B1585="","",IF(ISERROR(MATCH($J1585,SorP!$B$1:$B$6226,0)),"",INDIRECT("'SorP'!$A$"&amp;MATCH($S1585&amp;$J1585,SorP!C:C,0))))</f>
        <v/>
      </c>
      <c r="U1585" s="168"/>
      <c r="V1585" s="169" t="e">
        <f>IF(C1585="",NA(),MATCH($B1585&amp;$C1585,'Smelter Look-up'!$J:$J,0))</f>
        <v>#N/A</v>
      </c>
      <c r="X1585" s="170">
        <f t="shared" ca="1" si="72"/>
        <v>0</v>
      </c>
      <c r="AB1585" s="312" t="str">
        <f t="shared" si="74"/>
        <v/>
      </c>
    </row>
    <row r="1586" spans="1:28" s="170" customFormat="1" ht="20.399999999999999">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3"/>
        <v/>
      </c>
      <c r="T1586" s="155" t="str">
        <f ca="1">IF(B1586="","",IF(ISERROR(MATCH($J1586,SorP!$B$1:$B$6226,0)),"",INDIRECT("'SorP'!$A$"&amp;MATCH($S1586&amp;$J1586,SorP!C:C,0))))</f>
        <v/>
      </c>
      <c r="U1586" s="168"/>
      <c r="V1586" s="169" t="e">
        <f>IF(C1586="",NA(),MATCH($B1586&amp;$C1586,'Smelter Look-up'!$J:$J,0))</f>
        <v>#N/A</v>
      </c>
      <c r="X1586" s="170">
        <f t="shared" ca="1" si="72"/>
        <v>0</v>
      </c>
      <c r="AB1586" s="312" t="str">
        <f t="shared" si="74"/>
        <v/>
      </c>
    </row>
    <row r="1587" spans="1:28" s="170" customFormat="1" ht="20.399999999999999">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3"/>
        <v/>
      </c>
      <c r="T1587" s="155" t="str">
        <f ca="1">IF(B1587="","",IF(ISERROR(MATCH($J1587,SorP!$B$1:$B$6226,0)),"",INDIRECT("'SorP'!$A$"&amp;MATCH($S1587&amp;$J1587,SorP!C:C,0))))</f>
        <v/>
      </c>
      <c r="U1587" s="168"/>
      <c r="V1587" s="169" t="e">
        <f>IF(C1587="",NA(),MATCH($B1587&amp;$C1587,'Smelter Look-up'!$J:$J,0))</f>
        <v>#N/A</v>
      </c>
      <c r="X1587" s="170">
        <f t="shared" ca="1" si="72"/>
        <v>0</v>
      </c>
      <c r="AB1587" s="312" t="str">
        <f t="shared" si="74"/>
        <v/>
      </c>
    </row>
    <row r="1588" spans="1:28" s="170" customFormat="1" ht="20.399999999999999">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3"/>
        <v/>
      </c>
      <c r="T1588" s="155" t="str">
        <f ca="1">IF(B1588="","",IF(ISERROR(MATCH($J1588,SorP!$B$1:$B$6226,0)),"",INDIRECT("'SorP'!$A$"&amp;MATCH($S1588&amp;$J1588,SorP!C:C,0))))</f>
        <v/>
      </c>
      <c r="U1588" s="168"/>
      <c r="V1588" s="169" t="e">
        <f>IF(C1588="",NA(),MATCH($B1588&amp;$C1588,'Smelter Look-up'!$J:$J,0))</f>
        <v>#N/A</v>
      </c>
      <c r="X1588" s="170">
        <f t="shared" ca="1" si="72"/>
        <v>0</v>
      </c>
      <c r="AB1588" s="312" t="str">
        <f t="shared" si="74"/>
        <v/>
      </c>
    </row>
    <row r="1589" spans="1:28" s="170" customFormat="1" ht="20.399999999999999">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3"/>
        <v/>
      </c>
      <c r="T1589" s="155" t="str">
        <f ca="1">IF(B1589="","",IF(ISERROR(MATCH($J1589,SorP!$B$1:$B$6226,0)),"",INDIRECT("'SorP'!$A$"&amp;MATCH($S1589&amp;$J1589,SorP!C:C,0))))</f>
        <v/>
      </c>
      <c r="U1589" s="168"/>
      <c r="V1589" s="169" t="e">
        <f>IF(C1589="",NA(),MATCH($B1589&amp;$C1589,'Smelter Look-up'!$J:$J,0))</f>
        <v>#N/A</v>
      </c>
      <c r="X1589" s="170">
        <f t="shared" ca="1" si="72"/>
        <v>0</v>
      </c>
      <c r="AB1589" s="312" t="str">
        <f t="shared" si="74"/>
        <v/>
      </c>
    </row>
    <row r="1590" spans="1:28" s="170" customFormat="1" ht="20.399999999999999">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3"/>
        <v/>
      </c>
      <c r="T1590" s="155" t="str">
        <f ca="1">IF(B1590="","",IF(ISERROR(MATCH($J1590,SorP!$B$1:$B$6226,0)),"",INDIRECT("'SorP'!$A$"&amp;MATCH($S1590&amp;$J1590,SorP!C:C,0))))</f>
        <v/>
      </c>
      <c r="U1590" s="168"/>
      <c r="V1590" s="169" t="e">
        <f>IF(C1590="",NA(),MATCH($B1590&amp;$C1590,'Smelter Look-up'!$J:$J,0))</f>
        <v>#N/A</v>
      </c>
      <c r="X1590" s="170">
        <f t="shared" ca="1" si="72"/>
        <v>0</v>
      </c>
      <c r="AB1590" s="312" t="str">
        <f t="shared" si="74"/>
        <v/>
      </c>
    </row>
    <row r="1591" spans="1:28" s="170" customFormat="1" ht="20.399999999999999">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3"/>
        <v/>
      </c>
      <c r="T1591" s="155" t="str">
        <f ca="1">IF(B1591="","",IF(ISERROR(MATCH($J1591,SorP!$B$1:$B$6226,0)),"",INDIRECT("'SorP'!$A$"&amp;MATCH($S1591&amp;$J1591,SorP!C:C,0))))</f>
        <v/>
      </c>
      <c r="U1591" s="168"/>
      <c r="V1591" s="169" t="e">
        <f>IF(C1591="",NA(),MATCH($B1591&amp;$C1591,'Smelter Look-up'!$J:$J,0))</f>
        <v>#N/A</v>
      </c>
      <c r="X1591" s="170">
        <f t="shared" ca="1" si="72"/>
        <v>0</v>
      </c>
      <c r="AB1591" s="312" t="str">
        <f t="shared" si="74"/>
        <v/>
      </c>
    </row>
    <row r="1592" spans="1:28" s="170" customFormat="1" ht="20.399999999999999">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3"/>
        <v/>
      </c>
      <c r="T1592" s="155" t="str">
        <f ca="1">IF(B1592="","",IF(ISERROR(MATCH($J1592,SorP!$B$1:$B$6226,0)),"",INDIRECT("'SorP'!$A$"&amp;MATCH($S1592&amp;$J1592,SorP!C:C,0))))</f>
        <v/>
      </c>
      <c r="U1592" s="168"/>
      <c r="V1592" s="169" t="e">
        <f>IF(C1592="",NA(),MATCH($B1592&amp;$C1592,'Smelter Look-up'!$J:$J,0))</f>
        <v>#N/A</v>
      </c>
      <c r="X1592" s="170">
        <f t="shared" ca="1" si="72"/>
        <v>0</v>
      </c>
      <c r="AB1592" s="312" t="str">
        <f t="shared" si="74"/>
        <v/>
      </c>
    </row>
    <row r="1593" spans="1:28" s="170" customFormat="1" ht="20.399999999999999">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3"/>
        <v/>
      </c>
      <c r="T1593" s="155" t="str">
        <f ca="1">IF(B1593="","",IF(ISERROR(MATCH($J1593,SorP!$B$1:$B$6226,0)),"",INDIRECT("'SorP'!$A$"&amp;MATCH($S1593&amp;$J1593,SorP!C:C,0))))</f>
        <v/>
      </c>
      <c r="U1593" s="168"/>
      <c r="V1593" s="169" t="e">
        <f>IF(C1593="",NA(),MATCH($B1593&amp;$C1593,'Smelter Look-up'!$J:$J,0))</f>
        <v>#N/A</v>
      </c>
      <c r="X1593" s="170">
        <f t="shared" ca="1" si="72"/>
        <v>0</v>
      </c>
      <c r="AB1593" s="312" t="str">
        <f t="shared" si="74"/>
        <v/>
      </c>
    </row>
    <row r="1594" spans="1:28" s="170" customFormat="1" ht="20.399999999999999">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3"/>
        <v/>
      </c>
      <c r="T1594" s="155" t="str">
        <f ca="1">IF(B1594="","",IF(ISERROR(MATCH($J1594,SorP!$B$1:$B$6226,0)),"",INDIRECT("'SorP'!$A$"&amp;MATCH($S1594&amp;$J1594,SorP!C:C,0))))</f>
        <v/>
      </c>
      <c r="U1594" s="168"/>
      <c r="V1594" s="169" t="e">
        <f>IF(C1594="",NA(),MATCH($B1594&amp;$C1594,'Smelter Look-up'!$J:$J,0))</f>
        <v>#N/A</v>
      </c>
      <c r="X1594" s="170">
        <f t="shared" ca="1" si="72"/>
        <v>0</v>
      </c>
      <c r="AB1594" s="312" t="str">
        <f t="shared" si="74"/>
        <v/>
      </c>
    </row>
    <row r="1595" spans="1:28" s="170" customFormat="1" ht="20.399999999999999">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3"/>
        <v/>
      </c>
      <c r="T1595" s="155" t="str">
        <f ca="1">IF(B1595="","",IF(ISERROR(MATCH($J1595,SorP!$B$1:$B$6226,0)),"",INDIRECT("'SorP'!$A$"&amp;MATCH($S1595&amp;$J1595,SorP!C:C,0))))</f>
        <v/>
      </c>
      <c r="U1595" s="168"/>
      <c r="V1595" s="169" t="e">
        <f>IF(C1595="",NA(),MATCH($B1595&amp;$C1595,'Smelter Look-up'!$J:$J,0))</f>
        <v>#N/A</v>
      </c>
      <c r="X1595" s="170">
        <f t="shared" ca="1" si="72"/>
        <v>0</v>
      </c>
      <c r="AB1595" s="312" t="str">
        <f t="shared" si="74"/>
        <v/>
      </c>
    </row>
    <row r="1596" spans="1:28" s="170" customFormat="1" ht="20.399999999999999">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3"/>
        <v/>
      </c>
      <c r="T1596" s="155" t="str">
        <f ca="1">IF(B1596="","",IF(ISERROR(MATCH($J1596,SorP!$B$1:$B$6226,0)),"",INDIRECT("'SorP'!$A$"&amp;MATCH($S1596&amp;$J1596,SorP!C:C,0))))</f>
        <v/>
      </c>
      <c r="U1596" s="168"/>
      <c r="V1596" s="169" t="e">
        <f>IF(C1596="",NA(),MATCH($B1596&amp;$C1596,'Smelter Look-up'!$J:$J,0))</f>
        <v>#N/A</v>
      </c>
      <c r="X1596" s="170">
        <f t="shared" ref="X1596:X1659" ca="1" si="75">IF(AND(C1596="Smelter not listed",OR(LEN(D1596)=0,LEN(E1596)=0)),1,0)</f>
        <v>0</v>
      </c>
      <c r="AB1596" s="312" t="str">
        <f t="shared" si="74"/>
        <v/>
      </c>
    </row>
    <row r="1597" spans="1:28" s="170" customFormat="1" ht="20.399999999999999">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ref="S1597:S1660" ca="1" si="76">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75"/>
        <v>0</v>
      </c>
      <c r="AB1597" s="312" t="str">
        <f t="shared" si="74"/>
        <v/>
      </c>
    </row>
    <row r="1598" spans="1:28" s="170" customFormat="1" ht="20.399999999999999">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4"/>
        <v/>
      </c>
    </row>
    <row r="1599" spans="1:28" s="170" customFormat="1" ht="20.399999999999999">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ca="1" si="75"/>
        <v>0</v>
      </c>
      <c r="AB1599" s="312" t="str">
        <f t="shared" si="74"/>
        <v/>
      </c>
    </row>
    <row r="1600" spans="1:28" s="170" customFormat="1" ht="20.399999999999999">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6"/>
        <v/>
      </c>
      <c r="T1600" s="155" t="str">
        <f ca="1">IF(B1600="","",IF(ISERROR(MATCH($J1600,SorP!$B$1:$B$6226,0)),"",INDIRECT("'SorP'!$A$"&amp;MATCH($S1600&amp;$J1600,SorP!C:C,0))))</f>
        <v/>
      </c>
      <c r="U1600" s="168"/>
      <c r="V1600" s="169" t="e">
        <f>IF(C1600="",NA(),MATCH($B1600&amp;$C1600,'Smelter Look-up'!$J:$J,0))</f>
        <v>#N/A</v>
      </c>
      <c r="X1600" s="170">
        <f t="shared" ca="1" si="75"/>
        <v>0</v>
      </c>
      <c r="AB1600" s="312" t="str">
        <f t="shared" si="74"/>
        <v/>
      </c>
    </row>
    <row r="1601" spans="1:28" s="170" customFormat="1" ht="20.399999999999999">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6"/>
        <v/>
      </c>
      <c r="T1601" s="155" t="str">
        <f ca="1">IF(B1601="","",IF(ISERROR(MATCH($J1601,SorP!$B$1:$B$6226,0)),"",INDIRECT("'SorP'!$A$"&amp;MATCH($S1601&amp;$J1601,SorP!C:C,0))))</f>
        <v/>
      </c>
      <c r="U1601" s="168"/>
      <c r="V1601" s="169" t="e">
        <f>IF(C1601="",NA(),MATCH($B1601&amp;$C1601,'Smelter Look-up'!$J:$J,0))</f>
        <v>#N/A</v>
      </c>
      <c r="X1601" s="170">
        <f t="shared" ca="1" si="75"/>
        <v>0</v>
      </c>
      <c r="AB1601" s="312" t="str">
        <f t="shared" si="74"/>
        <v/>
      </c>
    </row>
    <row r="1602" spans="1:28" s="170" customFormat="1" ht="20.399999999999999">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6"/>
        <v/>
      </c>
      <c r="T1602" s="155" t="str">
        <f ca="1">IF(B1602="","",IF(ISERROR(MATCH($J1602,SorP!$B$1:$B$6226,0)),"",INDIRECT("'SorP'!$A$"&amp;MATCH($S1602&amp;$J1602,SorP!C:C,0))))</f>
        <v/>
      </c>
      <c r="U1602" s="168"/>
      <c r="V1602" s="169" t="e">
        <f>IF(C1602="",NA(),MATCH($B1602&amp;$C1602,'Smelter Look-up'!$J:$J,0))</f>
        <v>#N/A</v>
      </c>
      <c r="X1602" s="170">
        <f t="shared" ca="1" si="75"/>
        <v>0</v>
      </c>
      <c r="AB1602" s="312" t="str">
        <f t="shared" si="74"/>
        <v/>
      </c>
    </row>
    <row r="1603" spans="1:28" s="170" customFormat="1" ht="20.399999999999999">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6"/>
        <v/>
      </c>
      <c r="T1603" s="155" t="str">
        <f ca="1">IF(B1603="","",IF(ISERROR(MATCH($J1603,SorP!$B$1:$B$6226,0)),"",INDIRECT("'SorP'!$A$"&amp;MATCH($S1603&amp;$J1603,SorP!C:C,0))))</f>
        <v/>
      </c>
      <c r="U1603" s="168"/>
      <c r="V1603" s="169" t="e">
        <f>IF(C1603="",NA(),MATCH($B1603&amp;$C1603,'Smelter Look-up'!$J:$J,0))</f>
        <v>#N/A</v>
      </c>
      <c r="X1603" s="170">
        <f t="shared" ca="1" si="75"/>
        <v>0</v>
      </c>
      <c r="AB1603" s="312" t="str">
        <f t="shared" ref="AB1603:AB1666" si="77">IF(C1603="","",B1603)</f>
        <v/>
      </c>
    </row>
    <row r="1604" spans="1:28" s="170" customFormat="1" ht="20.399999999999999">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6"/>
        <v/>
      </c>
      <c r="T1604" s="155" t="str">
        <f ca="1">IF(B1604="","",IF(ISERROR(MATCH($J1604,SorP!$B$1:$B$6226,0)),"",INDIRECT("'SorP'!$A$"&amp;MATCH($S1604&amp;$J1604,SorP!C:C,0))))</f>
        <v/>
      </c>
      <c r="U1604" s="168"/>
      <c r="V1604" s="169" t="e">
        <f>IF(C1604="",NA(),MATCH($B1604&amp;$C1604,'Smelter Look-up'!$J:$J,0))</f>
        <v>#N/A</v>
      </c>
      <c r="X1604" s="170">
        <f t="shared" ca="1" si="75"/>
        <v>0</v>
      </c>
      <c r="AB1604" s="312" t="str">
        <f t="shared" si="77"/>
        <v/>
      </c>
    </row>
    <row r="1605" spans="1:28" s="170" customFormat="1" ht="20.399999999999999">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6"/>
        <v/>
      </c>
      <c r="T1605" s="155" t="str">
        <f ca="1">IF(B1605="","",IF(ISERROR(MATCH($J1605,SorP!$B$1:$B$6226,0)),"",INDIRECT("'SorP'!$A$"&amp;MATCH($S1605&amp;$J1605,SorP!C:C,0))))</f>
        <v/>
      </c>
      <c r="U1605" s="168"/>
      <c r="V1605" s="169" t="e">
        <f>IF(C1605="",NA(),MATCH($B1605&amp;$C1605,'Smelter Look-up'!$J:$J,0))</f>
        <v>#N/A</v>
      </c>
      <c r="X1605" s="170">
        <f t="shared" ca="1" si="75"/>
        <v>0</v>
      </c>
      <c r="AB1605" s="312" t="str">
        <f t="shared" si="77"/>
        <v/>
      </c>
    </row>
    <row r="1606" spans="1:28" s="170" customFormat="1" ht="20.399999999999999">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6"/>
        <v/>
      </c>
      <c r="T1606" s="155" t="str">
        <f ca="1">IF(B1606="","",IF(ISERROR(MATCH($J1606,SorP!$B$1:$B$6226,0)),"",INDIRECT("'SorP'!$A$"&amp;MATCH($S1606&amp;$J1606,SorP!C:C,0))))</f>
        <v/>
      </c>
      <c r="U1606" s="168"/>
      <c r="V1606" s="169" t="e">
        <f>IF(C1606="",NA(),MATCH($B1606&amp;$C1606,'Smelter Look-up'!$J:$J,0))</f>
        <v>#N/A</v>
      </c>
      <c r="X1606" s="170">
        <f t="shared" ca="1" si="75"/>
        <v>0</v>
      </c>
      <c r="AB1606" s="312" t="str">
        <f t="shared" si="77"/>
        <v/>
      </c>
    </row>
    <row r="1607" spans="1:28" s="170" customFormat="1" ht="20.399999999999999">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6"/>
        <v/>
      </c>
      <c r="T1607" s="155" t="str">
        <f ca="1">IF(B1607="","",IF(ISERROR(MATCH($J1607,SorP!$B$1:$B$6226,0)),"",INDIRECT("'SorP'!$A$"&amp;MATCH($S1607&amp;$J1607,SorP!C:C,0))))</f>
        <v/>
      </c>
      <c r="U1607" s="168"/>
      <c r="V1607" s="169" t="e">
        <f>IF(C1607="",NA(),MATCH($B1607&amp;$C1607,'Smelter Look-up'!$J:$J,0))</f>
        <v>#N/A</v>
      </c>
      <c r="X1607" s="170">
        <f t="shared" ca="1" si="75"/>
        <v>0</v>
      </c>
      <c r="AB1607" s="312" t="str">
        <f t="shared" si="77"/>
        <v/>
      </c>
    </row>
    <row r="1608" spans="1:28" s="170" customFormat="1" ht="20.399999999999999">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6"/>
        <v/>
      </c>
      <c r="T1608" s="155" t="str">
        <f ca="1">IF(B1608="","",IF(ISERROR(MATCH($J1608,SorP!$B$1:$B$6226,0)),"",INDIRECT("'SorP'!$A$"&amp;MATCH($S1608&amp;$J1608,SorP!C:C,0))))</f>
        <v/>
      </c>
      <c r="U1608" s="168"/>
      <c r="V1608" s="169" t="e">
        <f>IF(C1608="",NA(),MATCH($B1608&amp;$C1608,'Smelter Look-up'!$J:$J,0))</f>
        <v>#N/A</v>
      </c>
      <c r="X1608" s="170">
        <f t="shared" ca="1" si="75"/>
        <v>0</v>
      </c>
      <c r="AB1608" s="312" t="str">
        <f t="shared" si="77"/>
        <v/>
      </c>
    </row>
    <row r="1609" spans="1:28" s="170" customFormat="1" ht="20.399999999999999">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6"/>
        <v/>
      </c>
      <c r="T1609" s="155" t="str">
        <f ca="1">IF(B1609="","",IF(ISERROR(MATCH($J1609,SorP!$B$1:$B$6226,0)),"",INDIRECT("'SorP'!$A$"&amp;MATCH($S1609&amp;$J1609,SorP!C:C,0))))</f>
        <v/>
      </c>
      <c r="U1609" s="168"/>
      <c r="V1609" s="169" t="e">
        <f>IF(C1609="",NA(),MATCH($B1609&amp;$C1609,'Smelter Look-up'!$J:$J,0))</f>
        <v>#N/A</v>
      </c>
      <c r="X1609" s="170">
        <f t="shared" ca="1" si="75"/>
        <v>0</v>
      </c>
      <c r="AB1609" s="312" t="str">
        <f t="shared" si="77"/>
        <v/>
      </c>
    </row>
    <row r="1610" spans="1:28" s="170" customFormat="1" ht="20.399999999999999">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6"/>
        <v/>
      </c>
      <c r="T1610" s="155" t="str">
        <f ca="1">IF(B1610="","",IF(ISERROR(MATCH($J1610,SorP!$B$1:$B$6226,0)),"",INDIRECT("'SorP'!$A$"&amp;MATCH($S1610&amp;$J1610,SorP!C:C,0))))</f>
        <v/>
      </c>
      <c r="U1610" s="168"/>
      <c r="V1610" s="169" t="e">
        <f>IF(C1610="",NA(),MATCH($B1610&amp;$C1610,'Smelter Look-up'!$J:$J,0))</f>
        <v>#N/A</v>
      </c>
      <c r="X1610" s="170">
        <f t="shared" ca="1" si="75"/>
        <v>0</v>
      </c>
      <c r="AB1610" s="312" t="str">
        <f t="shared" si="77"/>
        <v/>
      </c>
    </row>
    <row r="1611" spans="1:28" s="170" customFormat="1" ht="20.399999999999999">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6"/>
        <v/>
      </c>
      <c r="T1611" s="155" t="str">
        <f ca="1">IF(B1611="","",IF(ISERROR(MATCH($J1611,SorP!$B$1:$B$6226,0)),"",INDIRECT("'SorP'!$A$"&amp;MATCH($S1611&amp;$J1611,SorP!C:C,0))))</f>
        <v/>
      </c>
      <c r="U1611" s="168"/>
      <c r="V1611" s="169" t="e">
        <f>IF(C1611="",NA(),MATCH($B1611&amp;$C1611,'Smelter Look-up'!$J:$J,0))</f>
        <v>#N/A</v>
      </c>
      <c r="X1611" s="170">
        <f t="shared" ca="1" si="75"/>
        <v>0</v>
      </c>
      <c r="AB1611" s="312" t="str">
        <f t="shared" si="77"/>
        <v/>
      </c>
    </row>
    <row r="1612" spans="1:28" s="170" customFormat="1" ht="20.399999999999999">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6"/>
        <v/>
      </c>
      <c r="T1612" s="155" t="str">
        <f ca="1">IF(B1612="","",IF(ISERROR(MATCH($J1612,SorP!$B$1:$B$6226,0)),"",INDIRECT("'SorP'!$A$"&amp;MATCH($S1612&amp;$J1612,SorP!C:C,0))))</f>
        <v/>
      </c>
      <c r="U1612" s="168"/>
      <c r="V1612" s="169" t="e">
        <f>IF(C1612="",NA(),MATCH($B1612&amp;$C1612,'Smelter Look-up'!$J:$J,0))</f>
        <v>#N/A</v>
      </c>
      <c r="X1612" s="170">
        <f t="shared" ca="1" si="75"/>
        <v>0</v>
      </c>
      <c r="AB1612" s="312" t="str">
        <f t="shared" si="77"/>
        <v/>
      </c>
    </row>
    <row r="1613" spans="1:28" s="170" customFormat="1" ht="20.399999999999999">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6"/>
        <v/>
      </c>
      <c r="T1613" s="155" t="str">
        <f ca="1">IF(B1613="","",IF(ISERROR(MATCH($J1613,SorP!$B$1:$B$6226,0)),"",INDIRECT("'SorP'!$A$"&amp;MATCH($S1613&amp;$J1613,SorP!C:C,0))))</f>
        <v/>
      </c>
      <c r="U1613" s="168"/>
      <c r="V1613" s="169" t="e">
        <f>IF(C1613="",NA(),MATCH($B1613&amp;$C1613,'Smelter Look-up'!$J:$J,0))</f>
        <v>#N/A</v>
      </c>
      <c r="X1613" s="170">
        <f t="shared" ca="1" si="75"/>
        <v>0</v>
      </c>
      <c r="AB1613" s="312" t="str">
        <f t="shared" si="77"/>
        <v/>
      </c>
    </row>
    <row r="1614" spans="1:28" s="170" customFormat="1" ht="20.399999999999999">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6"/>
        <v/>
      </c>
      <c r="T1614" s="155" t="str">
        <f ca="1">IF(B1614="","",IF(ISERROR(MATCH($J1614,SorP!$B$1:$B$6226,0)),"",INDIRECT("'SorP'!$A$"&amp;MATCH($S1614&amp;$J1614,SorP!C:C,0))))</f>
        <v/>
      </c>
      <c r="U1614" s="168"/>
      <c r="V1614" s="169" t="e">
        <f>IF(C1614="",NA(),MATCH($B1614&amp;$C1614,'Smelter Look-up'!$J:$J,0))</f>
        <v>#N/A</v>
      </c>
      <c r="X1614" s="170">
        <f t="shared" ca="1" si="75"/>
        <v>0</v>
      </c>
      <c r="AB1614" s="312" t="str">
        <f t="shared" si="77"/>
        <v/>
      </c>
    </row>
    <row r="1615" spans="1:28" s="170" customFormat="1" ht="20.399999999999999">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6"/>
        <v/>
      </c>
      <c r="T1615" s="155" t="str">
        <f ca="1">IF(B1615="","",IF(ISERROR(MATCH($J1615,SorP!$B$1:$B$6226,0)),"",INDIRECT("'SorP'!$A$"&amp;MATCH($S1615&amp;$J1615,SorP!C:C,0))))</f>
        <v/>
      </c>
      <c r="U1615" s="168"/>
      <c r="V1615" s="169" t="e">
        <f>IF(C1615="",NA(),MATCH($B1615&amp;$C1615,'Smelter Look-up'!$J:$J,0))</f>
        <v>#N/A</v>
      </c>
      <c r="X1615" s="170">
        <f t="shared" ca="1" si="75"/>
        <v>0</v>
      </c>
      <c r="AB1615" s="312" t="str">
        <f t="shared" si="77"/>
        <v/>
      </c>
    </row>
    <row r="1616" spans="1:28" s="170" customFormat="1" ht="20.399999999999999">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6"/>
        <v/>
      </c>
      <c r="T1616" s="155" t="str">
        <f ca="1">IF(B1616="","",IF(ISERROR(MATCH($J1616,SorP!$B$1:$B$6226,0)),"",INDIRECT("'SorP'!$A$"&amp;MATCH($S1616&amp;$J1616,SorP!C:C,0))))</f>
        <v/>
      </c>
      <c r="U1616" s="168"/>
      <c r="V1616" s="169" t="e">
        <f>IF(C1616="",NA(),MATCH($B1616&amp;$C1616,'Smelter Look-up'!$J:$J,0))</f>
        <v>#N/A</v>
      </c>
      <c r="X1616" s="170">
        <f t="shared" ca="1" si="75"/>
        <v>0</v>
      </c>
      <c r="AB1616" s="312" t="str">
        <f t="shared" si="77"/>
        <v/>
      </c>
    </row>
    <row r="1617" spans="1:28" s="170" customFormat="1" ht="20.399999999999999">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6"/>
        <v/>
      </c>
      <c r="T1617" s="155" t="str">
        <f ca="1">IF(B1617="","",IF(ISERROR(MATCH($J1617,SorP!$B$1:$B$6226,0)),"",INDIRECT("'SorP'!$A$"&amp;MATCH($S1617&amp;$J1617,SorP!C:C,0))))</f>
        <v/>
      </c>
      <c r="U1617" s="168"/>
      <c r="V1617" s="169" t="e">
        <f>IF(C1617="",NA(),MATCH($B1617&amp;$C1617,'Smelter Look-up'!$J:$J,0))</f>
        <v>#N/A</v>
      </c>
      <c r="X1617" s="170">
        <f t="shared" ca="1" si="75"/>
        <v>0</v>
      </c>
      <c r="AB1617" s="312" t="str">
        <f t="shared" si="77"/>
        <v/>
      </c>
    </row>
    <row r="1618" spans="1:28" s="170" customFormat="1" ht="20.399999999999999">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6"/>
        <v/>
      </c>
      <c r="T1618" s="155" t="str">
        <f ca="1">IF(B1618="","",IF(ISERROR(MATCH($J1618,SorP!$B$1:$B$6226,0)),"",INDIRECT("'SorP'!$A$"&amp;MATCH($S1618&amp;$J1618,SorP!C:C,0))))</f>
        <v/>
      </c>
      <c r="U1618" s="168"/>
      <c r="V1618" s="169" t="e">
        <f>IF(C1618="",NA(),MATCH($B1618&amp;$C1618,'Smelter Look-up'!$J:$J,0))</f>
        <v>#N/A</v>
      </c>
      <c r="X1618" s="170">
        <f t="shared" ca="1" si="75"/>
        <v>0</v>
      </c>
      <c r="AB1618" s="312" t="str">
        <f t="shared" si="77"/>
        <v/>
      </c>
    </row>
    <row r="1619" spans="1:28" s="170" customFormat="1" ht="20.399999999999999">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6"/>
        <v/>
      </c>
      <c r="T1619" s="155" t="str">
        <f ca="1">IF(B1619="","",IF(ISERROR(MATCH($J1619,SorP!$B$1:$B$6226,0)),"",INDIRECT("'SorP'!$A$"&amp;MATCH($S1619&amp;$J1619,SorP!C:C,0))))</f>
        <v/>
      </c>
      <c r="U1619" s="168"/>
      <c r="V1619" s="169" t="e">
        <f>IF(C1619="",NA(),MATCH($B1619&amp;$C1619,'Smelter Look-up'!$J:$J,0))</f>
        <v>#N/A</v>
      </c>
      <c r="X1619" s="170">
        <f t="shared" ca="1" si="75"/>
        <v>0</v>
      </c>
      <c r="AB1619" s="312" t="str">
        <f t="shared" si="77"/>
        <v/>
      </c>
    </row>
    <row r="1620" spans="1:28" s="170" customFormat="1" ht="20.399999999999999">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6"/>
        <v/>
      </c>
      <c r="T1620" s="155" t="str">
        <f ca="1">IF(B1620="","",IF(ISERROR(MATCH($J1620,SorP!$B$1:$B$6226,0)),"",INDIRECT("'SorP'!$A$"&amp;MATCH($S1620&amp;$J1620,SorP!C:C,0))))</f>
        <v/>
      </c>
      <c r="U1620" s="168"/>
      <c r="V1620" s="169" t="e">
        <f>IF(C1620="",NA(),MATCH($B1620&amp;$C1620,'Smelter Look-up'!$J:$J,0))</f>
        <v>#N/A</v>
      </c>
      <c r="X1620" s="170">
        <f t="shared" ca="1" si="75"/>
        <v>0</v>
      </c>
      <c r="AB1620" s="312" t="str">
        <f t="shared" si="77"/>
        <v/>
      </c>
    </row>
    <row r="1621" spans="1:28" s="170" customFormat="1" ht="20.399999999999999">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6"/>
        <v/>
      </c>
      <c r="T1621" s="155" t="str">
        <f ca="1">IF(B1621="","",IF(ISERROR(MATCH($J1621,SorP!$B$1:$B$6226,0)),"",INDIRECT("'SorP'!$A$"&amp;MATCH($S1621&amp;$J1621,SorP!C:C,0))))</f>
        <v/>
      </c>
      <c r="U1621" s="168"/>
      <c r="V1621" s="169" t="e">
        <f>IF(C1621="",NA(),MATCH($B1621&amp;$C1621,'Smelter Look-up'!$J:$J,0))</f>
        <v>#N/A</v>
      </c>
      <c r="X1621" s="170">
        <f t="shared" ca="1" si="75"/>
        <v>0</v>
      </c>
      <c r="AB1621" s="312" t="str">
        <f t="shared" si="77"/>
        <v/>
      </c>
    </row>
    <row r="1622" spans="1:28" s="170" customFormat="1" ht="20.399999999999999">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6"/>
        <v/>
      </c>
      <c r="T1622" s="155" t="str">
        <f ca="1">IF(B1622="","",IF(ISERROR(MATCH($J1622,SorP!$B$1:$B$6226,0)),"",INDIRECT("'SorP'!$A$"&amp;MATCH($S1622&amp;$J1622,SorP!C:C,0))))</f>
        <v/>
      </c>
      <c r="U1622" s="168"/>
      <c r="V1622" s="169" t="e">
        <f>IF(C1622="",NA(),MATCH($B1622&amp;$C1622,'Smelter Look-up'!$J:$J,0))</f>
        <v>#N/A</v>
      </c>
      <c r="X1622" s="170">
        <f t="shared" ca="1" si="75"/>
        <v>0</v>
      </c>
      <c r="AB1622" s="312" t="str">
        <f t="shared" si="77"/>
        <v/>
      </c>
    </row>
    <row r="1623" spans="1:28" s="170" customFormat="1" ht="20.399999999999999">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6"/>
        <v/>
      </c>
      <c r="T1623" s="155" t="str">
        <f ca="1">IF(B1623="","",IF(ISERROR(MATCH($J1623,SorP!$B$1:$B$6226,0)),"",INDIRECT("'SorP'!$A$"&amp;MATCH($S1623&amp;$J1623,SorP!C:C,0))))</f>
        <v/>
      </c>
      <c r="U1623" s="168"/>
      <c r="V1623" s="169" t="e">
        <f>IF(C1623="",NA(),MATCH($B1623&amp;$C1623,'Smelter Look-up'!$J:$J,0))</f>
        <v>#N/A</v>
      </c>
      <c r="X1623" s="170">
        <f t="shared" ca="1" si="75"/>
        <v>0</v>
      </c>
      <c r="AB1623" s="312" t="str">
        <f t="shared" si="77"/>
        <v/>
      </c>
    </row>
    <row r="1624" spans="1:28" s="170" customFormat="1" ht="20.399999999999999">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6"/>
        <v/>
      </c>
      <c r="T1624" s="155" t="str">
        <f ca="1">IF(B1624="","",IF(ISERROR(MATCH($J1624,SorP!$B$1:$B$6226,0)),"",INDIRECT("'SorP'!$A$"&amp;MATCH($S1624&amp;$J1624,SorP!C:C,0))))</f>
        <v/>
      </c>
      <c r="U1624" s="168"/>
      <c r="V1624" s="169" t="e">
        <f>IF(C1624="",NA(),MATCH($B1624&amp;$C1624,'Smelter Look-up'!$J:$J,0))</f>
        <v>#N/A</v>
      </c>
      <c r="X1624" s="170">
        <f t="shared" ca="1" si="75"/>
        <v>0</v>
      </c>
      <c r="AB1624" s="312" t="str">
        <f t="shared" si="77"/>
        <v/>
      </c>
    </row>
    <row r="1625" spans="1:28" s="170" customFormat="1" ht="20.399999999999999">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6"/>
        <v/>
      </c>
      <c r="T1625" s="155" t="str">
        <f ca="1">IF(B1625="","",IF(ISERROR(MATCH($J1625,SorP!$B$1:$B$6226,0)),"",INDIRECT("'SorP'!$A$"&amp;MATCH($S1625&amp;$J1625,SorP!C:C,0))))</f>
        <v/>
      </c>
      <c r="U1625" s="168"/>
      <c r="V1625" s="169" t="e">
        <f>IF(C1625="",NA(),MATCH($B1625&amp;$C1625,'Smelter Look-up'!$J:$J,0))</f>
        <v>#N/A</v>
      </c>
      <c r="X1625" s="170">
        <f t="shared" ca="1" si="75"/>
        <v>0</v>
      </c>
      <c r="AB1625" s="312" t="str">
        <f t="shared" si="77"/>
        <v/>
      </c>
    </row>
    <row r="1626" spans="1:28" s="170" customFormat="1" ht="20.399999999999999">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6"/>
        <v/>
      </c>
      <c r="T1626" s="155" t="str">
        <f ca="1">IF(B1626="","",IF(ISERROR(MATCH($J1626,SorP!$B$1:$B$6226,0)),"",INDIRECT("'SorP'!$A$"&amp;MATCH($S1626&amp;$J1626,SorP!C:C,0))))</f>
        <v/>
      </c>
      <c r="U1626" s="168"/>
      <c r="V1626" s="169" t="e">
        <f>IF(C1626="",NA(),MATCH($B1626&amp;$C1626,'Smelter Look-up'!$J:$J,0))</f>
        <v>#N/A</v>
      </c>
      <c r="X1626" s="170">
        <f t="shared" ca="1" si="75"/>
        <v>0</v>
      </c>
      <c r="AB1626" s="312" t="str">
        <f t="shared" si="77"/>
        <v/>
      </c>
    </row>
    <row r="1627" spans="1:28" s="170" customFormat="1" ht="20.399999999999999">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6"/>
        <v/>
      </c>
      <c r="T1627" s="155" t="str">
        <f ca="1">IF(B1627="","",IF(ISERROR(MATCH($J1627,SorP!$B$1:$B$6226,0)),"",INDIRECT("'SorP'!$A$"&amp;MATCH($S1627&amp;$J1627,SorP!C:C,0))))</f>
        <v/>
      </c>
      <c r="U1627" s="168"/>
      <c r="V1627" s="169" t="e">
        <f>IF(C1627="",NA(),MATCH($B1627&amp;$C1627,'Smelter Look-up'!$J:$J,0))</f>
        <v>#N/A</v>
      </c>
      <c r="X1627" s="170">
        <f t="shared" ca="1" si="75"/>
        <v>0</v>
      </c>
      <c r="AB1627" s="312" t="str">
        <f t="shared" si="77"/>
        <v/>
      </c>
    </row>
    <row r="1628" spans="1:28" s="170" customFormat="1" ht="20.399999999999999">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6"/>
        <v/>
      </c>
      <c r="T1628" s="155" t="str">
        <f ca="1">IF(B1628="","",IF(ISERROR(MATCH($J1628,SorP!$B$1:$B$6226,0)),"",INDIRECT("'SorP'!$A$"&amp;MATCH($S1628&amp;$J1628,SorP!C:C,0))))</f>
        <v/>
      </c>
      <c r="U1628" s="168"/>
      <c r="V1628" s="169" t="e">
        <f>IF(C1628="",NA(),MATCH($B1628&amp;$C1628,'Smelter Look-up'!$J:$J,0))</f>
        <v>#N/A</v>
      </c>
      <c r="X1628" s="170">
        <f t="shared" ca="1" si="75"/>
        <v>0</v>
      </c>
      <c r="AB1628" s="312" t="str">
        <f t="shared" si="77"/>
        <v/>
      </c>
    </row>
    <row r="1629" spans="1:28" s="170" customFormat="1" ht="20.399999999999999">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6"/>
        <v/>
      </c>
      <c r="T1629" s="155" t="str">
        <f ca="1">IF(B1629="","",IF(ISERROR(MATCH($J1629,SorP!$B$1:$B$6226,0)),"",INDIRECT("'SorP'!$A$"&amp;MATCH($S1629&amp;$J1629,SorP!C:C,0))))</f>
        <v/>
      </c>
      <c r="U1629" s="168"/>
      <c r="V1629" s="169" t="e">
        <f>IF(C1629="",NA(),MATCH($B1629&amp;$C1629,'Smelter Look-up'!$J:$J,0))</f>
        <v>#N/A</v>
      </c>
      <c r="X1629" s="170">
        <f t="shared" ca="1" si="75"/>
        <v>0</v>
      </c>
      <c r="AB1629" s="312" t="str">
        <f t="shared" si="77"/>
        <v/>
      </c>
    </row>
    <row r="1630" spans="1:28" s="170" customFormat="1" ht="20.399999999999999">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6"/>
        <v/>
      </c>
      <c r="T1630" s="155" t="str">
        <f ca="1">IF(B1630="","",IF(ISERROR(MATCH($J1630,SorP!$B$1:$B$6226,0)),"",INDIRECT("'SorP'!$A$"&amp;MATCH($S1630&amp;$J1630,SorP!C:C,0))))</f>
        <v/>
      </c>
      <c r="U1630" s="168"/>
      <c r="V1630" s="169" t="e">
        <f>IF(C1630="",NA(),MATCH($B1630&amp;$C1630,'Smelter Look-up'!$J:$J,0))</f>
        <v>#N/A</v>
      </c>
      <c r="X1630" s="170">
        <f t="shared" ca="1" si="75"/>
        <v>0</v>
      </c>
      <c r="AB1630" s="312" t="str">
        <f t="shared" si="77"/>
        <v/>
      </c>
    </row>
    <row r="1631" spans="1:28" s="170" customFormat="1" ht="20.399999999999999">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6"/>
        <v/>
      </c>
      <c r="T1631" s="155" t="str">
        <f ca="1">IF(B1631="","",IF(ISERROR(MATCH($J1631,SorP!$B$1:$B$6226,0)),"",INDIRECT("'SorP'!$A$"&amp;MATCH($S1631&amp;$J1631,SorP!C:C,0))))</f>
        <v/>
      </c>
      <c r="U1631" s="168"/>
      <c r="V1631" s="169" t="e">
        <f>IF(C1631="",NA(),MATCH($B1631&amp;$C1631,'Smelter Look-up'!$J:$J,0))</f>
        <v>#N/A</v>
      </c>
      <c r="X1631" s="170">
        <f t="shared" ca="1" si="75"/>
        <v>0</v>
      </c>
      <c r="AB1631" s="312" t="str">
        <f t="shared" si="77"/>
        <v/>
      </c>
    </row>
    <row r="1632" spans="1:28" s="170" customFormat="1" ht="20.399999999999999">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6"/>
        <v/>
      </c>
      <c r="T1632" s="155" t="str">
        <f ca="1">IF(B1632="","",IF(ISERROR(MATCH($J1632,SorP!$B$1:$B$6226,0)),"",INDIRECT("'SorP'!$A$"&amp;MATCH($S1632&amp;$J1632,SorP!C:C,0))))</f>
        <v/>
      </c>
      <c r="U1632" s="168"/>
      <c r="V1632" s="169" t="e">
        <f>IF(C1632="",NA(),MATCH($B1632&amp;$C1632,'Smelter Look-up'!$J:$J,0))</f>
        <v>#N/A</v>
      </c>
      <c r="X1632" s="170">
        <f t="shared" ca="1" si="75"/>
        <v>0</v>
      </c>
      <c r="AB1632" s="312" t="str">
        <f t="shared" si="77"/>
        <v/>
      </c>
    </row>
    <row r="1633" spans="1:28" s="170" customFormat="1" ht="20.399999999999999">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6"/>
        <v/>
      </c>
      <c r="T1633" s="155" t="str">
        <f ca="1">IF(B1633="","",IF(ISERROR(MATCH($J1633,SorP!$B$1:$B$6226,0)),"",INDIRECT("'SorP'!$A$"&amp;MATCH($S1633&amp;$J1633,SorP!C:C,0))))</f>
        <v/>
      </c>
      <c r="U1633" s="168"/>
      <c r="V1633" s="169" t="e">
        <f>IF(C1633="",NA(),MATCH($B1633&amp;$C1633,'Smelter Look-up'!$J:$J,0))</f>
        <v>#N/A</v>
      </c>
      <c r="X1633" s="170">
        <f t="shared" ca="1" si="75"/>
        <v>0</v>
      </c>
      <c r="AB1633" s="312" t="str">
        <f t="shared" si="77"/>
        <v/>
      </c>
    </row>
    <row r="1634" spans="1:28" s="170" customFormat="1" ht="20.399999999999999">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6"/>
        <v/>
      </c>
      <c r="T1634" s="155" t="str">
        <f ca="1">IF(B1634="","",IF(ISERROR(MATCH($J1634,SorP!$B$1:$B$6226,0)),"",INDIRECT("'SorP'!$A$"&amp;MATCH($S1634&amp;$J1634,SorP!C:C,0))))</f>
        <v/>
      </c>
      <c r="U1634" s="168"/>
      <c r="V1634" s="169" t="e">
        <f>IF(C1634="",NA(),MATCH($B1634&amp;$C1634,'Smelter Look-up'!$J:$J,0))</f>
        <v>#N/A</v>
      </c>
      <c r="X1634" s="170">
        <f t="shared" ca="1" si="75"/>
        <v>0</v>
      </c>
      <c r="AB1634" s="312" t="str">
        <f t="shared" si="77"/>
        <v/>
      </c>
    </row>
    <row r="1635" spans="1:28" s="170" customFormat="1" ht="20.399999999999999">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6"/>
        <v/>
      </c>
      <c r="T1635" s="155" t="str">
        <f ca="1">IF(B1635="","",IF(ISERROR(MATCH($J1635,SorP!$B$1:$B$6226,0)),"",INDIRECT("'SorP'!$A$"&amp;MATCH($S1635&amp;$J1635,SorP!C:C,0))))</f>
        <v/>
      </c>
      <c r="U1635" s="168"/>
      <c r="V1635" s="169" t="e">
        <f>IF(C1635="",NA(),MATCH($B1635&amp;$C1635,'Smelter Look-up'!$J:$J,0))</f>
        <v>#N/A</v>
      </c>
      <c r="X1635" s="170">
        <f t="shared" ca="1" si="75"/>
        <v>0</v>
      </c>
      <c r="AB1635" s="312" t="str">
        <f t="shared" si="77"/>
        <v/>
      </c>
    </row>
    <row r="1636" spans="1:28" s="170" customFormat="1" ht="20.399999999999999">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6"/>
        <v/>
      </c>
      <c r="T1636" s="155" t="str">
        <f ca="1">IF(B1636="","",IF(ISERROR(MATCH($J1636,SorP!$B$1:$B$6226,0)),"",INDIRECT("'SorP'!$A$"&amp;MATCH($S1636&amp;$J1636,SorP!C:C,0))))</f>
        <v/>
      </c>
      <c r="U1636" s="168"/>
      <c r="V1636" s="169" t="e">
        <f>IF(C1636="",NA(),MATCH($B1636&amp;$C1636,'Smelter Look-up'!$J:$J,0))</f>
        <v>#N/A</v>
      </c>
      <c r="X1636" s="170">
        <f t="shared" ca="1" si="75"/>
        <v>0</v>
      </c>
      <c r="AB1636" s="312" t="str">
        <f t="shared" si="77"/>
        <v/>
      </c>
    </row>
    <row r="1637" spans="1:28" s="170" customFormat="1" ht="20.399999999999999">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6"/>
        <v/>
      </c>
      <c r="T1637" s="155" t="str">
        <f ca="1">IF(B1637="","",IF(ISERROR(MATCH($J1637,SorP!$B$1:$B$6226,0)),"",INDIRECT("'SorP'!$A$"&amp;MATCH($S1637&amp;$J1637,SorP!C:C,0))))</f>
        <v/>
      </c>
      <c r="U1637" s="168"/>
      <c r="V1637" s="169" t="e">
        <f>IF(C1637="",NA(),MATCH($B1637&amp;$C1637,'Smelter Look-up'!$J:$J,0))</f>
        <v>#N/A</v>
      </c>
      <c r="X1637" s="170">
        <f t="shared" ca="1" si="75"/>
        <v>0</v>
      </c>
      <c r="AB1637" s="312" t="str">
        <f t="shared" si="77"/>
        <v/>
      </c>
    </row>
    <row r="1638" spans="1:28" s="170" customFormat="1" ht="20.399999999999999">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6"/>
        <v/>
      </c>
      <c r="T1638" s="155" t="str">
        <f ca="1">IF(B1638="","",IF(ISERROR(MATCH($J1638,SorP!$B$1:$B$6226,0)),"",INDIRECT("'SorP'!$A$"&amp;MATCH($S1638&amp;$J1638,SorP!C:C,0))))</f>
        <v/>
      </c>
      <c r="U1638" s="168"/>
      <c r="V1638" s="169" t="e">
        <f>IF(C1638="",NA(),MATCH($B1638&amp;$C1638,'Smelter Look-up'!$J:$J,0))</f>
        <v>#N/A</v>
      </c>
      <c r="X1638" s="170">
        <f t="shared" ca="1" si="75"/>
        <v>0</v>
      </c>
      <c r="AB1638" s="312" t="str">
        <f t="shared" si="77"/>
        <v/>
      </c>
    </row>
    <row r="1639" spans="1:28" s="170" customFormat="1" ht="20.399999999999999">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6"/>
        <v/>
      </c>
      <c r="T1639" s="155" t="str">
        <f ca="1">IF(B1639="","",IF(ISERROR(MATCH($J1639,SorP!$B$1:$B$6226,0)),"",INDIRECT("'SorP'!$A$"&amp;MATCH($S1639&amp;$J1639,SorP!C:C,0))))</f>
        <v/>
      </c>
      <c r="U1639" s="168"/>
      <c r="V1639" s="169" t="e">
        <f>IF(C1639="",NA(),MATCH($B1639&amp;$C1639,'Smelter Look-up'!$J:$J,0))</f>
        <v>#N/A</v>
      </c>
      <c r="X1639" s="170">
        <f t="shared" ca="1" si="75"/>
        <v>0</v>
      </c>
      <c r="AB1639" s="312" t="str">
        <f t="shared" si="77"/>
        <v/>
      </c>
    </row>
    <row r="1640" spans="1:28" s="170" customFormat="1" ht="20.399999999999999">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6"/>
        <v/>
      </c>
      <c r="T1640" s="155" t="str">
        <f ca="1">IF(B1640="","",IF(ISERROR(MATCH($J1640,SorP!$B$1:$B$6226,0)),"",INDIRECT("'SorP'!$A$"&amp;MATCH($S1640&amp;$J1640,SorP!C:C,0))))</f>
        <v/>
      </c>
      <c r="U1640" s="168"/>
      <c r="V1640" s="169" t="e">
        <f>IF(C1640="",NA(),MATCH($B1640&amp;$C1640,'Smelter Look-up'!$J:$J,0))</f>
        <v>#N/A</v>
      </c>
      <c r="X1640" s="170">
        <f t="shared" ca="1" si="75"/>
        <v>0</v>
      </c>
      <c r="AB1640" s="312" t="str">
        <f t="shared" si="77"/>
        <v/>
      </c>
    </row>
    <row r="1641" spans="1:28" s="170" customFormat="1" ht="20.399999999999999">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6"/>
        <v/>
      </c>
      <c r="T1641" s="155" t="str">
        <f ca="1">IF(B1641="","",IF(ISERROR(MATCH($J1641,SorP!$B$1:$B$6226,0)),"",INDIRECT("'SorP'!$A$"&amp;MATCH($S1641&amp;$J1641,SorP!C:C,0))))</f>
        <v/>
      </c>
      <c r="U1641" s="168"/>
      <c r="V1641" s="169" t="e">
        <f>IF(C1641="",NA(),MATCH($B1641&amp;$C1641,'Smelter Look-up'!$J:$J,0))</f>
        <v>#N/A</v>
      </c>
      <c r="X1641" s="170">
        <f t="shared" ca="1" si="75"/>
        <v>0</v>
      </c>
      <c r="AB1641" s="312" t="str">
        <f t="shared" si="77"/>
        <v/>
      </c>
    </row>
    <row r="1642" spans="1:28" s="170" customFormat="1" ht="20.399999999999999">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6"/>
        <v/>
      </c>
      <c r="T1642" s="155" t="str">
        <f ca="1">IF(B1642="","",IF(ISERROR(MATCH($J1642,SorP!$B$1:$B$6226,0)),"",INDIRECT("'SorP'!$A$"&amp;MATCH($S1642&amp;$J1642,SorP!C:C,0))))</f>
        <v/>
      </c>
      <c r="U1642" s="168"/>
      <c r="V1642" s="169" t="e">
        <f>IF(C1642="",NA(),MATCH($B1642&amp;$C1642,'Smelter Look-up'!$J:$J,0))</f>
        <v>#N/A</v>
      </c>
      <c r="X1642" s="170">
        <f t="shared" ca="1" si="75"/>
        <v>0</v>
      </c>
      <c r="AB1642" s="312" t="str">
        <f t="shared" si="77"/>
        <v/>
      </c>
    </row>
    <row r="1643" spans="1:28" s="170" customFormat="1" ht="20.399999999999999">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6"/>
        <v/>
      </c>
      <c r="T1643" s="155" t="str">
        <f ca="1">IF(B1643="","",IF(ISERROR(MATCH($J1643,SorP!$B$1:$B$6226,0)),"",INDIRECT("'SorP'!$A$"&amp;MATCH($S1643&amp;$J1643,SorP!C:C,0))))</f>
        <v/>
      </c>
      <c r="U1643" s="168"/>
      <c r="V1643" s="169" t="e">
        <f>IF(C1643="",NA(),MATCH($B1643&amp;$C1643,'Smelter Look-up'!$J:$J,0))</f>
        <v>#N/A</v>
      </c>
      <c r="X1643" s="170">
        <f t="shared" ca="1" si="75"/>
        <v>0</v>
      </c>
      <c r="AB1643" s="312" t="str">
        <f t="shared" si="77"/>
        <v/>
      </c>
    </row>
    <row r="1644" spans="1:28" s="170" customFormat="1" ht="20.399999999999999">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6"/>
        <v/>
      </c>
      <c r="T1644" s="155" t="str">
        <f ca="1">IF(B1644="","",IF(ISERROR(MATCH($J1644,SorP!$B$1:$B$6226,0)),"",INDIRECT("'SorP'!$A$"&amp;MATCH($S1644&amp;$J1644,SorP!C:C,0))))</f>
        <v/>
      </c>
      <c r="U1644" s="168"/>
      <c r="V1644" s="169" t="e">
        <f>IF(C1644="",NA(),MATCH($B1644&amp;$C1644,'Smelter Look-up'!$J:$J,0))</f>
        <v>#N/A</v>
      </c>
      <c r="X1644" s="170">
        <f t="shared" ca="1" si="75"/>
        <v>0</v>
      </c>
      <c r="AB1644" s="312" t="str">
        <f t="shared" si="77"/>
        <v/>
      </c>
    </row>
    <row r="1645" spans="1:28" s="170" customFormat="1" ht="20.399999999999999">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6"/>
        <v/>
      </c>
      <c r="T1645" s="155" t="str">
        <f ca="1">IF(B1645="","",IF(ISERROR(MATCH($J1645,SorP!$B$1:$B$6226,0)),"",INDIRECT("'SorP'!$A$"&amp;MATCH($S1645&amp;$J1645,SorP!C:C,0))))</f>
        <v/>
      </c>
      <c r="U1645" s="168"/>
      <c r="V1645" s="169" t="e">
        <f>IF(C1645="",NA(),MATCH($B1645&amp;$C1645,'Smelter Look-up'!$J:$J,0))</f>
        <v>#N/A</v>
      </c>
      <c r="X1645" s="170">
        <f t="shared" ca="1" si="75"/>
        <v>0</v>
      </c>
      <c r="AB1645" s="312" t="str">
        <f t="shared" si="77"/>
        <v/>
      </c>
    </row>
    <row r="1646" spans="1:28" s="170" customFormat="1" ht="20.399999999999999">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6"/>
        <v/>
      </c>
      <c r="T1646" s="155" t="str">
        <f ca="1">IF(B1646="","",IF(ISERROR(MATCH($J1646,SorP!$B$1:$B$6226,0)),"",INDIRECT("'SorP'!$A$"&amp;MATCH($S1646&amp;$J1646,SorP!C:C,0))))</f>
        <v/>
      </c>
      <c r="U1646" s="168"/>
      <c r="V1646" s="169" t="e">
        <f>IF(C1646="",NA(),MATCH($B1646&amp;$C1646,'Smelter Look-up'!$J:$J,0))</f>
        <v>#N/A</v>
      </c>
      <c r="X1646" s="170">
        <f t="shared" ca="1" si="75"/>
        <v>0</v>
      </c>
      <c r="AB1646" s="312" t="str">
        <f t="shared" si="77"/>
        <v/>
      </c>
    </row>
    <row r="1647" spans="1:28" s="170" customFormat="1" ht="20.399999999999999">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6"/>
        <v/>
      </c>
      <c r="T1647" s="155" t="str">
        <f ca="1">IF(B1647="","",IF(ISERROR(MATCH($J1647,SorP!$B$1:$B$6226,0)),"",INDIRECT("'SorP'!$A$"&amp;MATCH($S1647&amp;$J1647,SorP!C:C,0))))</f>
        <v/>
      </c>
      <c r="U1647" s="168"/>
      <c r="V1647" s="169" t="e">
        <f>IF(C1647="",NA(),MATCH($B1647&amp;$C1647,'Smelter Look-up'!$J:$J,0))</f>
        <v>#N/A</v>
      </c>
      <c r="X1647" s="170">
        <f t="shared" ca="1" si="75"/>
        <v>0</v>
      </c>
      <c r="AB1647" s="312" t="str">
        <f t="shared" si="77"/>
        <v/>
      </c>
    </row>
    <row r="1648" spans="1:28" s="170" customFormat="1" ht="20.399999999999999">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6"/>
        <v/>
      </c>
      <c r="T1648" s="155" t="str">
        <f ca="1">IF(B1648="","",IF(ISERROR(MATCH($J1648,SorP!$B$1:$B$6226,0)),"",INDIRECT("'SorP'!$A$"&amp;MATCH($S1648&amp;$J1648,SorP!C:C,0))))</f>
        <v/>
      </c>
      <c r="U1648" s="168"/>
      <c r="V1648" s="169" t="e">
        <f>IF(C1648="",NA(),MATCH($B1648&amp;$C1648,'Smelter Look-up'!$J:$J,0))</f>
        <v>#N/A</v>
      </c>
      <c r="X1648" s="170">
        <f t="shared" ca="1" si="75"/>
        <v>0</v>
      </c>
      <c r="AB1648" s="312" t="str">
        <f t="shared" si="77"/>
        <v/>
      </c>
    </row>
    <row r="1649" spans="1:28" s="170" customFormat="1" ht="20.399999999999999">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6"/>
        <v/>
      </c>
      <c r="T1649" s="155" t="str">
        <f ca="1">IF(B1649="","",IF(ISERROR(MATCH($J1649,SorP!$B$1:$B$6226,0)),"",INDIRECT("'SorP'!$A$"&amp;MATCH($S1649&amp;$J1649,SorP!C:C,0))))</f>
        <v/>
      </c>
      <c r="U1649" s="168"/>
      <c r="V1649" s="169" t="e">
        <f>IF(C1649="",NA(),MATCH($B1649&amp;$C1649,'Smelter Look-up'!$J:$J,0))</f>
        <v>#N/A</v>
      </c>
      <c r="X1649" s="170">
        <f t="shared" ca="1" si="75"/>
        <v>0</v>
      </c>
      <c r="AB1649" s="312" t="str">
        <f t="shared" si="77"/>
        <v/>
      </c>
    </row>
    <row r="1650" spans="1:28" s="170" customFormat="1" ht="20.399999999999999">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6"/>
        <v/>
      </c>
      <c r="T1650" s="155" t="str">
        <f ca="1">IF(B1650="","",IF(ISERROR(MATCH($J1650,SorP!$B$1:$B$6226,0)),"",INDIRECT("'SorP'!$A$"&amp;MATCH($S1650&amp;$J1650,SorP!C:C,0))))</f>
        <v/>
      </c>
      <c r="U1650" s="168"/>
      <c r="V1650" s="169" t="e">
        <f>IF(C1650="",NA(),MATCH($B1650&amp;$C1650,'Smelter Look-up'!$J:$J,0))</f>
        <v>#N/A</v>
      </c>
      <c r="X1650" s="170">
        <f t="shared" ca="1" si="75"/>
        <v>0</v>
      </c>
      <c r="AB1650" s="312" t="str">
        <f t="shared" si="77"/>
        <v/>
      </c>
    </row>
    <row r="1651" spans="1:28" s="170" customFormat="1" ht="20.399999999999999">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6"/>
        <v/>
      </c>
      <c r="T1651" s="155" t="str">
        <f ca="1">IF(B1651="","",IF(ISERROR(MATCH($J1651,SorP!$B$1:$B$6226,0)),"",INDIRECT("'SorP'!$A$"&amp;MATCH($S1651&amp;$J1651,SorP!C:C,0))))</f>
        <v/>
      </c>
      <c r="U1651" s="168"/>
      <c r="V1651" s="169" t="e">
        <f>IF(C1651="",NA(),MATCH($B1651&amp;$C1651,'Smelter Look-up'!$J:$J,0))</f>
        <v>#N/A</v>
      </c>
      <c r="X1651" s="170">
        <f t="shared" ca="1" si="75"/>
        <v>0</v>
      </c>
      <c r="AB1651" s="312" t="str">
        <f t="shared" si="77"/>
        <v/>
      </c>
    </row>
    <row r="1652" spans="1:28" s="170" customFormat="1" ht="20.399999999999999">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6"/>
        <v/>
      </c>
      <c r="T1652" s="155" t="str">
        <f ca="1">IF(B1652="","",IF(ISERROR(MATCH($J1652,SorP!$B$1:$B$6226,0)),"",INDIRECT("'SorP'!$A$"&amp;MATCH($S1652&amp;$J1652,SorP!C:C,0))))</f>
        <v/>
      </c>
      <c r="U1652" s="168"/>
      <c r="V1652" s="169" t="e">
        <f>IF(C1652="",NA(),MATCH($B1652&amp;$C1652,'Smelter Look-up'!$J:$J,0))</f>
        <v>#N/A</v>
      </c>
      <c r="X1652" s="170">
        <f t="shared" ca="1" si="75"/>
        <v>0</v>
      </c>
      <c r="AB1652" s="312" t="str">
        <f t="shared" si="77"/>
        <v/>
      </c>
    </row>
    <row r="1653" spans="1:28" s="170" customFormat="1" ht="20.399999999999999">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6"/>
        <v/>
      </c>
      <c r="T1653" s="155" t="str">
        <f ca="1">IF(B1653="","",IF(ISERROR(MATCH($J1653,SorP!$B$1:$B$6226,0)),"",INDIRECT("'SorP'!$A$"&amp;MATCH($S1653&amp;$J1653,SorP!C:C,0))))</f>
        <v/>
      </c>
      <c r="U1653" s="168"/>
      <c r="V1653" s="169" t="e">
        <f>IF(C1653="",NA(),MATCH($B1653&amp;$C1653,'Smelter Look-up'!$J:$J,0))</f>
        <v>#N/A</v>
      </c>
      <c r="X1653" s="170">
        <f t="shared" ca="1" si="75"/>
        <v>0</v>
      </c>
      <c r="AB1653" s="312" t="str">
        <f t="shared" si="77"/>
        <v/>
      </c>
    </row>
    <row r="1654" spans="1:28" s="170" customFormat="1" ht="20.399999999999999">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6"/>
        <v/>
      </c>
      <c r="T1654" s="155" t="str">
        <f ca="1">IF(B1654="","",IF(ISERROR(MATCH($J1654,SorP!$B$1:$B$6226,0)),"",INDIRECT("'SorP'!$A$"&amp;MATCH($S1654&amp;$J1654,SorP!C:C,0))))</f>
        <v/>
      </c>
      <c r="U1654" s="168"/>
      <c r="V1654" s="169" t="e">
        <f>IF(C1654="",NA(),MATCH($B1654&amp;$C1654,'Smelter Look-up'!$J:$J,0))</f>
        <v>#N/A</v>
      </c>
      <c r="X1654" s="170">
        <f t="shared" ca="1" si="75"/>
        <v>0</v>
      </c>
      <c r="AB1654" s="312" t="str">
        <f t="shared" si="77"/>
        <v/>
      </c>
    </row>
    <row r="1655" spans="1:28" s="170" customFormat="1" ht="20.399999999999999">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6"/>
        <v/>
      </c>
      <c r="T1655" s="155" t="str">
        <f ca="1">IF(B1655="","",IF(ISERROR(MATCH($J1655,SorP!$B$1:$B$6226,0)),"",INDIRECT("'SorP'!$A$"&amp;MATCH($S1655&amp;$J1655,SorP!C:C,0))))</f>
        <v/>
      </c>
      <c r="U1655" s="168"/>
      <c r="V1655" s="169" t="e">
        <f>IF(C1655="",NA(),MATCH($B1655&amp;$C1655,'Smelter Look-up'!$J:$J,0))</f>
        <v>#N/A</v>
      </c>
      <c r="X1655" s="170">
        <f t="shared" ca="1" si="75"/>
        <v>0</v>
      </c>
      <c r="AB1655" s="312" t="str">
        <f t="shared" si="77"/>
        <v/>
      </c>
    </row>
    <row r="1656" spans="1:28" s="170" customFormat="1" ht="20.399999999999999">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6"/>
        <v/>
      </c>
      <c r="T1656" s="155" t="str">
        <f ca="1">IF(B1656="","",IF(ISERROR(MATCH($J1656,SorP!$B$1:$B$6226,0)),"",INDIRECT("'SorP'!$A$"&amp;MATCH($S1656&amp;$J1656,SorP!C:C,0))))</f>
        <v/>
      </c>
      <c r="U1656" s="168"/>
      <c r="V1656" s="169" t="e">
        <f>IF(C1656="",NA(),MATCH($B1656&amp;$C1656,'Smelter Look-up'!$J:$J,0))</f>
        <v>#N/A</v>
      </c>
      <c r="X1656" s="170">
        <f t="shared" ca="1" si="75"/>
        <v>0</v>
      </c>
      <c r="AB1656" s="312" t="str">
        <f t="shared" si="77"/>
        <v/>
      </c>
    </row>
    <row r="1657" spans="1:28" s="170" customFormat="1" ht="20.399999999999999">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6"/>
        <v/>
      </c>
      <c r="T1657" s="155" t="str">
        <f ca="1">IF(B1657="","",IF(ISERROR(MATCH($J1657,SorP!$B$1:$B$6226,0)),"",INDIRECT("'SorP'!$A$"&amp;MATCH($S1657&amp;$J1657,SorP!C:C,0))))</f>
        <v/>
      </c>
      <c r="U1657" s="168"/>
      <c r="V1657" s="169" t="e">
        <f>IF(C1657="",NA(),MATCH($B1657&amp;$C1657,'Smelter Look-up'!$J:$J,0))</f>
        <v>#N/A</v>
      </c>
      <c r="X1657" s="170">
        <f t="shared" ca="1" si="75"/>
        <v>0</v>
      </c>
      <c r="AB1657" s="312" t="str">
        <f t="shared" si="77"/>
        <v/>
      </c>
    </row>
    <row r="1658" spans="1:28" s="170" customFormat="1" ht="20.399999999999999">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6"/>
        <v/>
      </c>
      <c r="T1658" s="155" t="str">
        <f ca="1">IF(B1658="","",IF(ISERROR(MATCH($J1658,SorP!$B$1:$B$6226,0)),"",INDIRECT("'SorP'!$A$"&amp;MATCH($S1658&amp;$J1658,SorP!C:C,0))))</f>
        <v/>
      </c>
      <c r="U1658" s="168"/>
      <c r="V1658" s="169" t="e">
        <f>IF(C1658="",NA(),MATCH($B1658&amp;$C1658,'Smelter Look-up'!$J:$J,0))</f>
        <v>#N/A</v>
      </c>
      <c r="X1658" s="170">
        <f t="shared" ca="1" si="75"/>
        <v>0</v>
      </c>
      <c r="AB1658" s="312" t="str">
        <f t="shared" si="77"/>
        <v/>
      </c>
    </row>
    <row r="1659" spans="1:28" s="170" customFormat="1" ht="20.399999999999999">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6"/>
        <v/>
      </c>
      <c r="T1659" s="155" t="str">
        <f ca="1">IF(B1659="","",IF(ISERROR(MATCH($J1659,SorP!$B$1:$B$6226,0)),"",INDIRECT("'SorP'!$A$"&amp;MATCH($S1659&amp;$J1659,SorP!C:C,0))))</f>
        <v/>
      </c>
      <c r="U1659" s="168"/>
      <c r="V1659" s="169" t="e">
        <f>IF(C1659="",NA(),MATCH($B1659&amp;$C1659,'Smelter Look-up'!$J:$J,0))</f>
        <v>#N/A</v>
      </c>
      <c r="X1659" s="170">
        <f t="shared" ca="1" si="75"/>
        <v>0</v>
      </c>
      <c r="AB1659" s="312" t="str">
        <f t="shared" si="77"/>
        <v/>
      </c>
    </row>
    <row r="1660" spans="1:28" s="170" customFormat="1" ht="20.399999999999999">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6"/>
        <v/>
      </c>
      <c r="T1660" s="155" t="str">
        <f ca="1">IF(B1660="","",IF(ISERROR(MATCH($J1660,SorP!$B$1:$B$6226,0)),"",INDIRECT("'SorP'!$A$"&amp;MATCH($S1660&amp;$J1660,SorP!C:C,0))))</f>
        <v/>
      </c>
      <c r="U1660" s="168"/>
      <c r="V1660" s="169" t="e">
        <f>IF(C1660="",NA(),MATCH($B1660&amp;$C1660,'Smelter Look-up'!$J:$J,0))</f>
        <v>#N/A</v>
      </c>
      <c r="X1660" s="170">
        <f t="shared" ref="X1660:X1723" ca="1" si="78">IF(AND(C1660="Smelter not listed",OR(LEN(D1660)=0,LEN(E1660)=0)),1,0)</f>
        <v>0</v>
      </c>
      <c r="AB1660" s="312" t="str">
        <f t="shared" si="77"/>
        <v/>
      </c>
    </row>
    <row r="1661" spans="1:28" s="170" customFormat="1" ht="20.399999999999999">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ref="S1661:S1724" ca="1" si="79">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78"/>
        <v>0</v>
      </c>
      <c r="AB1661" s="312" t="str">
        <f t="shared" si="77"/>
        <v/>
      </c>
    </row>
    <row r="1662" spans="1:28" s="170" customFormat="1" ht="20.399999999999999">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77"/>
        <v/>
      </c>
    </row>
    <row r="1663" spans="1:28" s="170" customFormat="1" ht="20.399999999999999">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ca="1" si="78"/>
        <v>0</v>
      </c>
      <c r="AB1663" s="312" t="str">
        <f t="shared" si="77"/>
        <v/>
      </c>
    </row>
    <row r="1664" spans="1:28" s="170" customFormat="1" ht="20.399999999999999">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79"/>
        <v/>
      </c>
      <c r="T1664" s="155" t="str">
        <f ca="1">IF(B1664="","",IF(ISERROR(MATCH($J1664,SorP!$B$1:$B$6226,0)),"",INDIRECT("'SorP'!$A$"&amp;MATCH($S1664&amp;$J1664,SorP!C:C,0))))</f>
        <v/>
      </c>
      <c r="U1664" s="168"/>
      <c r="V1664" s="169" t="e">
        <f>IF(C1664="",NA(),MATCH($B1664&amp;$C1664,'Smelter Look-up'!$J:$J,0))</f>
        <v>#N/A</v>
      </c>
      <c r="X1664" s="170">
        <f t="shared" ca="1" si="78"/>
        <v>0</v>
      </c>
      <c r="AB1664" s="312" t="str">
        <f t="shared" si="77"/>
        <v/>
      </c>
    </row>
    <row r="1665" spans="1:28" s="170" customFormat="1" ht="20.399999999999999">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79"/>
        <v/>
      </c>
      <c r="T1665" s="155" t="str">
        <f ca="1">IF(B1665="","",IF(ISERROR(MATCH($J1665,SorP!$B$1:$B$6226,0)),"",INDIRECT("'SorP'!$A$"&amp;MATCH($S1665&amp;$J1665,SorP!C:C,0))))</f>
        <v/>
      </c>
      <c r="U1665" s="168"/>
      <c r="V1665" s="169" t="e">
        <f>IF(C1665="",NA(),MATCH($B1665&amp;$C1665,'Smelter Look-up'!$J:$J,0))</f>
        <v>#N/A</v>
      </c>
      <c r="X1665" s="170">
        <f t="shared" ca="1" si="78"/>
        <v>0</v>
      </c>
      <c r="AB1665" s="312" t="str">
        <f t="shared" si="77"/>
        <v/>
      </c>
    </row>
    <row r="1666" spans="1:28" s="170" customFormat="1" ht="20.399999999999999">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79"/>
        <v/>
      </c>
      <c r="T1666" s="155" t="str">
        <f ca="1">IF(B1666="","",IF(ISERROR(MATCH($J1666,SorP!$B$1:$B$6226,0)),"",INDIRECT("'SorP'!$A$"&amp;MATCH($S1666&amp;$J1666,SorP!C:C,0))))</f>
        <v/>
      </c>
      <c r="U1666" s="168"/>
      <c r="V1666" s="169" t="e">
        <f>IF(C1666="",NA(),MATCH($B1666&amp;$C1666,'Smelter Look-up'!$J:$J,0))</f>
        <v>#N/A</v>
      </c>
      <c r="X1666" s="170">
        <f t="shared" ca="1" si="78"/>
        <v>0</v>
      </c>
      <c r="AB1666" s="312" t="str">
        <f t="shared" si="77"/>
        <v/>
      </c>
    </row>
    <row r="1667" spans="1:28" s="170" customFormat="1" ht="20.399999999999999">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79"/>
        <v/>
      </c>
      <c r="T1667" s="155" t="str">
        <f ca="1">IF(B1667="","",IF(ISERROR(MATCH($J1667,SorP!$B$1:$B$6226,0)),"",INDIRECT("'SorP'!$A$"&amp;MATCH($S1667&amp;$J1667,SorP!C:C,0))))</f>
        <v/>
      </c>
      <c r="U1667" s="168"/>
      <c r="V1667" s="169" t="e">
        <f>IF(C1667="",NA(),MATCH($B1667&amp;$C1667,'Smelter Look-up'!$J:$J,0))</f>
        <v>#N/A</v>
      </c>
      <c r="X1667" s="170">
        <f t="shared" ca="1" si="78"/>
        <v>0</v>
      </c>
      <c r="AB1667" s="312" t="str">
        <f t="shared" ref="AB1667:AB1730" si="80">IF(C1667="","",B1667)</f>
        <v/>
      </c>
    </row>
    <row r="1668" spans="1:28" s="170" customFormat="1" ht="20.399999999999999">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79"/>
        <v/>
      </c>
      <c r="T1668" s="155" t="str">
        <f ca="1">IF(B1668="","",IF(ISERROR(MATCH($J1668,SorP!$B$1:$B$6226,0)),"",INDIRECT("'SorP'!$A$"&amp;MATCH($S1668&amp;$J1668,SorP!C:C,0))))</f>
        <v/>
      </c>
      <c r="U1668" s="168"/>
      <c r="V1668" s="169" t="e">
        <f>IF(C1668="",NA(),MATCH($B1668&amp;$C1668,'Smelter Look-up'!$J:$J,0))</f>
        <v>#N/A</v>
      </c>
      <c r="X1668" s="170">
        <f t="shared" ca="1" si="78"/>
        <v>0</v>
      </c>
      <c r="AB1668" s="312" t="str">
        <f t="shared" si="80"/>
        <v/>
      </c>
    </row>
    <row r="1669" spans="1:28" s="170" customFormat="1" ht="20.399999999999999">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79"/>
        <v/>
      </c>
      <c r="T1669" s="155" t="str">
        <f ca="1">IF(B1669="","",IF(ISERROR(MATCH($J1669,SorP!$B$1:$B$6226,0)),"",INDIRECT("'SorP'!$A$"&amp;MATCH($S1669&amp;$J1669,SorP!C:C,0))))</f>
        <v/>
      </c>
      <c r="U1669" s="168"/>
      <c r="V1669" s="169" t="e">
        <f>IF(C1669="",NA(),MATCH($B1669&amp;$C1669,'Smelter Look-up'!$J:$J,0))</f>
        <v>#N/A</v>
      </c>
      <c r="X1669" s="170">
        <f t="shared" ca="1" si="78"/>
        <v>0</v>
      </c>
      <c r="AB1669" s="312" t="str">
        <f t="shared" si="80"/>
        <v/>
      </c>
    </row>
    <row r="1670" spans="1:28" s="170" customFormat="1" ht="20.399999999999999">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79"/>
        <v/>
      </c>
      <c r="T1670" s="155" t="str">
        <f ca="1">IF(B1670="","",IF(ISERROR(MATCH($J1670,SorP!$B$1:$B$6226,0)),"",INDIRECT("'SorP'!$A$"&amp;MATCH($S1670&amp;$J1670,SorP!C:C,0))))</f>
        <v/>
      </c>
      <c r="U1670" s="168"/>
      <c r="V1670" s="169" t="e">
        <f>IF(C1670="",NA(),MATCH($B1670&amp;$C1670,'Smelter Look-up'!$J:$J,0))</f>
        <v>#N/A</v>
      </c>
      <c r="X1670" s="170">
        <f t="shared" ca="1" si="78"/>
        <v>0</v>
      </c>
      <c r="AB1670" s="312" t="str">
        <f t="shared" si="80"/>
        <v/>
      </c>
    </row>
    <row r="1671" spans="1:28" s="170" customFormat="1" ht="20.399999999999999">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79"/>
        <v/>
      </c>
      <c r="T1671" s="155" t="str">
        <f ca="1">IF(B1671="","",IF(ISERROR(MATCH($J1671,SorP!$B$1:$B$6226,0)),"",INDIRECT("'SorP'!$A$"&amp;MATCH($S1671&amp;$J1671,SorP!C:C,0))))</f>
        <v/>
      </c>
      <c r="U1671" s="168"/>
      <c r="V1671" s="169" t="e">
        <f>IF(C1671="",NA(),MATCH($B1671&amp;$C1671,'Smelter Look-up'!$J:$J,0))</f>
        <v>#N/A</v>
      </c>
      <c r="X1671" s="170">
        <f t="shared" ca="1" si="78"/>
        <v>0</v>
      </c>
      <c r="AB1671" s="312" t="str">
        <f t="shared" si="80"/>
        <v/>
      </c>
    </row>
    <row r="1672" spans="1:28" s="170" customFormat="1" ht="20.399999999999999">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79"/>
        <v/>
      </c>
      <c r="T1672" s="155" t="str">
        <f ca="1">IF(B1672="","",IF(ISERROR(MATCH($J1672,SorP!$B$1:$B$6226,0)),"",INDIRECT("'SorP'!$A$"&amp;MATCH($S1672&amp;$J1672,SorP!C:C,0))))</f>
        <v/>
      </c>
      <c r="U1672" s="168"/>
      <c r="V1672" s="169" t="e">
        <f>IF(C1672="",NA(),MATCH($B1672&amp;$C1672,'Smelter Look-up'!$J:$J,0))</f>
        <v>#N/A</v>
      </c>
      <c r="X1672" s="170">
        <f t="shared" ca="1" si="78"/>
        <v>0</v>
      </c>
      <c r="AB1672" s="312" t="str">
        <f t="shared" si="80"/>
        <v/>
      </c>
    </row>
    <row r="1673" spans="1:28" s="170" customFormat="1" ht="20.399999999999999">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79"/>
        <v/>
      </c>
      <c r="T1673" s="155" t="str">
        <f ca="1">IF(B1673="","",IF(ISERROR(MATCH($J1673,SorP!$B$1:$B$6226,0)),"",INDIRECT("'SorP'!$A$"&amp;MATCH($S1673&amp;$J1673,SorP!C:C,0))))</f>
        <v/>
      </c>
      <c r="U1673" s="168"/>
      <c r="V1673" s="169" t="e">
        <f>IF(C1673="",NA(),MATCH($B1673&amp;$C1673,'Smelter Look-up'!$J:$J,0))</f>
        <v>#N/A</v>
      </c>
      <c r="X1673" s="170">
        <f t="shared" ca="1" si="78"/>
        <v>0</v>
      </c>
      <c r="AB1673" s="312" t="str">
        <f t="shared" si="80"/>
        <v/>
      </c>
    </row>
    <row r="1674" spans="1:28" s="170" customFormat="1" ht="20.399999999999999">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79"/>
        <v/>
      </c>
      <c r="T1674" s="155" t="str">
        <f ca="1">IF(B1674="","",IF(ISERROR(MATCH($J1674,SorP!$B$1:$B$6226,0)),"",INDIRECT("'SorP'!$A$"&amp;MATCH($S1674&amp;$J1674,SorP!C:C,0))))</f>
        <v/>
      </c>
      <c r="U1674" s="168"/>
      <c r="V1674" s="169" t="e">
        <f>IF(C1674="",NA(),MATCH($B1674&amp;$C1674,'Smelter Look-up'!$J:$J,0))</f>
        <v>#N/A</v>
      </c>
      <c r="X1674" s="170">
        <f t="shared" ca="1" si="78"/>
        <v>0</v>
      </c>
      <c r="AB1674" s="312" t="str">
        <f t="shared" si="80"/>
        <v/>
      </c>
    </row>
    <row r="1675" spans="1:28" s="170" customFormat="1" ht="20.399999999999999">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79"/>
        <v/>
      </c>
      <c r="T1675" s="155" t="str">
        <f ca="1">IF(B1675="","",IF(ISERROR(MATCH($J1675,SorP!$B$1:$B$6226,0)),"",INDIRECT("'SorP'!$A$"&amp;MATCH($S1675&amp;$J1675,SorP!C:C,0))))</f>
        <v/>
      </c>
      <c r="U1675" s="168"/>
      <c r="V1675" s="169" t="e">
        <f>IF(C1675="",NA(),MATCH($B1675&amp;$C1675,'Smelter Look-up'!$J:$J,0))</f>
        <v>#N/A</v>
      </c>
      <c r="X1675" s="170">
        <f t="shared" ca="1" si="78"/>
        <v>0</v>
      </c>
      <c r="AB1675" s="312" t="str">
        <f t="shared" si="80"/>
        <v/>
      </c>
    </row>
    <row r="1676" spans="1:28" s="170" customFormat="1" ht="20.399999999999999">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79"/>
        <v/>
      </c>
      <c r="T1676" s="155" t="str">
        <f ca="1">IF(B1676="","",IF(ISERROR(MATCH($J1676,SorP!$B$1:$B$6226,0)),"",INDIRECT("'SorP'!$A$"&amp;MATCH($S1676&amp;$J1676,SorP!C:C,0))))</f>
        <v/>
      </c>
      <c r="U1676" s="168"/>
      <c r="V1676" s="169" t="e">
        <f>IF(C1676="",NA(),MATCH($B1676&amp;$C1676,'Smelter Look-up'!$J:$J,0))</f>
        <v>#N/A</v>
      </c>
      <c r="X1676" s="170">
        <f t="shared" ca="1" si="78"/>
        <v>0</v>
      </c>
      <c r="AB1676" s="312" t="str">
        <f t="shared" si="80"/>
        <v/>
      </c>
    </row>
    <row r="1677" spans="1:28" s="170" customFormat="1" ht="20.399999999999999">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79"/>
        <v/>
      </c>
      <c r="T1677" s="155" t="str">
        <f ca="1">IF(B1677="","",IF(ISERROR(MATCH($J1677,SorP!$B$1:$B$6226,0)),"",INDIRECT("'SorP'!$A$"&amp;MATCH($S1677&amp;$J1677,SorP!C:C,0))))</f>
        <v/>
      </c>
      <c r="U1677" s="168"/>
      <c r="V1677" s="169" t="e">
        <f>IF(C1677="",NA(),MATCH($B1677&amp;$C1677,'Smelter Look-up'!$J:$J,0))</f>
        <v>#N/A</v>
      </c>
      <c r="X1677" s="170">
        <f t="shared" ca="1" si="78"/>
        <v>0</v>
      </c>
      <c r="AB1677" s="312" t="str">
        <f t="shared" si="80"/>
        <v/>
      </c>
    </row>
    <row r="1678" spans="1:28" s="170" customFormat="1" ht="20.399999999999999">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79"/>
        <v/>
      </c>
      <c r="T1678" s="155" t="str">
        <f ca="1">IF(B1678="","",IF(ISERROR(MATCH($J1678,SorP!$B$1:$B$6226,0)),"",INDIRECT("'SorP'!$A$"&amp;MATCH($S1678&amp;$J1678,SorP!C:C,0))))</f>
        <v/>
      </c>
      <c r="U1678" s="168"/>
      <c r="V1678" s="169" t="e">
        <f>IF(C1678="",NA(),MATCH($B1678&amp;$C1678,'Smelter Look-up'!$J:$J,0))</f>
        <v>#N/A</v>
      </c>
      <c r="X1678" s="170">
        <f t="shared" ca="1" si="78"/>
        <v>0</v>
      </c>
      <c r="AB1678" s="312" t="str">
        <f t="shared" si="80"/>
        <v/>
      </c>
    </row>
    <row r="1679" spans="1:28" s="170" customFormat="1" ht="20.399999999999999">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79"/>
        <v/>
      </c>
      <c r="T1679" s="155" t="str">
        <f ca="1">IF(B1679="","",IF(ISERROR(MATCH($J1679,SorP!$B$1:$B$6226,0)),"",INDIRECT("'SorP'!$A$"&amp;MATCH($S1679&amp;$J1679,SorP!C:C,0))))</f>
        <v/>
      </c>
      <c r="U1679" s="168"/>
      <c r="V1679" s="169" t="e">
        <f>IF(C1679="",NA(),MATCH($B1679&amp;$C1679,'Smelter Look-up'!$J:$J,0))</f>
        <v>#N/A</v>
      </c>
      <c r="X1679" s="170">
        <f t="shared" ca="1" si="78"/>
        <v>0</v>
      </c>
      <c r="AB1679" s="312" t="str">
        <f t="shared" si="80"/>
        <v/>
      </c>
    </row>
    <row r="1680" spans="1:28" s="170" customFormat="1" ht="20.399999999999999">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79"/>
        <v/>
      </c>
      <c r="T1680" s="155" t="str">
        <f ca="1">IF(B1680="","",IF(ISERROR(MATCH($J1680,SorP!$B$1:$B$6226,0)),"",INDIRECT("'SorP'!$A$"&amp;MATCH($S1680&amp;$J1680,SorP!C:C,0))))</f>
        <v/>
      </c>
      <c r="U1680" s="168"/>
      <c r="V1680" s="169" t="e">
        <f>IF(C1680="",NA(),MATCH($B1680&amp;$C1680,'Smelter Look-up'!$J:$J,0))</f>
        <v>#N/A</v>
      </c>
      <c r="X1680" s="170">
        <f t="shared" ca="1" si="78"/>
        <v>0</v>
      </c>
      <c r="AB1680" s="312" t="str">
        <f t="shared" si="80"/>
        <v/>
      </c>
    </row>
    <row r="1681" spans="1:28" s="170" customFormat="1" ht="20.399999999999999">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79"/>
        <v/>
      </c>
      <c r="T1681" s="155" t="str">
        <f ca="1">IF(B1681="","",IF(ISERROR(MATCH($J1681,SorP!$B$1:$B$6226,0)),"",INDIRECT("'SorP'!$A$"&amp;MATCH($S1681&amp;$J1681,SorP!C:C,0))))</f>
        <v/>
      </c>
      <c r="U1681" s="168"/>
      <c r="V1681" s="169" t="e">
        <f>IF(C1681="",NA(),MATCH($B1681&amp;$C1681,'Smelter Look-up'!$J:$J,0))</f>
        <v>#N/A</v>
      </c>
      <c r="X1681" s="170">
        <f t="shared" ca="1" si="78"/>
        <v>0</v>
      </c>
      <c r="AB1681" s="312" t="str">
        <f t="shared" si="80"/>
        <v/>
      </c>
    </row>
    <row r="1682" spans="1:28" s="170" customFormat="1" ht="20.399999999999999">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79"/>
        <v/>
      </c>
      <c r="T1682" s="155" t="str">
        <f ca="1">IF(B1682="","",IF(ISERROR(MATCH($J1682,SorP!$B$1:$B$6226,0)),"",INDIRECT("'SorP'!$A$"&amp;MATCH($S1682&amp;$J1682,SorP!C:C,0))))</f>
        <v/>
      </c>
      <c r="U1682" s="168"/>
      <c r="V1682" s="169" t="e">
        <f>IF(C1682="",NA(),MATCH($B1682&amp;$C1682,'Smelter Look-up'!$J:$J,0))</f>
        <v>#N/A</v>
      </c>
      <c r="X1682" s="170">
        <f t="shared" ca="1" si="78"/>
        <v>0</v>
      </c>
      <c r="AB1682" s="312" t="str">
        <f t="shared" si="80"/>
        <v/>
      </c>
    </row>
    <row r="1683" spans="1:28" s="170" customFormat="1" ht="20.399999999999999">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79"/>
        <v/>
      </c>
      <c r="T1683" s="155" t="str">
        <f ca="1">IF(B1683="","",IF(ISERROR(MATCH($J1683,SorP!$B$1:$B$6226,0)),"",INDIRECT("'SorP'!$A$"&amp;MATCH($S1683&amp;$J1683,SorP!C:C,0))))</f>
        <v/>
      </c>
      <c r="U1683" s="168"/>
      <c r="V1683" s="169" t="e">
        <f>IF(C1683="",NA(),MATCH($B1683&amp;$C1683,'Smelter Look-up'!$J:$J,0))</f>
        <v>#N/A</v>
      </c>
      <c r="X1683" s="170">
        <f t="shared" ca="1" si="78"/>
        <v>0</v>
      </c>
      <c r="AB1683" s="312" t="str">
        <f t="shared" si="80"/>
        <v/>
      </c>
    </row>
    <row r="1684" spans="1:28" s="170" customFormat="1" ht="20.399999999999999">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79"/>
        <v/>
      </c>
      <c r="T1684" s="155" t="str">
        <f ca="1">IF(B1684="","",IF(ISERROR(MATCH($J1684,SorP!$B$1:$B$6226,0)),"",INDIRECT("'SorP'!$A$"&amp;MATCH($S1684&amp;$J1684,SorP!C:C,0))))</f>
        <v/>
      </c>
      <c r="U1684" s="168"/>
      <c r="V1684" s="169" t="e">
        <f>IF(C1684="",NA(),MATCH($B1684&amp;$C1684,'Smelter Look-up'!$J:$J,0))</f>
        <v>#N/A</v>
      </c>
      <c r="X1684" s="170">
        <f t="shared" ca="1" si="78"/>
        <v>0</v>
      </c>
      <c r="AB1684" s="312" t="str">
        <f t="shared" si="80"/>
        <v/>
      </c>
    </row>
    <row r="1685" spans="1:28" s="170" customFormat="1" ht="20.399999999999999">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79"/>
        <v/>
      </c>
      <c r="T1685" s="155" t="str">
        <f ca="1">IF(B1685="","",IF(ISERROR(MATCH($J1685,SorP!$B$1:$B$6226,0)),"",INDIRECT("'SorP'!$A$"&amp;MATCH($S1685&amp;$J1685,SorP!C:C,0))))</f>
        <v/>
      </c>
      <c r="U1685" s="168"/>
      <c r="V1685" s="169" t="e">
        <f>IF(C1685="",NA(),MATCH($B1685&amp;$C1685,'Smelter Look-up'!$J:$J,0))</f>
        <v>#N/A</v>
      </c>
      <c r="X1685" s="170">
        <f t="shared" ca="1" si="78"/>
        <v>0</v>
      </c>
      <c r="AB1685" s="312" t="str">
        <f t="shared" si="80"/>
        <v/>
      </c>
    </row>
    <row r="1686" spans="1:28" s="170" customFormat="1" ht="20.399999999999999">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79"/>
        <v/>
      </c>
      <c r="T1686" s="155" t="str">
        <f ca="1">IF(B1686="","",IF(ISERROR(MATCH($J1686,SorP!$B$1:$B$6226,0)),"",INDIRECT("'SorP'!$A$"&amp;MATCH($S1686&amp;$J1686,SorP!C:C,0))))</f>
        <v/>
      </c>
      <c r="U1686" s="168"/>
      <c r="V1686" s="169" t="e">
        <f>IF(C1686="",NA(),MATCH($B1686&amp;$C1686,'Smelter Look-up'!$J:$J,0))</f>
        <v>#N/A</v>
      </c>
      <c r="X1686" s="170">
        <f t="shared" ca="1" si="78"/>
        <v>0</v>
      </c>
      <c r="AB1686" s="312" t="str">
        <f t="shared" si="80"/>
        <v/>
      </c>
    </row>
    <row r="1687" spans="1:28" s="170" customFormat="1" ht="20.399999999999999">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79"/>
        <v/>
      </c>
      <c r="T1687" s="155" t="str">
        <f ca="1">IF(B1687="","",IF(ISERROR(MATCH($J1687,SorP!$B$1:$B$6226,0)),"",INDIRECT("'SorP'!$A$"&amp;MATCH($S1687&amp;$J1687,SorP!C:C,0))))</f>
        <v/>
      </c>
      <c r="U1687" s="168"/>
      <c r="V1687" s="169" t="e">
        <f>IF(C1687="",NA(),MATCH($B1687&amp;$C1687,'Smelter Look-up'!$J:$J,0))</f>
        <v>#N/A</v>
      </c>
      <c r="X1687" s="170">
        <f t="shared" ca="1" si="78"/>
        <v>0</v>
      </c>
      <c r="AB1687" s="312" t="str">
        <f t="shared" si="80"/>
        <v/>
      </c>
    </row>
    <row r="1688" spans="1:28" s="170" customFormat="1" ht="20.399999999999999">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79"/>
        <v/>
      </c>
      <c r="T1688" s="155" t="str">
        <f ca="1">IF(B1688="","",IF(ISERROR(MATCH($J1688,SorP!$B$1:$B$6226,0)),"",INDIRECT("'SorP'!$A$"&amp;MATCH($S1688&amp;$J1688,SorP!C:C,0))))</f>
        <v/>
      </c>
      <c r="U1688" s="168"/>
      <c r="V1688" s="169" t="e">
        <f>IF(C1688="",NA(),MATCH($B1688&amp;$C1688,'Smelter Look-up'!$J:$J,0))</f>
        <v>#N/A</v>
      </c>
      <c r="X1688" s="170">
        <f t="shared" ca="1" si="78"/>
        <v>0</v>
      </c>
      <c r="AB1688" s="312" t="str">
        <f t="shared" si="80"/>
        <v/>
      </c>
    </row>
    <row r="1689" spans="1:28" s="170" customFormat="1" ht="20.399999999999999">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79"/>
        <v/>
      </c>
      <c r="T1689" s="155" t="str">
        <f ca="1">IF(B1689="","",IF(ISERROR(MATCH($J1689,SorP!$B$1:$B$6226,0)),"",INDIRECT("'SorP'!$A$"&amp;MATCH($S1689&amp;$J1689,SorP!C:C,0))))</f>
        <v/>
      </c>
      <c r="U1689" s="168"/>
      <c r="V1689" s="169" t="e">
        <f>IF(C1689="",NA(),MATCH($B1689&amp;$C1689,'Smelter Look-up'!$J:$J,0))</f>
        <v>#N/A</v>
      </c>
      <c r="X1689" s="170">
        <f t="shared" ca="1" si="78"/>
        <v>0</v>
      </c>
      <c r="AB1689" s="312" t="str">
        <f t="shared" si="80"/>
        <v/>
      </c>
    </row>
    <row r="1690" spans="1:28" s="170" customFormat="1" ht="20.399999999999999">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79"/>
        <v/>
      </c>
      <c r="T1690" s="155" t="str">
        <f ca="1">IF(B1690="","",IF(ISERROR(MATCH($J1690,SorP!$B$1:$B$6226,0)),"",INDIRECT("'SorP'!$A$"&amp;MATCH($S1690&amp;$J1690,SorP!C:C,0))))</f>
        <v/>
      </c>
      <c r="U1690" s="168"/>
      <c r="V1690" s="169" t="e">
        <f>IF(C1690="",NA(),MATCH($B1690&amp;$C1690,'Smelter Look-up'!$J:$J,0))</f>
        <v>#N/A</v>
      </c>
      <c r="X1690" s="170">
        <f t="shared" ca="1" si="78"/>
        <v>0</v>
      </c>
      <c r="AB1690" s="312" t="str">
        <f t="shared" si="80"/>
        <v/>
      </c>
    </row>
    <row r="1691" spans="1:28" s="170" customFormat="1" ht="20.399999999999999">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79"/>
        <v/>
      </c>
      <c r="T1691" s="155" t="str">
        <f ca="1">IF(B1691="","",IF(ISERROR(MATCH($J1691,SorP!$B$1:$B$6226,0)),"",INDIRECT("'SorP'!$A$"&amp;MATCH($S1691&amp;$J1691,SorP!C:C,0))))</f>
        <v/>
      </c>
      <c r="U1691" s="168"/>
      <c r="V1691" s="169" t="e">
        <f>IF(C1691="",NA(),MATCH($B1691&amp;$C1691,'Smelter Look-up'!$J:$J,0))</f>
        <v>#N/A</v>
      </c>
      <c r="X1691" s="170">
        <f t="shared" ca="1" si="78"/>
        <v>0</v>
      </c>
      <c r="AB1691" s="312" t="str">
        <f t="shared" si="80"/>
        <v/>
      </c>
    </row>
    <row r="1692" spans="1:28" s="170" customFormat="1" ht="20.399999999999999">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79"/>
        <v/>
      </c>
      <c r="T1692" s="155" t="str">
        <f ca="1">IF(B1692="","",IF(ISERROR(MATCH($J1692,SorP!$B$1:$B$6226,0)),"",INDIRECT("'SorP'!$A$"&amp;MATCH($S1692&amp;$J1692,SorP!C:C,0))))</f>
        <v/>
      </c>
      <c r="U1692" s="168"/>
      <c r="V1692" s="169" t="e">
        <f>IF(C1692="",NA(),MATCH($B1692&amp;$C1692,'Smelter Look-up'!$J:$J,0))</f>
        <v>#N/A</v>
      </c>
      <c r="X1692" s="170">
        <f t="shared" ca="1" si="78"/>
        <v>0</v>
      </c>
      <c r="AB1692" s="312" t="str">
        <f t="shared" si="80"/>
        <v/>
      </c>
    </row>
    <row r="1693" spans="1:28" s="170" customFormat="1" ht="20.399999999999999">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79"/>
        <v/>
      </c>
      <c r="T1693" s="155" t="str">
        <f ca="1">IF(B1693="","",IF(ISERROR(MATCH($J1693,SorP!$B$1:$B$6226,0)),"",INDIRECT("'SorP'!$A$"&amp;MATCH($S1693&amp;$J1693,SorP!C:C,0))))</f>
        <v/>
      </c>
      <c r="U1693" s="168"/>
      <c r="V1693" s="169" t="e">
        <f>IF(C1693="",NA(),MATCH($B1693&amp;$C1693,'Smelter Look-up'!$J:$J,0))</f>
        <v>#N/A</v>
      </c>
      <c r="X1693" s="170">
        <f t="shared" ca="1" si="78"/>
        <v>0</v>
      </c>
      <c r="AB1693" s="312" t="str">
        <f t="shared" si="80"/>
        <v/>
      </c>
    </row>
    <row r="1694" spans="1:28" s="170" customFormat="1" ht="20.399999999999999">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79"/>
        <v/>
      </c>
      <c r="T1694" s="155" t="str">
        <f ca="1">IF(B1694="","",IF(ISERROR(MATCH($J1694,SorP!$B$1:$B$6226,0)),"",INDIRECT("'SorP'!$A$"&amp;MATCH($S1694&amp;$J1694,SorP!C:C,0))))</f>
        <v/>
      </c>
      <c r="U1694" s="168"/>
      <c r="V1694" s="169" t="e">
        <f>IF(C1694="",NA(),MATCH($B1694&amp;$C1694,'Smelter Look-up'!$J:$J,0))</f>
        <v>#N/A</v>
      </c>
      <c r="X1694" s="170">
        <f t="shared" ca="1" si="78"/>
        <v>0</v>
      </c>
      <c r="AB1694" s="312" t="str">
        <f t="shared" si="80"/>
        <v/>
      </c>
    </row>
    <row r="1695" spans="1:28" s="170" customFormat="1" ht="20.399999999999999">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79"/>
        <v/>
      </c>
      <c r="T1695" s="155" t="str">
        <f ca="1">IF(B1695="","",IF(ISERROR(MATCH($J1695,SorP!$B$1:$B$6226,0)),"",INDIRECT("'SorP'!$A$"&amp;MATCH($S1695&amp;$J1695,SorP!C:C,0))))</f>
        <v/>
      </c>
      <c r="U1695" s="168"/>
      <c r="V1695" s="169" t="e">
        <f>IF(C1695="",NA(),MATCH($B1695&amp;$C1695,'Smelter Look-up'!$J:$J,0))</f>
        <v>#N/A</v>
      </c>
      <c r="X1695" s="170">
        <f t="shared" ca="1" si="78"/>
        <v>0</v>
      </c>
      <c r="AB1695" s="312" t="str">
        <f t="shared" si="80"/>
        <v/>
      </c>
    </row>
    <row r="1696" spans="1:28" s="170" customFormat="1" ht="20.399999999999999">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79"/>
        <v/>
      </c>
      <c r="T1696" s="155" t="str">
        <f ca="1">IF(B1696="","",IF(ISERROR(MATCH($J1696,SorP!$B$1:$B$6226,0)),"",INDIRECT("'SorP'!$A$"&amp;MATCH($S1696&amp;$J1696,SorP!C:C,0))))</f>
        <v/>
      </c>
      <c r="U1696" s="168"/>
      <c r="V1696" s="169" t="e">
        <f>IF(C1696="",NA(),MATCH($B1696&amp;$C1696,'Smelter Look-up'!$J:$J,0))</f>
        <v>#N/A</v>
      </c>
      <c r="X1696" s="170">
        <f t="shared" ca="1" si="78"/>
        <v>0</v>
      </c>
      <c r="AB1696" s="312" t="str">
        <f t="shared" si="80"/>
        <v/>
      </c>
    </row>
    <row r="1697" spans="1:28" s="170" customFormat="1" ht="20.399999999999999">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79"/>
        <v/>
      </c>
      <c r="T1697" s="155" t="str">
        <f ca="1">IF(B1697="","",IF(ISERROR(MATCH($J1697,SorP!$B$1:$B$6226,0)),"",INDIRECT("'SorP'!$A$"&amp;MATCH($S1697&amp;$J1697,SorP!C:C,0))))</f>
        <v/>
      </c>
      <c r="U1697" s="168"/>
      <c r="V1697" s="169" t="e">
        <f>IF(C1697="",NA(),MATCH($B1697&amp;$C1697,'Smelter Look-up'!$J:$J,0))</f>
        <v>#N/A</v>
      </c>
      <c r="X1697" s="170">
        <f t="shared" ca="1" si="78"/>
        <v>0</v>
      </c>
      <c r="AB1697" s="312" t="str">
        <f t="shared" si="80"/>
        <v/>
      </c>
    </row>
    <row r="1698" spans="1:28" s="170" customFormat="1" ht="20.399999999999999">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79"/>
        <v/>
      </c>
      <c r="T1698" s="155" t="str">
        <f ca="1">IF(B1698="","",IF(ISERROR(MATCH($J1698,SorP!$B$1:$B$6226,0)),"",INDIRECT("'SorP'!$A$"&amp;MATCH($S1698&amp;$J1698,SorP!C:C,0))))</f>
        <v/>
      </c>
      <c r="U1698" s="168"/>
      <c r="V1698" s="169" t="e">
        <f>IF(C1698="",NA(),MATCH($B1698&amp;$C1698,'Smelter Look-up'!$J:$J,0))</f>
        <v>#N/A</v>
      </c>
      <c r="X1698" s="170">
        <f t="shared" ca="1" si="78"/>
        <v>0</v>
      </c>
      <c r="AB1698" s="312" t="str">
        <f t="shared" si="80"/>
        <v/>
      </c>
    </row>
    <row r="1699" spans="1:28" s="170" customFormat="1" ht="20.399999999999999">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79"/>
        <v/>
      </c>
      <c r="T1699" s="155" t="str">
        <f ca="1">IF(B1699="","",IF(ISERROR(MATCH($J1699,SorP!$B$1:$B$6226,0)),"",INDIRECT("'SorP'!$A$"&amp;MATCH($S1699&amp;$J1699,SorP!C:C,0))))</f>
        <v/>
      </c>
      <c r="U1699" s="168"/>
      <c r="V1699" s="169" t="e">
        <f>IF(C1699="",NA(),MATCH($B1699&amp;$C1699,'Smelter Look-up'!$J:$J,0))</f>
        <v>#N/A</v>
      </c>
      <c r="X1699" s="170">
        <f t="shared" ca="1" si="78"/>
        <v>0</v>
      </c>
      <c r="AB1699" s="312" t="str">
        <f t="shared" si="80"/>
        <v/>
      </c>
    </row>
    <row r="1700" spans="1:28" s="170" customFormat="1" ht="20.399999999999999">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79"/>
        <v/>
      </c>
      <c r="T1700" s="155" t="str">
        <f ca="1">IF(B1700="","",IF(ISERROR(MATCH($J1700,SorP!$B$1:$B$6226,0)),"",INDIRECT("'SorP'!$A$"&amp;MATCH($S1700&amp;$J1700,SorP!C:C,0))))</f>
        <v/>
      </c>
      <c r="U1700" s="168"/>
      <c r="V1700" s="169" t="e">
        <f>IF(C1700="",NA(),MATCH($B1700&amp;$C1700,'Smelter Look-up'!$J:$J,0))</f>
        <v>#N/A</v>
      </c>
      <c r="X1700" s="170">
        <f t="shared" ca="1" si="78"/>
        <v>0</v>
      </c>
      <c r="AB1700" s="312" t="str">
        <f t="shared" si="80"/>
        <v/>
      </c>
    </row>
    <row r="1701" spans="1:28" s="170" customFormat="1" ht="20.399999999999999">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79"/>
        <v/>
      </c>
      <c r="T1701" s="155" t="str">
        <f ca="1">IF(B1701="","",IF(ISERROR(MATCH($J1701,SorP!$B$1:$B$6226,0)),"",INDIRECT("'SorP'!$A$"&amp;MATCH($S1701&amp;$J1701,SorP!C:C,0))))</f>
        <v/>
      </c>
      <c r="U1701" s="168"/>
      <c r="V1701" s="169" t="e">
        <f>IF(C1701="",NA(),MATCH($B1701&amp;$C1701,'Smelter Look-up'!$J:$J,0))</f>
        <v>#N/A</v>
      </c>
      <c r="X1701" s="170">
        <f t="shared" ca="1" si="78"/>
        <v>0</v>
      </c>
      <c r="AB1701" s="312" t="str">
        <f t="shared" si="80"/>
        <v/>
      </c>
    </row>
    <row r="1702" spans="1:28" s="170" customFormat="1" ht="20.399999999999999">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79"/>
        <v/>
      </c>
      <c r="T1702" s="155" t="str">
        <f ca="1">IF(B1702="","",IF(ISERROR(MATCH($J1702,SorP!$B$1:$B$6226,0)),"",INDIRECT("'SorP'!$A$"&amp;MATCH($S1702&amp;$J1702,SorP!C:C,0))))</f>
        <v/>
      </c>
      <c r="U1702" s="168"/>
      <c r="V1702" s="169" t="e">
        <f>IF(C1702="",NA(),MATCH($B1702&amp;$C1702,'Smelter Look-up'!$J:$J,0))</f>
        <v>#N/A</v>
      </c>
      <c r="X1702" s="170">
        <f t="shared" ca="1" si="78"/>
        <v>0</v>
      </c>
      <c r="AB1702" s="312" t="str">
        <f t="shared" si="80"/>
        <v/>
      </c>
    </row>
    <row r="1703" spans="1:28" s="170" customFormat="1" ht="20.399999999999999">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79"/>
        <v/>
      </c>
      <c r="T1703" s="155" t="str">
        <f ca="1">IF(B1703="","",IF(ISERROR(MATCH($J1703,SorP!$B$1:$B$6226,0)),"",INDIRECT("'SorP'!$A$"&amp;MATCH($S1703&amp;$J1703,SorP!C:C,0))))</f>
        <v/>
      </c>
      <c r="U1703" s="168"/>
      <c r="V1703" s="169" t="e">
        <f>IF(C1703="",NA(),MATCH($B1703&amp;$C1703,'Smelter Look-up'!$J:$J,0))</f>
        <v>#N/A</v>
      </c>
      <c r="X1703" s="170">
        <f t="shared" ca="1" si="78"/>
        <v>0</v>
      </c>
      <c r="AB1703" s="312" t="str">
        <f t="shared" si="80"/>
        <v/>
      </c>
    </row>
    <row r="1704" spans="1:28" s="170" customFormat="1" ht="20.399999999999999">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79"/>
        <v/>
      </c>
      <c r="T1704" s="155" t="str">
        <f ca="1">IF(B1704="","",IF(ISERROR(MATCH($J1704,SorP!$B$1:$B$6226,0)),"",INDIRECT("'SorP'!$A$"&amp;MATCH($S1704&amp;$J1704,SorP!C:C,0))))</f>
        <v/>
      </c>
      <c r="U1704" s="168"/>
      <c r="V1704" s="169" t="e">
        <f>IF(C1704="",NA(),MATCH($B1704&amp;$C1704,'Smelter Look-up'!$J:$J,0))</f>
        <v>#N/A</v>
      </c>
      <c r="X1704" s="170">
        <f t="shared" ca="1" si="78"/>
        <v>0</v>
      </c>
      <c r="AB1704" s="312" t="str">
        <f t="shared" si="80"/>
        <v/>
      </c>
    </row>
    <row r="1705" spans="1:28" s="170" customFormat="1" ht="20.399999999999999">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79"/>
        <v/>
      </c>
      <c r="T1705" s="155" t="str">
        <f ca="1">IF(B1705="","",IF(ISERROR(MATCH($J1705,SorP!$B$1:$B$6226,0)),"",INDIRECT("'SorP'!$A$"&amp;MATCH($S1705&amp;$J1705,SorP!C:C,0))))</f>
        <v/>
      </c>
      <c r="U1705" s="168"/>
      <c r="V1705" s="169" t="e">
        <f>IF(C1705="",NA(),MATCH($B1705&amp;$C1705,'Smelter Look-up'!$J:$J,0))</f>
        <v>#N/A</v>
      </c>
      <c r="X1705" s="170">
        <f t="shared" ca="1" si="78"/>
        <v>0</v>
      </c>
      <c r="AB1705" s="312" t="str">
        <f t="shared" si="80"/>
        <v/>
      </c>
    </row>
    <row r="1706" spans="1:28" s="170" customFormat="1" ht="20.399999999999999">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79"/>
        <v/>
      </c>
      <c r="T1706" s="155" t="str">
        <f ca="1">IF(B1706="","",IF(ISERROR(MATCH($J1706,SorP!$B$1:$B$6226,0)),"",INDIRECT("'SorP'!$A$"&amp;MATCH($S1706&amp;$J1706,SorP!C:C,0))))</f>
        <v/>
      </c>
      <c r="U1706" s="168"/>
      <c r="V1706" s="169" t="e">
        <f>IF(C1706="",NA(),MATCH($B1706&amp;$C1706,'Smelter Look-up'!$J:$J,0))</f>
        <v>#N/A</v>
      </c>
      <c r="X1706" s="170">
        <f t="shared" ca="1" si="78"/>
        <v>0</v>
      </c>
      <c r="AB1706" s="312" t="str">
        <f t="shared" si="80"/>
        <v/>
      </c>
    </row>
    <row r="1707" spans="1:28" s="170" customFormat="1" ht="20.399999999999999">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79"/>
        <v/>
      </c>
      <c r="T1707" s="155" t="str">
        <f ca="1">IF(B1707="","",IF(ISERROR(MATCH($J1707,SorP!$B$1:$B$6226,0)),"",INDIRECT("'SorP'!$A$"&amp;MATCH($S1707&amp;$J1707,SorP!C:C,0))))</f>
        <v/>
      </c>
      <c r="U1707" s="168"/>
      <c r="V1707" s="169" t="e">
        <f>IF(C1707="",NA(),MATCH($B1707&amp;$C1707,'Smelter Look-up'!$J:$J,0))</f>
        <v>#N/A</v>
      </c>
      <c r="X1707" s="170">
        <f t="shared" ca="1" si="78"/>
        <v>0</v>
      </c>
      <c r="AB1707" s="312" t="str">
        <f t="shared" si="80"/>
        <v/>
      </c>
    </row>
    <row r="1708" spans="1:28" s="170" customFormat="1" ht="20.399999999999999">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79"/>
        <v/>
      </c>
      <c r="T1708" s="155" t="str">
        <f ca="1">IF(B1708="","",IF(ISERROR(MATCH($J1708,SorP!$B$1:$B$6226,0)),"",INDIRECT("'SorP'!$A$"&amp;MATCH($S1708&amp;$J1708,SorP!C:C,0))))</f>
        <v/>
      </c>
      <c r="U1708" s="168"/>
      <c r="V1708" s="169" t="e">
        <f>IF(C1708="",NA(),MATCH($B1708&amp;$C1708,'Smelter Look-up'!$J:$J,0))</f>
        <v>#N/A</v>
      </c>
      <c r="X1708" s="170">
        <f t="shared" ca="1" si="78"/>
        <v>0</v>
      </c>
      <c r="AB1708" s="312" t="str">
        <f t="shared" si="80"/>
        <v/>
      </c>
    </row>
    <row r="1709" spans="1:28" s="170" customFormat="1" ht="20.399999999999999">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79"/>
        <v/>
      </c>
      <c r="T1709" s="155" t="str">
        <f ca="1">IF(B1709="","",IF(ISERROR(MATCH($J1709,SorP!$B$1:$B$6226,0)),"",INDIRECT("'SorP'!$A$"&amp;MATCH($S1709&amp;$J1709,SorP!C:C,0))))</f>
        <v/>
      </c>
      <c r="U1709" s="168"/>
      <c r="V1709" s="169" t="e">
        <f>IF(C1709="",NA(),MATCH($B1709&amp;$C1709,'Smelter Look-up'!$J:$J,0))</f>
        <v>#N/A</v>
      </c>
      <c r="X1709" s="170">
        <f t="shared" ca="1" si="78"/>
        <v>0</v>
      </c>
      <c r="AB1709" s="312" t="str">
        <f t="shared" si="80"/>
        <v/>
      </c>
    </row>
    <row r="1710" spans="1:28" s="170" customFormat="1" ht="20.399999999999999">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79"/>
        <v/>
      </c>
      <c r="T1710" s="155" t="str">
        <f ca="1">IF(B1710="","",IF(ISERROR(MATCH($J1710,SorP!$B$1:$B$6226,0)),"",INDIRECT("'SorP'!$A$"&amp;MATCH($S1710&amp;$J1710,SorP!C:C,0))))</f>
        <v/>
      </c>
      <c r="U1710" s="168"/>
      <c r="V1710" s="169" t="e">
        <f>IF(C1710="",NA(),MATCH($B1710&amp;$C1710,'Smelter Look-up'!$J:$J,0))</f>
        <v>#N/A</v>
      </c>
      <c r="X1710" s="170">
        <f t="shared" ca="1" si="78"/>
        <v>0</v>
      </c>
      <c r="AB1710" s="312" t="str">
        <f t="shared" si="80"/>
        <v/>
      </c>
    </row>
    <row r="1711" spans="1:28" s="170" customFormat="1" ht="20.399999999999999">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79"/>
        <v/>
      </c>
      <c r="T1711" s="155" t="str">
        <f ca="1">IF(B1711="","",IF(ISERROR(MATCH($J1711,SorP!$B$1:$B$6226,0)),"",INDIRECT("'SorP'!$A$"&amp;MATCH($S1711&amp;$J1711,SorP!C:C,0))))</f>
        <v/>
      </c>
      <c r="U1711" s="168"/>
      <c r="V1711" s="169" t="e">
        <f>IF(C1711="",NA(),MATCH($B1711&amp;$C1711,'Smelter Look-up'!$J:$J,0))</f>
        <v>#N/A</v>
      </c>
      <c r="X1711" s="170">
        <f t="shared" ca="1" si="78"/>
        <v>0</v>
      </c>
      <c r="AB1711" s="312" t="str">
        <f t="shared" si="80"/>
        <v/>
      </c>
    </row>
    <row r="1712" spans="1:28" s="170" customFormat="1" ht="20.399999999999999">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79"/>
        <v/>
      </c>
      <c r="T1712" s="155" t="str">
        <f ca="1">IF(B1712="","",IF(ISERROR(MATCH($J1712,SorP!$B$1:$B$6226,0)),"",INDIRECT("'SorP'!$A$"&amp;MATCH($S1712&amp;$J1712,SorP!C:C,0))))</f>
        <v/>
      </c>
      <c r="U1712" s="168"/>
      <c r="V1712" s="169" t="e">
        <f>IF(C1712="",NA(),MATCH($B1712&amp;$C1712,'Smelter Look-up'!$J:$J,0))</f>
        <v>#N/A</v>
      </c>
      <c r="X1712" s="170">
        <f t="shared" ca="1" si="78"/>
        <v>0</v>
      </c>
      <c r="AB1712" s="312" t="str">
        <f t="shared" si="80"/>
        <v/>
      </c>
    </row>
    <row r="1713" spans="1:28" s="170" customFormat="1" ht="20.399999999999999">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79"/>
        <v/>
      </c>
      <c r="T1713" s="155" t="str">
        <f ca="1">IF(B1713="","",IF(ISERROR(MATCH($J1713,SorP!$B$1:$B$6226,0)),"",INDIRECT("'SorP'!$A$"&amp;MATCH($S1713&amp;$J1713,SorP!C:C,0))))</f>
        <v/>
      </c>
      <c r="U1713" s="168"/>
      <c r="V1713" s="169" t="e">
        <f>IF(C1713="",NA(),MATCH($B1713&amp;$C1713,'Smelter Look-up'!$J:$J,0))</f>
        <v>#N/A</v>
      </c>
      <c r="X1713" s="170">
        <f t="shared" ca="1" si="78"/>
        <v>0</v>
      </c>
      <c r="AB1713" s="312" t="str">
        <f t="shared" si="80"/>
        <v/>
      </c>
    </row>
    <row r="1714" spans="1:28" s="170" customFormat="1" ht="20.399999999999999">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79"/>
        <v/>
      </c>
      <c r="T1714" s="155" t="str">
        <f ca="1">IF(B1714="","",IF(ISERROR(MATCH($J1714,SorP!$B$1:$B$6226,0)),"",INDIRECT("'SorP'!$A$"&amp;MATCH($S1714&amp;$J1714,SorP!C:C,0))))</f>
        <v/>
      </c>
      <c r="U1714" s="168"/>
      <c r="V1714" s="169" t="e">
        <f>IF(C1714="",NA(),MATCH($B1714&amp;$C1714,'Smelter Look-up'!$J:$J,0))</f>
        <v>#N/A</v>
      </c>
      <c r="X1714" s="170">
        <f t="shared" ca="1" si="78"/>
        <v>0</v>
      </c>
      <c r="AB1714" s="312" t="str">
        <f t="shared" si="80"/>
        <v/>
      </c>
    </row>
    <row r="1715" spans="1:28" s="170" customFormat="1" ht="20.399999999999999">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79"/>
        <v/>
      </c>
      <c r="T1715" s="155" t="str">
        <f ca="1">IF(B1715="","",IF(ISERROR(MATCH($J1715,SorP!$B$1:$B$6226,0)),"",INDIRECT("'SorP'!$A$"&amp;MATCH($S1715&amp;$J1715,SorP!C:C,0))))</f>
        <v/>
      </c>
      <c r="U1715" s="168"/>
      <c r="V1715" s="169" t="e">
        <f>IF(C1715="",NA(),MATCH($B1715&amp;$C1715,'Smelter Look-up'!$J:$J,0))</f>
        <v>#N/A</v>
      </c>
      <c r="X1715" s="170">
        <f t="shared" ca="1" si="78"/>
        <v>0</v>
      </c>
      <c r="AB1715" s="312" t="str">
        <f t="shared" si="80"/>
        <v/>
      </c>
    </row>
    <row r="1716" spans="1:28" s="170" customFormat="1" ht="20.399999999999999">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79"/>
        <v/>
      </c>
      <c r="T1716" s="155" t="str">
        <f ca="1">IF(B1716="","",IF(ISERROR(MATCH($J1716,SorP!$B$1:$B$6226,0)),"",INDIRECT("'SorP'!$A$"&amp;MATCH($S1716&amp;$J1716,SorP!C:C,0))))</f>
        <v/>
      </c>
      <c r="U1716" s="168"/>
      <c r="V1716" s="169" t="e">
        <f>IF(C1716="",NA(),MATCH($B1716&amp;$C1716,'Smelter Look-up'!$J:$J,0))</f>
        <v>#N/A</v>
      </c>
      <c r="X1716" s="170">
        <f t="shared" ca="1" si="78"/>
        <v>0</v>
      </c>
      <c r="AB1716" s="312" t="str">
        <f t="shared" si="80"/>
        <v/>
      </c>
    </row>
    <row r="1717" spans="1:28" s="170" customFormat="1" ht="20.399999999999999">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79"/>
        <v/>
      </c>
      <c r="T1717" s="155" t="str">
        <f ca="1">IF(B1717="","",IF(ISERROR(MATCH($J1717,SorP!$B$1:$B$6226,0)),"",INDIRECT("'SorP'!$A$"&amp;MATCH($S1717&amp;$J1717,SorP!C:C,0))))</f>
        <v/>
      </c>
      <c r="U1717" s="168"/>
      <c r="V1717" s="169" t="e">
        <f>IF(C1717="",NA(),MATCH($B1717&amp;$C1717,'Smelter Look-up'!$J:$J,0))</f>
        <v>#N/A</v>
      </c>
      <c r="X1717" s="170">
        <f t="shared" ca="1" si="78"/>
        <v>0</v>
      </c>
      <c r="AB1717" s="312" t="str">
        <f t="shared" si="80"/>
        <v/>
      </c>
    </row>
    <row r="1718" spans="1:28" s="170" customFormat="1" ht="20.399999999999999">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79"/>
        <v/>
      </c>
      <c r="T1718" s="155" t="str">
        <f ca="1">IF(B1718="","",IF(ISERROR(MATCH($J1718,SorP!$B$1:$B$6226,0)),"",INDIRECT("'SorP'!$A$"&amp;MATCH($S1718&amp;$J1718,SorP!C:C,0))))</f>
        <v/>
      </c>
      <c r="U1718" s="168"/>
      <c r="V1718" s="169" t="e">
        <f>IF(C1718="",NA(),MATCH($B1718&amp;$C1718,'Smelter Look-up'!$J:$J,0))</f>
        <v>#N/A</v>
      </c>
      <c r="X1718" s="170">
        <f t="shared" ca="1" si="78"/>
        <v>0</v>
      </c>
      <c r="AB1718" s="312" t="str">
        <f t="shared" si="80"/>
        <v/>
      </c>
    </row>
    <row r="1719" spans="1:28" s="170" customFormat="1" ht="20.399999999999999">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79"/>
        <v/>
      </c>
      <c r="T1719" s="155" t="str">
        <f ca="1">IF(B1719="","",IF(ISERROR(MATCH($J1719,SorP!$B$1:$B$6226,0)),"",INDIRECT("'SorP'!$A$"&amp;MATCH($S1719&amp;$J1719,SorP!C:C,0))))</f>
        <v/>
      </c>
      <c r="U1719" s="168"/>
      <c r="V1719" s="169" t="e">
        <f>IF(C1719="",NA(),MATCH($B1719&amp;$C1719,'Smelter Look-up'!$J:$J,0))</f>
        <v>#N/A</v>
      </c>
      <c r="X1719" s="170">
        <f t="shared" ca="1" si="78"/>
        <v>0</v>
      </c>
      <c r="AB1719" s="312" t="str">
        <f t="shared" si="80"/>
        <v/>
      </c>
    </row>
    <row r="1720" spans="1:28" s="170" customFormat="1" ht="20.399999999999999">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79"/>
        <v/>
      </c>
      <c r="T1720" s="155" t="str">
        <f ca="1">IF(B1720="","",IF(ISERROR(MATCH($J1720,SorP!$B$1:$B$6226,0)),"",INDIRECT("'SorP'!$A$"&amp;MATCH($S1720&amp;$J1720,SorP!C:C,0))))</f>
        <v/>
      </c>
      <c r="U1720" s="168"/>
      <c r="V1720" s="169" t="e">
        <f>IF(C1720="",NA(),MATCH($B1720&amp;$C1720,'Smelter Look-up'!$J:$J,0))</f>
        <v>#N/A</v>
      </c>
      <c r="X1720" s="170">
        <f t="shared" ca="1" si="78"/>
        <v>0</v>
      </c>
      <c r="AB1720" s="312" t="str">
        <f t="shared" si="80"/>
        <v/>
      </c>
    </row>
    <row r="1721" spans="1:28" s="170" customFormat="1" ht="20.399999999999999">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79"/>
        <v/>
      </c>
      <c r="T1721" s="155" t="str">
        <f ca="1">IF(B1721="","",IF(ISERROR(MATCH($J1721,SorP!$B$1:$B$6226,0)),"",INDIRECT("'SorP'!$A$"&amp;MATCH($S1721&amp;$J1721,SorP!C:C,0))))</f>
        <v/>
      </c>
      <c r="U1721" s="168"/>
      <c r="V1721" s="169" t="e">
        <f>IF(C1721="",NA(),MATCH($B1721&amp;$C1721,'Smelter Look-up'!$J:$J,0))</f>
        <v>#N/A</v>
      </c>
      <c r="X1721" s="170">
        <f t="shared" ca="1" si="78"/>
        <v>0</v>
      </c>
      <c r="AB1721" s="312" t="str">
        <f t="shared" si="80"/>
        <v/>
      </c>
    </row>
    <row r="1722" spans="1:28" s="170" customFormat="1" ht="20.399999999999999">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79"/>
        <v/>
      </c>
      <c r="T1722" s="155" t="str">
        <f ca="1">IF(B1722="","",IF(ISERROR(MATCH($J1722,SorP!$B$1:$B$6226,0)),"",INDIRECT("'SorP'!$A$"&amp;MATCH($S1722&amp;$J1722,SorP!C:C,0))))</f>
        <v/>
      </c>
      <c r="U1722" s="168"/>
      <c r="V1722" s="169" t="e">
        <f>IF(C1722="",NA(),MATCH($B1722&amp;$C1722,'Smelter Look-up'!$J:$J,0))</f>
        <v>#N/A</v>
      </c>
      <c r="X1722" s="170">
        <f t="shared" ca="1" si="78"/>
        <v>0</v>
      </c>
      <c r="AB1722" s="312" t="str">
        <f t="shared" si="80"/>
        <v/>
      </c>
    </row>
    <row r="1723" spans="1:28" s="170" customFormat="1" ht="20.399999999999999">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79"/>
        <v/>
      </c>
      <c r="T1723" s="155" t="str">
        <f ca="1">IF(B1723="","",IF(ISERROR(MATCH($J1723,SorP!$B$1:$B$6226,0)),"",INDIRECT("'SorP'!$A$"&amp;MATCH($S1723&amp;$J1723,SorP!C:C,0))))</f>
        <v/>
      </c>
      <c r="U1723" s="168"/>
      <c r="V1723" s="169" t="e">
        <f>IF(C1723="",NA(),MATCH($B1723&amp;$C1723,'Smelter Look-up'!$J:$J,0))</f>
        <v>#N/A</v>
      </c>
      <c r="X1723" s="170">
        <f t="shared" ca="1" si="78"/>
        <v>0</v>
      </c>
      <c r="AB1723" s="312" t="str">
        <f t="shared" si="80"/>
        <v/>
      </c>
    </row>
    <row r="1724" spans="1:28" s="170" customFormat="1" ht="20.399999999999999">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79"/>
        <v/>
      </c>
      <c r="T1724" s="155" t="str">
        <f ca="1">IF(B1724="","",IF(ISERROR(MATCH($J1724,SorP!$B$1:$B$6226,0)),"",INDIRECT("'SorP'!$A$"&amp;MATCH($S1724&amp;$J1724,SorP!C:C,0))))</f>
        <v/>
      </c>
      <c r="U1724" s="168"/>
      <c r="V1724" s="169" t="e">
        <f>IF(C1724="",NA(),MATCH($B1724&amp;$C1724,'Smelter Look-up'!$J:$J,0))</f>
        <v>#N/A</v>
      </c>
      <c r="X1724" s="170">
        <f t="shared" ref="X1724:X1787" ca="1" si="81">IF(AND(C1724="Smelter not listed",OR(LEN(D1724)=0,LEN(E1724)=0)),1,0)</f>
        <v>0</v>
      </c>
      <c r="AB1724" s="312" t="str">
        <f t="shared" si="80"/>
        <v/>
      </c>
    </row>
    <row r="1725" spans="1:28" s="170" customFormat="1" ht="20.399999999999999">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ref="S1725:S1788" ca="1" si="82">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1"/>
        <v>0</v>
      </c>
      <c r="AB1725" s="312" t="str">
        <f t="shared" si="80"/>
        <v/>
      </c>
    </row>
    <row r="1726" spans="1:28" s="170" customFormat="1" ht="20.399999999999999">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0"/>
        <v/>
      </c>
    </row>
    <row r="1727" spans="1:28" s="170" customFormat="1" ht="20.399999999999999">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ca="1" si="81"/>
        <v>0</v>
      </c>
      <c r="AB1727" s="312" t="str">
        <f t="shared" si="80"/>
        <v/>
      </c>
    </row>
    <row r="1728" spans="1:28" s="170" customFormat="1" ht="20.399999999999999">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2"/>
        <v/>
      </c>
      <c r="T1728" s="155" t="str">
        <f ca="1">IF(B1728="","",IF(ISERROR(MATCH($J1728,SorP!$B$1:$B$6226,0)),"",INDIRECT("'SorP'!$A$"&amp;MATCH($S1728&amp;$J1728,SorP!C:C,0))))</f>
        <v/>
      </c>
      <c r="U1728" s="168"/>
      <c r="V1728" s="169" t="e">
        <f>IF(C1728="",NA(),MATCH($B1728&amp;$C1728,'Smelter Look-up'!$J:$J,0))</f>
        <v>#N/A</v>
      </c>
      <c r="X1728" s="170">
        <f t="shared" ca="1" si="81"/>
        <v>0</v>
      </c>
      <c r="AB1728" s="312" t="str">
        <f t="shared" si="80"/>
        <v/>
      </c>
    </row>
    <row r="1729" spans="1:28" s="170" customFormat="1" ht="20.399999999999999">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2"/>
        <v/>
      </c>
      <c r="T1729" s="155" t="str">
        <f ca="1">IF(B1729="","",IF(ISERROR(MATCH($J1729,SorP!$B$1:$B$6226,0)),"",INDIRECT("'SorP'!$A$"&amp;MATCH($S1729&amp;$J1729,SorP!C:C,0))))</f>
        <v/>
      </c>
      <c r="U1729" s="168"/>
      <c r="V1729" s="169" t="e">
        <f>IF(C1729="",NA(),MATCH($B1729&amp;$C1729,'Smelter Look-up'!$J:$J,0))</f>
        <v>#N/A</v>
      </c>
      <c r="X1729" s="170">
        <f t="shared" ca="1" si="81"/>
        <v>0</v>
      </c>
      <c r="AB1729" s="312" t="str">
        <f t="shared" si="80"/>
        <v/>
      </c>
    </row>
    <row r="1730" spans="1:28" s="170" customFormat="1" ht="20.399999999999999">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2"/>
        <v/>
      </c>
      <c r="T1730" s="155" t="str">
        <f ca="1">IF(B1730="","",IF(ISERROR(MATCH($J1730,SorP!$B$1:$B$6226,0)),"",INDIRECT("'SorP'!$A$"&amp;MATCH($S1730&amp;$J1730,SorP!C:C,0))))</f>
        <v/>
      </c>
      <c r="U1730" s="168"/>
      <c r="V1730" s="169" t="e">
        <f>IF(C1730="",NA(),MATCH($B1730&amp;$C1730,'Smelter Look-up'!$J:$J,0))</f>
        <v>#N/A</v>
      </c>
      <c r="X1730" s="170">
        <f t="shared" ca="1" si="81"/>
        <v>0</v>
      </c>
      <c r="AB1730" s="312" t="str">
        <f t="shared" si="80"/>
        <v/>
      </c>
    </row>
    <row r="1731" spans="1:28" s="170" customFormat="1" ht="20.399999999999999">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2"/>
        <v/>
      </c>
      <c r="T1731" s="155" t="str">
        <f ca="1">IF(B1731="","",IF(ISERROR(MATCH($J1731,SorP!$B$1:$B$6226,0)),"",INDIRECT("'SorP'!$A$"&amp;MATCH($S1731&amp;$J1731,SorP!C:C,0))))</f>
        <v/>
      </c>
      <c r="U1731" s="168"/>
      <c r="V1731" s="169" t="e">
        <f>IF(C1731="",NA(),MATCH($B1731&amp;$C1731,'Smelter Look-up'!$J:$J,0))</f>
        <v>#N/A</v>
      </c>
      <c r="X1731" s="170">
        <f t="shared" ca="1" si="81"/>
        <v>0</v>
      </c>
      <c r="AB1731" s="312" t="str">
        <f t="shared" ref="AB1731:AB1794" si="83">IF(C1731="","",B1731)</f>
        <v/>
      </c>
    </row>
    <row r="1732" spans="1:28" s="170" customFormat="1" ht="20.399999999999999">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2"/>
        <v/>
      </c>
      <c r="T1732" s="155" t="str">
        <f ca="1">IF(B1732="","",IF(ISERROR(MATCH($J1732,SorP!$B$1:$B$6226,0)),"",INDIRECT("'SorP'!$A$"&amp;MATCH($S1732&amp;$J1732,SorP!C:C,0))))</f>
        <v/>
      </c>
      <c r="U1732" s="168"/>
      <c r="V1732" s="169" t="e">
        <f>IF(C1732="",NA(),MATCH($B1732&amp;$C1732,'Smelter Look-up'!$J:$J,0))</f>
        <v>#N/A</v>
      </c>
      <c r="X1732" s="170">
        <f t="shared" ca="1" si="81"/>
        <v>0</v>
      </c>
      <c r="AB1732" s="312" t="str">
        <f t="shared" si="83"/>
        <v/>
      </c>
    </row>
    <row r="1733" spans="1:28" s="170" customFormat="1" ht="20.399999999999999">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2"/>
        <v/>
      </c>
      <c r="T1733" s="155" t="str">
        <f ca="1">IF(B1733="","",IF(ISERROR(MATCH($J1733,SorP!$B$1:$B$6226,0)),"",INDIRECT("'SorP'!$A$"&amp;MATCH($S1733&amp;$J1733,SorP!C:C,0))))</f>
        <v/>
      </c>
      <c r="U1733" s="168"/>
      <c r="V1733" s="169" t="e">
        <f>IF(C1733="",NA(),MATCH($B1733&amp;$C1733,'Smelter Look-up'!$J:$J,0))</f>
        <v>#N/A</v>
      </c>
      <c r="X1733" s="170">
        <f t="shared" ca="1" si="81"/>
        <v>0</v>
      </c>
      <c r="AB1733" s="312" t="str">
        <f t="shared" si="83"/>
        <v/>
      </c>
    </row>
    <row r="1734" spans="1:28" s="170" customFormat="1" ht="20.399999999999999">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2"/>
        <v/>
      </c>
      <c r="T1734" s="155" t="str">
        <f ca="1">IF(B1734="","",IF(ISERROR(MATCH($J1734,SorP!$B$1:$B$6226,0)),"",INDIRECT("'SorP'!$A$"&amp;MATCH($S1734&amp;$J1734,SorP!C:C,0))))</f>
        <v/>
      </c>
      <c r="U1734" s="168"/>
      <c r="V1734" s="169" t="e">
        <f>IF(C1734="",NA(),MATCH($B1734&amp;$C1734,'Smelter Look-up'!$J:$J,0))</f>
        <v>#N/A</v>
      </c>
      <c r="X1734" s="170">
        <f t="shared" ca="1" si="81"/>
        <v>0</v>
      </c>
      <c r="AB1734" s="312" t="str">
        <f t="shared" si="83"/>
        <v/>
      </c>
    </row>
    <row r="1735" spans="1:28" s="170" customFormat="1" ht="20.399999999999999">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2"/>
        <v/>
      </c>
      <c r="T1735" s="155" t="str">
        <f ca="1">IF(B1735="","",IF(ISERROR(MATCH($J1735,SorP!$B$1:$B$6226,0)),"",INDIRECT("'SorP'!$A$"&amp;MATCH($S1735&amp;$J1735,SorP!C:C,0))))</f>
        <v/>
      </c>
      <c r="U1735" s="168"/>
      <c r="V1735" s="169" t="e">
        <f>IF(C1735="",NA(),MATCH($B1735&amp;$C1735,'Smelter Look-up'!$J:$J,0))</f>
        <v>#N/A</v>
      </c>
      <c r="X1735" s="170">
        <f t="shared" ca="1" si="81"/>
        <v>0</v>
      </c>
      <c r="AB1735" s="312" t="str">
        <f t="shared" si="83"/>
        <v/>
      </c>
    </row>
    <row r="1736" spans="1:28" s="170" customFormat="1" ht="20.399999999999999">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2"/>
        <v/>
      </c>
      <c r="T1736" s="155" t="str">
        <f ca="1">IF(B1736="","",IF(ISERROR(MATCH($J1736,SorP!$B$1:$B$6226,0)),"",INDIRECT("'SorP'!$A$"&amp;MATCH($S1736&amp;$J1736,SorP!C:C,0))))</f>
        <v/>
      </c>
      <c r="U1736" s="168"/>
      <c r="V1736" s="169" t="e">
        <f>IF(C1736="",NA(),MATCH($B1736&amp;$C1736,'Smelter Look-up'!$J:$J,0))</f>
        <v>#N/A</v>
      </c>
      <c r="X1736" s="170">
        <f t="shared" ca="1" si="81"/>
        <v>0</v>
      </c>
      <c r="AB1736" s="312" t="str">
        <f t="shared" si="83"/>
        <v/>
      </c>
    </row>
    <row r="1737" spans="1:28" s="170" customFormat="1" ht="20.399999999999999">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2"/>
        <v/>
      </c>
      <c r="T1737" s="155" t="str">
        <f ca="1">IF(B1737="","",IF(ISERROR(MATCH($J1737,SorP!$B$1:$B$6226,0)),"",INDIRECT("'SorP'!$A$"&amp;MATCH($S1737&amp;$J1737,SorP!C:C,0))))</f>
        <v/>
      </c>
      <c r="U1737" s="168"/>
      <c r="V1737" s="169" t="e">
        <f>IF(C1737="",NA(),MATCH($B1737&amp;$C1737,'Smelter Look-up'!$J:$J,0))</f>
        <v>#N/A</v>
      </c>
      <c r="X1737" s="170">
        <f t="shared" ca="1" si="81"/>
        <v>0</v>
      </c>
      <c r="AB1737" s="312" t="str">
        <f t="shared" si="83"/>
        <v/>
      </c>
    </row>
    <row r="1738" spans="1:28" s="170" customFormat="1" ht="20.399999999999999">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2"/>
        <v/>
      </c>
      <c r="T1738" s="155" t="str">
        <f ca="1">IF(B1738="","",IF(ISERROR(MATCH($J1738,SorP!$B$1:$B$6226,0)),"",INDIRECT("'SorP'!$A$"&amp;MATCH($S1738&amp;$J1738,SorP!C:C,0))))</f>
        <v/>
      </c>
      <c r="U1738" s="168"/>
      <c r="V1738" s="169" t="e">
        <f>IF(C1738="",NA(),MATCH($B1738&amp;$C1738,'Smelter Look-up'!$J:$J,0))</f>
        <v>#N/A</v>
      </c>
      <c r="X1738" s="170">
        <f t="shared" ca="1" si="81"/>
        <v>0</v>
      </c>
      <c r="AB1738" s="312" t="str">
        <f t="shared" si="83"/>
        <v/>
      </c>
    </row>
    <row r="1739" spans="1:28" s="170" customFormat="1" ht="20.399999999999999">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2"/>
        <v/>
      </c>
      <c r="T1739" s="155" t="str">
        <f ca="1">IF(B1739="","",IF(ISERROR(MATCH($J1739,SorP!$B$1:$B$6226,0)),"",INDIRECT("'SorP'!$A$"&amp;MATCH($S1739&amp;$J1739,SorP!C:C,0))))</f>
        <v/>
      </c>
      <c r="U1739" s="168"/>
      <c r="V1739" s="169" t="e">
        <f>IF(C1739="",NA(),MATCH($B1739&amp;$C1739,'Smelter Look-up'!$J:$J,0))</f>
        <v>#N/A</v>
      </c>
      <c r="X1739" s="170">
        <f t="shared" ca="1" si="81"/>
        <v>0</v>
      </c>
      <c r="AB1739" s="312" t="str">
        <f t="shared" si="83"/>
        <v/>
      </c>
    </row>
    <row r="1740" spans="1:28" s="170" customFormat="1" ht="20.399999999999999">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2"/>
        <v/>
      </c>
      <c r="T1740" s="155" t="str">
        <f ca="1">IF(B1740="","",IF(ISERROR(MATCH($J1740,SorP!$B$1:$B$6226,0)),"",INDIRECT("'SorP'!$A$"&amp;MATCH($S1740&amp;$J1740,SorP!C:C,0))))</f>
        <v/>
      </c>
      <c r="U1740" s="168"/>
      <c r="V1740" s="169" t="e">
        <f>IF(C1740="",NA(),MATCH($B1740&amp;$C1740,'Smelter Look-up'!$J:$J,0))</f>
        <v>#N/A</v>
      </c>
      <c r="X1740" s="170">
        <f t="shared" ca="1" si="81"/>
        <v>0</v>
      </c>
      <c r="AB1740" s="312" t="str">
        <f t="shared" si="83"/>
        <v/>
      </c>
    </row>
    <row r="1741" spans="1:28" s="170" customFormat="1" ht="20.399999999999999">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2"/>
        <v/>
      </c>
      <c r="T1741" s="155" t="str">
        <f ca="1">IF(B1741="","",IF(ISERROR(MATCH($J1741,SorP!$B$1:$B$6226,0)),"",INDIRECT("'SorP'!$A$"&amp;MATCH($S1741&amp;$J1741,SorP!C:C,0))))</f>
        <v/>
      </c>
      <c r="U1741" s="168"/>
      <c r="V1741" s="169" t="e">
        <f>IF(C1741="",NA(),MATCH($B1741&amp;$C1741,'Smelter Look-up'!$J:$J,0))</f>
        <v>#N/A</v>
      </c>
      <c r="X1741" s="170">
        <f t="shared" ca="1" si="81"/>
        <v>0</v>
      </c>
      <c r="AB1741" s="312" t="str">
        <f t="shared" si="83"/>
        <v/>
      </c>
    </row>
    <row r="1742" spans="1:28" s="170" customFormat="1" ht="20.399999999999999">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2"/>
        <v/>
      </c>
      <c r="T1742" s="155" t="str">
        <f ca="1">IF(B1742="","",IF(ISERROR(MATCH($J1742,SorP!$B$1:$B$6226,0)),"",INDIRECT("'SorP'!$A$"&amp;MATCH($S1742&amp;$J1742,SorP!C:C,0))))</f>
        <v/>
      </c>
      <c r="U1742" s="168"/>
      <c r="V1742" s="169" t="e">
        <f>IF(C1742="",NA(),MATCH($B1742&amp;$C1742,'Smelter Look-up'!$J:$J,0))</f>
        <v>#N/A</v>
      </c>
      <c r="X1742" s="170">
        <f t="shared" ca="1" si="81"/>
        <v>0</v>
      </c>
      <c r="AB1742" s="312" t="str">
        <f t="shared" si="83"/>
        <v/>
      </c>
    </row>
    <row r="1743" spans="1:28" s="170" customFormat="1" ht="20.399999999999999">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2"/>
        <v/>
      </c>
      <c r="T1743" s="155" t="str">
        <f ca="1">IF(B1743="","",IF(ISERROR(MATCH($J1743,SorP!$B$1:$B$6226,0)),"",INDIRECT("'SorP'!$A$"&amp;MATCH($S1743&amp;$J1743,SorP!C:C,0))))</f>
        <v/>
      </c>
      <c r="U1743" s="168"/>
      <c r="V1743" s="169" t="e">
        <f>IF(C1743="",NA(),MATCH($B1743&amp;$C1743,'Smelter Look-up'!$J:$J,0))</f>
        <v>#N/A</v>
      </c>
      <c r="X1743" s="170">
        <f t="shared" ca="1" si="81"/>
        <v>0</v>
      </c>
      <c r="AB1743" s="312" t="str">
        <f t="shared" si="83"/>
        <v/>
      </c>
    </row>
    <row r="1744" spans="1:28" s="170" customFormat="1" ht="20.399999999999999">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2"/>
        <v/>
      </c>
      <c r="T1744" s="155" t="str">
        <f ca="1">IF(B1744="","",IF(ISERROR(MATCH($J1744,SorP!$B$1:$B$6226,0)),"",INDIRECT("'SorP'!$A$"&amp;MATCH($S1744&amp;$J1744,SorP!C:C,0))))</f>
        <v/>
      </c>
      <c r="U1744" s="168"/>
      <c r="V1744" s="169" t="e">
        <f>IF(C1744="",NA(),MATCH($B1744&amp;$C1744,'Smelter Look-up'!$J:$J,0))</f>
        <v>#N/A</v>
      </c>
      <c r="X1744" s="170">
        <f t="shared" ca="1" si="81"/>
        <v>0</v>
      </c>
      <c r="AB1744" s="312" t="str">
        <f t="shared" si="83"/>
        <v/>
      </c>
    </row>
    <row r="1745" spans="1:28" s="170" customFormat="1" ht="20.399999999999999">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2"/>
        <v/>
      </c>
      <c r="T1745" s="155" t="str">
        <f ca="1">IF(B1745="","",IF(ISERROR(MATCH($J1745,SorP!$B$1:$B$6226,0)),"",INDIRECT("'SorP'!$A$"&amp;MATCH($S1745&amp;$J1745,SorP!C:C,0))))</f>
        <v/>
      </c>
      <c r="U1745" s="168"/>
      <c r="V1745" s="169" t="e">
        <f>IF(C1745="",NA(),MATCH($B1745&amp;$C1745,'Smelter Look-up'!$J:$J,0))</f>
        <v>#N/A</v>
      </c>
      <c r="X1745" s="170">
        <f t="shared" ca="1" si="81"/>
        <v>0</v>
      </c>
      <c r="AB1745" s="312" t="str">
        <f t="shared" si="83"/>
        <v/>
      </c>
    </row>
    <row r="1746" spans="1:28" s="170" customFormat="1" ht="20.399999999999999">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2"/>
        <v/>
      </c>
      <c r="T1746" s="155" t="str">
        <f ca="1">IF(B1746="","",IF(ISERROR(MATCH($J1746,SorP!$B$1:$B$6226,0)),"",INDIRECT("'SorP'!$A$"&amp;MATCH($S1746&amp;$J1746,SorP!C:C,0))))</f>
        <v/>
      </c>
      <c r="U1746" s="168"/>
      <c r="V1746" s="169" t="e">
        <f>IF(C1746="",NA(),MATCH($B1746&amp;$C1746,'Smelter Look-up'!$J:$J,0))</f>
        <v>#N/A</v>
      </c>
      <c r="X1746" s="170">
        <f t="shared" ca="1" si="81"/>
        <v>0</v>
      </c>
      <c r="AB1746" s="312" t="str">
        <f t="shared" si="83"/>
        <v/>
      </c>
    </row>
    <row r="1747" spans="1:28" s="170" customFormat="1" ht="20.399999999999999">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2"/>
        <v/>
      </c>
      <c r="T1747" s="155" t="str">
        <f ca="1">IF(B1747="","",IF(ISERROR(MATCH($J1747,SorP!$B$1:$B$6226,0)),"",INDIRECT("'SorP'!$A$"&amp;MATCH($S1747&amp;$J1747,SorP!C:C,0))))</f>
        <v/>
      </c>
      <c r="U1747" s="168"/>
      <c r="V1747" s="169" t="e">
        <f>IF(C1747="",NA(),MATCH($B1747&amp;$C1747,'Smelter Look-up'!$J:$J,0))</f>
        <v>#N/A</v>
      </c>
      <c r="X1747" s="170">
        <f t="shared" ca="1" si="81"/>
        <v>0</v>
      </c>
      <c r="AB1747" s="312" t="str">
        <f t="shared" si="83"/>
        <v/>
      </c>
    </row>
    <row r="1748" spans="1:28" s="170" customFormat="1" ht="20.399999999999999">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2"/>
        <v/>
      </c>
      <c r="T1748" s="155" t="str">
        <f ca="1">IF(B1748="","",IF(ISERROR(MATCH($J1748,SorP!$B$1:$B$6226,0)),"",INDIRECT("'SorP'!$A$"&amp;MATCH($S1748&amp;$J1748,SorP!C:C,0))))</f>
        <v/>
      </c>
      <c r="U1748" s="168"/>
      <c r="V1748" s="169" t="e">
        <f>IF(C1748="",NA(),MATCH($B1748&amp;$C1748,'Smelter Look-up'!$J:$J,0))</f>
        <v>#N/A</v>
      </c>
      <c r="X1748" s="170">
        <f t="shared" ca="1" si="81"/>
        <v>0</v>
      </c>
      <c r="AB1748" s="312" t="str">
        <f t="shared" si="83"/>
        <v/>
      </c>
    </row>
    <row r="1749" spans="1:28" s="170" customFormat="1" ht="20.399999999999999">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2"/>
        <v/>
      </c>
      <c r="T1749" s="155" t="str">
        <f ca="1">IF(B1749="","",IF(ISERROR(MATCH($J1749,SorP!$B$1:$B$6226,0)),"",INDIRECT("'SorP'!$A$"&amp;MATCH($S1749&amp;$J1749,SorP!C:C,0))))</f>
        <v/>
      </c>
      <c r="U1749" s="168"/>
      <c r="V1749" s="169" t="e">
        <f>IF(C1749="",NA(),MATCH($B1749&amp;$C1749,'Smelter Look-up'!$J:$J,0))</f>
        <v>#N/A</v>
      </c>
      <c r="X1749" s="170">
        <f t="shared" ca="1" si="81"/>
        <v>0</v>
      </c>
      <c r="AB1749" s="312" t="str">
        <f t="shared" si="83"/>
        <v/>
      </c>
    </row>
    <row r="1750" spans="1:28" s="170" customFormat="1" ht="20.399999999999999">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2"/>
        <v/>
      </c>
      <c r="T1750" s="155" t="str">
        <f ca="1">IF(B1750="","",IF(ISERROR(MATCH($J1750,SorP!$B$1:$B$6226,0)),"",INDIRECT("'SorP'!$A$"&amp;MATCH($S1750&amp;$J1750,SorP!C:C,0))))</f>
        <v/>
      </c>
      <c r="U1750" s="168"/>
      <c r="V1750" s="169" t="e">
        <f>IF(C1750="",NA(),MATCH($B1750&amp;$C1750,'Smelter Look-up'!$J:$J,0))</f>
        <v>#N/A</v>
      </c>
      <c r="X1750" s="170">
        <f t="shared" ca="1" si="81"/>
        <v>0</v>
      </c>
      <c r="AB1750" s="312" t="str">
        <f t="shared" si="83"/>
        <v/>
      </c>
    </row>
    <row r="1751" spans="1:28" s="170" customFormat="1" ht="20.399999999999999">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2"/>
        <v/>
      </c>
      <c r="T1751" s="155" t="str">
        <f ca="1">IF(B1751="","",IF(ISERROR(MATCH($J1751,SorP!$B$1:$B$6226,0)),"",INDIRECT("'SorP'!$A$"&amp;MATCH($S1751&amp;$J1751,SorP!C:C,0))))</f>
        <v/>
      </c>
      <c r="U1751" s="168"/>
      <c r="V1751" s="169" t="e">
        <f>IF(C1751="",NA(),MATCH($B1751&amp;$C1751,'Smelter Look-up'!$J:$J,0))</f>
        <v>#N/A</v>
      </c>
      <c r="X1751" s="170">
        <f t="shared" ca="1" si="81"/>
        <v>0</v>
      </c>
      <c r="AB1751" s="312" t="str">
        <f t="shared" si="83"/>
        <v/>
      </c>
    </row>
    <row r="1752" spans="1:28" s="170" customFormat="1" ht="20.399999999999999">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2"/>
        <v/>
      </c>
      <c r="T1752" s="155" t="str">
        <f ca="1">IF(B1752="","",IF(ISERROR(MATCH($J1752,SorP!$B$1:$B$6226,0)),"",INDIRECT("'SorP'!$A$"&amp;MATCH($S1752&amp;$J1752,SorP!C:C,0))))</f>
        <v/>
      </c>
      <c r="U1752" s="168"/>
      <c r="V1752" s="169" t="e">
        <f>IF(C1752="",NA(),MATCH($B1752&amp;$C1752,'Smelter Look-up'!$J:$J,0))</f>
        <v>#N/A</v>
      </c>
      <c r="X1752" s="170">
        <f t="shared" ca="1" si="81"/>
        <v>0</v>
      </c>
      <c r="AB1752" s="312" t="str">
        <f t="shared" si="83"/>
        <v/>
      </c>
    </row>
    <row r="1753" spans="1:28" s="170" customFormat="1" ht="20.399999999999999">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2"/>
        <v/>
      </c>
      <c r="T1753" s="155" t="str">
        <f ca="1">IF(B1753="","",IF(ISERROR(MATCH($J1753,SorP!$B$1:$B$6226,0)),"",INDIRECT("'SorP'!$A$"&amp;MATCH($S1753&amp;$J1753,SorP!C:C,0))))</f>
        <v/>
      </c>
      <c r="U1753" s="168"/>
      <c r="V1753" s="169" t="e">
        <f>IF(C1753="",NA(),MATCH($B1753&amp;$C1753,'Smelter Look-up'!$J:$J,0))</f>
        <v>#N/A</v>
      </c>
      <c r="X1753" s="170">
        <f t="shared" ca="1" si="81"/>
        <v>0</v>
      </c>
      <c r="AB1753" s="312" t="str">
        <f t="shared" si="83"/>
        <v/>
      </c>
    </row>
    <row r="1754" spans="1:28" s="170" customFormat="1" ht="20.399999999999999">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2"/>
        <v/>
      </c>
      <c r="T1754" s="155" t="str">
        <f ca="1">IF(B1754="","",IF(ISERROR(MATCH($J1754,SorP!$B$1:$B$6226,0)),"",INDIRECT("'SorP'!$A$"&amp;MATCH($S1754&amp;$J1754,SorP!C:C,0))))</f>
        <v/>
      </c>
      <c r="U1754" s="168"/>
      <c r="V1754" s="169" t="e">
        <f>IF(C1754="",NA(),MATCH($B1754&amp;$C1754,'Smelter Look-up'!$J:$J,0))</f>
        <v>#N/A</v>
      </c>
      <c r="X1754" s="170">
        <f t="shared" ca="1" si="81"/>
        <v>0</v>
      </c>
      <c r="AB1754" s="312" t="str">
        <f t="shared" si="83"/>
        <v/>
      </c>
    </row>
    <row r="1755" spans="1:28" s="170" customFormat="1" ht="20.399999999999999">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2"/>
        <v/>
      </c>
      <c r="T1755" s="155" t="str">
        <f ca="1">IF(B1755="","",IF(ISERROR(MATCH($J1755,SorP!$B$1:$B$6226,0)),"",INDIRECT("'SorP'!$A$"&amp;MATCH($S1755&amp;$J1755,SorP!C:C,0))))</f>
        <v/>
      </c>
      <c r="U1755" s="168"/>
      <c r="V1755" s="169" t="e">
        <f>IF(C1755="",NA(),MATCH($B1755&amp;$C1755,'Smelter Look-up'!$J:$J,0))</f>
        <v>#N/A</v>
      </c>
      <c r="X1755" s="170">
        <f t="shared" ca="1" si="81"/>
        <v>0</v>
      </c>
      <c r="AB1755" s="312" t="str">
        <f t="shared" si="83"/>
        <v/>
      </c>
    </row>
    <row r="1756" spans="1:28" s="170" customFormat="1" ht="20.399999999999999">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2"/>
        <v/>
      </c>
      <c r="T1756" s="155" t="str">
        <f ca="1">IF(B1756="","",IF(ISERROR(MATCH($J1756,SorP!$B$1:$B$6226,0)),"",INDIRECT("'SorP'!$A$"&amp;MATCH($S1756&amp;$J1756,SorP!C:C,0))))</f>
        <v/>
      </c>
      <c r="U1756" s="168"/>
      <c r="V1756" s="169" t="e">
        <f>IF(C1756="",NA(),MATCH($B1756&amp;$C1756,'Smelter Look-up'!$J:$J,0))</f>
        <v>#N/A</v>
      </c>
      <c r="X1756" s="170">
        <f t="shared" ca="1" si="81"/>
        <v>0</v>
      </c>
      <c r="AB1756" s="312" t="str">
        <f t="shared" si="83"/>
        <v/>
      </c>
    </row>
    <row r="1757" spans="1:28" s="170" customFormat="1" ht="20.399999999999999">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2"/>
        <v/>
      </c>
      <c r="T1757" s="155" t="str">
        <f ca="1">IF(B1757="","",IF(ISERROR(MATCH($J1757,SorP!$B$1:$B$6226,0)),"",INDIRECT("'SorP'!$A$"&amp;MATCH($S1757&amp;$J1757,SorP!C:C,0))))</f>
        <v/>
      </c>
      <c r="U1757" s="168"/>
      <c r="V1757" s="169" t="e">
        <f>IF(C1757="",NA(),MATCH($B1757&amp;$C1757,'Smelter Look-up'!$J:$J,0))</f>
        <v>#N/A</v>
      </c>
      <c r="X1757" s="170">
        <f t="shared" ca="1" si="81"/>
        <v>0</v>
      </c>
      <c r="AB1757" s="312" t="str">
        <f t="shared" si="83"/>
        <v/>
      </c>
    </row>
    <row r="1758" spans="1:28" s="170" customFormat="1" ht="20.399999999999999">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2"/>
        <v/>
      </c>
      <c r="T1758" s="155" t="str">
        <f ca="1">IF(B1758="","",IF(ISERROR(MATCH($J1758,SorP!$B$1:$B$6226,0)),"",INDIRECT("'SorP'!$A$"&amp;MATCH($S1758&amp;$J1758,SorP!C:C,0))))</f>
        <v/>
      </c>
      <c r="U1758" s="168"/>
      <c r="V1758" s="169" t="e">
        <f>IF(C1758="",NA(),MATCH($B1758&amp;$C1758,'Smelter Look-up'!$J:$J,0))</f>
        <v>#N/A</v>
      </c>
      <c r="X1758" s="170">
        <f t="shared" ca="1" si="81"/>
        <v>0</v>
      </c>
      <c r="AB1758" s="312" t="str">
        <f t="shared" si="83"/>
        <v/>
      </c>
    </row>
    <row r="1759" spans="1:28" s="170" customFormat="1" ht="20.399999999999999">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2"/>
        <v/>
      </c>
      <c r="T1759" s="155" t="str">
        <f ca="1">IF(B1759="","",IF(ISERROR(MATCH($J1759,SorP!$B$1:$B$6226,0)),"",INDIRECT("'SorP'!$A$"&amp;MATCH($S1759&amp;$J1759,SorP!C:C,0))))</f>
        <v/>
      </c>
      <c r="U1759" s="168"/>
      <c r="V1759" s="169" t="e">
        <f>IF(C1759="",NA(),MATCH($B1759&amp;$C1759,'Smelter Look-up'!$J:$J,0))</f>
        <v>#N/A</v>
      </c>
      <c r="X1759" s="170">
        <f t="shared" ca="1" si="81"/>
        <v>0</v>
      </c>
      <c r="AB1759" s="312" t="str">
        <f t="shared" si="83"/>
        <v/>
      </c>
    </row>
    <row r="1760" spans="1:28" s="170" customFormat="1" ht="20.399999999999999">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2"/>
        <v/>
      </c>
      <c r="T1760" s="155" t="str">
        <f ca="1">IF(B1760="","",IF(ISERROR(MATCH($J1760,SorP!$B$1:$B$6226,0)),"",INDIRECT("'SorP'!$A$"&amp;MATCH($S1760&amp;$J1760,SorP!C:C,0))))</f>
        <v/>
      </c>
      <c r="U1760" s="168"/>
      <c r="V1760" s="169" t="e">
        <f>IF(C1760="",NA(),MATCH($B1760&amp;$C1760,'Smelter Look-up'!$J:$J,0))</f>
        <v>#N/A</v>
      </c>
      <c r="X1760" s="170">
        <f t="shared" ca="1" si="81"/>
        <v>0</v>
      </c>
      <c r="AB1760" s="312" t="str">
        <f t="shared" si="83"/>
        <v/>
      </c>
    </row>
    <row r="1761" spans="1:28" s="170" customFormat="1" ht="20.399999999999999">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2"/>
        <v/>
      </c>
      <c r="T1761" s="155" t="str">
        <f ca="1">IF(B1761="","",IF(ISERROR(MATCH($J1761,SorP!$B$1:$B$6226,0)),"",INDIRECT("'SorP'!$A$"&amp;MATCH($S1761&amp;$J1761,SorP!C:C,0))))</f>
        <v/>
      </c>
      <c r="U1761" s="168"/>
      <c r="V1761" s="169" t="e">
        <f>IF(C1761="",NA(),MATCH($B1761&amp;$C1761,'Smelter Look-up'!$J:$J,0))</f>
        <v>#N/A</v>
      </c>
      <c r="X1761" s="170">
        <f t="shared" ca="1" si="81"/>
        <v>0</v>
      </c>
      <c r="AB1761" s="312" t="str">
        <f t="shared" si="83"/>
        <v/>
      </c>
    </row>
    <row r="1762" spans="1:28" s="170" customFormat="1" ht="20.399999999999999">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2"/>
        <v/>
      </c>
      <c r="T1762" s="155" t="str">
        <f ca="1">IF(B1762="","",IF(ISERROR(MATCH($J1762,SorP!$B$1:$B$6226,0)),"",INDIRECT("'SorP'!$A$"&amp;MATCH($S1762&amp;$J1762,SorP!C:C,0))))</f>
        <v/>
      </c>
      <c r="U1762" s="168"/>
      <c r="V1762" s="169" t="e">
        <f>IF(C1762="",NA(),MATCH($B1762&amp;$C1762,'Smelter Look-up'!$J:$J,0))</f>
        <v>#N/A</v>
      </c>
      <c r="X1762" s="170">
        <f t="shared" ca="1" si="81"/>
        <v>0</v>
      </c>
      <c r="AB1762" s="312" t="str">
        <f t="shared" si="83"/>
        <v/>
      </c>
    </row>
    <row r="1763" spans="1:28" s="170" customFormat="1" ht="20.399999999999999">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2"/>
        <v/>
      </c>
      <c r="T1763" s="155" t="str">
        <f ca="1">IF(B1763="","",IF(ISERROR(MATCH($J1763,SorP!$B$1:$B$6226,0)),"",INDIRECT("'SorP'!$A$"&amp;MATCH($S1763&amp;$J1763,SorP!C:C,0))))</f>
        <v/>
      </c>
      <c r="U1763" s="168"/>
      <c r="V1763" s="169" t="e">
        <f>IF(C1763="",NA(),MATCH($B1763&amp;$C1763,'Smelter Look-up'!$J:$J,0))</f>
        <v>#N/A</v>
      </c>
      <c r="X1763" s="170">
        <f t="shared" ca="1" si="81"/>
        <v>0</v>
      </c>
      <c r="AB1763" s="312" t="str">
        <f t="shared" si="83"/>
        <v/>
      </c>
    </row>
    <row r="1764" spans="1:28" s="170" customFormat="1" ht="20.399999999999999">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2"/>
        <v/>
      </c>
      <c r="T1764" s="155" t="str">
        <f ca="1">IF(B1764="","",IF(ISERROR(MATCH($J1764,SorP!$B$1:$B$6226,0)),"",INDIRECT("'SorP'!$A$"&amp;MATCH($S1764&amp;$J1764,SorP!C:C,0))))</f>
        <v/>
      </c>
      <c r="U1764" s="168"/>
      <c r="V1764" s="169" t="e">
        <f>IF(C1764="",NA(),MATCH($B1764&amp;$C1764,'Smelter Look-up'!$J:$J,0))</f>
        <v>#N/A</v>
      </c>
      <c r="X1764" s="170">
        <f t="shared" ca="1" si="81"/>
        <v>0</v>
      </c>
      <c r="AB1764" s="312" t="str">
        <f t="shared" si="83"/>
        <v/>
      </c>
    </row>
    <row r="1765" spans="1:28" s="170" customFormat="1" ht="20.399999999999999">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2"/>
        <v/>
      </c>
      <c r="T1765" s="155" t="str">
        <f ca="1">IF(B1765="","",IF(ISERROR(MATCH($J1765,SorP!$B$1:$B$6226,0)),"",INDIRECT("'SorP'!$A$"&amp;MATCH($S1765&amp;$J1765,SorP!C:C,0))))</f>
        <v/>
      </c>
      <c r="U1765" s="168"/>
      <c r="V1765" s="169" t="e">
        <f>IF(C1765="",NA(),MATCH($B1765&amp;$C1765,'Smelter Look-up'!$J:$J,0))</f>
        <v>#N/A</v>
      </c>
      <c r="X1765" s="170">
        <f t="shared" ca="1" si="81"/>
        <v>0</v>
      </c>
      <c r="AB1765" s="312" t="str">
        <f t="shared" si="83"/>
        <v/>
      </c>
    </row>
    <row r="1766" spans="1:28" s="170" customFormat="1" ht="20.399999999999999">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2"/>
        <v/>
      </c>
      <c r="T1766" s="155" t="str">
        <f ca="1">IF(B1766="","",IF(ISERROR(MATCH($J1766,SorP!$B$1:$B$6226,0)),"",INDIRECT("'SorP'!$A$"&amp;MATCH($S1766&amp;$J1766,SorP!C:C,0))))</f>
        <v/>
      </c>
      <c r="U1766" s="168"/>
      <c r="V1766" s="169" t="e">
        <f>IF(C1766="",NA(),MATCH($B1766&amp;$C1766,'Smelter Look-up'!$J:$J,0))</f>
        <v>#N/A</v>
      </c>
      <c r="X1766" s="170">
        <f t="shared" ca="1" si="81"/>
        <v>0</v>
      </c>
      <c r="AB1766" s="312" t="str">
        <f t="shared" si="83"/>
        <v/>
      </c>
    </row>
    <row r="1767" spans="1:28" s="170" customFormat="1" ht="20.399999999999999">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2"/>
        <v/>
      </c>
      <c r="T1767" s="155" t="str">
        <f ca="1">IF(B1767="","",IF(ISERROR(MATCH($J1767,SorP!$B$1:$B$6226,0)),"",INDIRECT("'SorP'!$A$"&amp;MATCH($S1767&amp;$J1767,SorP!C:C,0))))</f>
        <v/>
      </c>
      <c r="U1767" s="168"/>
      <c r="V1767" s="169" t="e">
        <f>IF(C1767="",NA(),MATCH($B1767&amp;$C1767,'Smelter Look-up'!$J:$J,0))</f>
        <v>#N/A</v>
      </c>
      <c r="X1767" s="170">
        <f t="shared" ca="1" si="81"/>
        <v>0</v>
      </c>
      <c r="AB1767" s="312" t="str">
        <f t="shared" si="83"/>
        <v/>
      </c>
    </row>
    <row r="1768" spans="1:28" s="170" customFormat="1" ht="20.399999999999999">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2"/>
        <v/>
      </c>
      <c r="T1768" s="155" t="str">
        <f ca="1">IF(B1768="","",IF(ISERROR(MATCH($J1768,SorP!$B$1:$B$6226,0)),"",INDIRECT("'SorP'!$A$"&amp;MATCH($S1768&amp;$J1768,SorP!C:C,0))))</f>
        <v/>
      </c>
      <c r="U1768" s="168"/>
      <c r="V1768" s="169" t="e">
        <f>IF(C1768="",NA(),MATCH($B1768&amp;$C1768,'Smelter Look-up'!$J:$J,0))</f>
        <v>#N/A</v>
      </c>
      <c r="X1768" s="170">
        <f t="shared" ca="1" si="81"/>
        <v>0</v>
      </c>
      <c r="AB1768" s="312" t="str">
        <f t="shared" si="83"/>
        <v/>
      </c>
    </row>
    <row r="1769" spans="1:28" s="170" customFormat="1" ht="20.399999999999999">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2"/>
        <v/>
      </c>
      <c r="T1769" s="155" t="str">
        <f ca="1">IF(B1769="","",IF(ISERROR(MATCH($J1769,SorP!$B$1:$B$6226,0)),"",INDIRECT("'SorP'!$A$"&amp;MATCH($S1769&amp;$J1769,SorP!C:C,0))))</f>
        <v/>
      </c>
      <c r="U1769" s="168"/>
      <c r="V1769" s="169" t="e">
        <f>IF(C1769="",NA(),MATCH($B1769&amp;$C1769,'Smelter Look-up'!$J:$J,0))</f>
        <v>#N/A</v>
      </c>
      <c r="X1769" s="170">
        <f t="shared" ca="1" si="81"/>
        <v>0</v>
      </c>
      <c r="AB1769" s="312" t="str">
        <f t="shared" si="83"/>
        <v/>
      </c>
    </row>
    <row r="1770" spans="1:28" s="170" customFormat="1" ht="20.399999999999999">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2"/>
        <v/>
      </c>
      <c r="T1770" s="155" t="str">
        <f ca="1">IF(B1770="","",IF(ISERROR(MATCH($J1770,SorP!$B$1:$B$6226,0)),"",INDIRECT("'SorP'!$A$"&amp;MATCH($S1770&amp;$J1770,SorP!C:C,0))))</f>
        <v/>
      </c>
      <c r="U1770" s="168"/>
      <c r="V1770" s="169" t="e">
        <f>IF(C1770="",NA(),MATCH($B1770&amp;$C1770,'Smelter Look-up'!$J:$J,0))</f>
        <v>#N/A</v>
      </c>
      <c r="X1770" s="170">
        <f t="shared" ca="1" si="81"/>
        <v>0</v>
      </c>
      <c r="AB1770" s="312" t="str">
        <f t="shared" si="83"/>
        <v/>
      </c>
    </row>
    <row r="1771" spans="1:28" s="170" customFormat="1" ht="20.399999999999999">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2"/>
        <v/>
      </c>
      <c r="T1771" s="155" t="str">
        <f ca="1">IF(B1771="","",IF(ISERROR(MATCH($J1771,SorP!$B$1:$B$6226,0)),"",INDIRECT("'SorP'!$A$"&amp;MATCH($S1771&amp;$J1771,SorP!C:C,0))))</f>
        <v/>
      </c>
      <c r="U1771" s="168"/>
      <c r="V1771" s="169" t="e">
        <f>IF(C1771="",NA(),MATCH($B1771&amp;$C1771,'Smelter Look-up'!$J:$J,0))</f>
        <v>#N/A</v>
      </c>
      <c r="X1771" s="170">
        <f t="shared" ca="1" si="81"/>
        <v>0</v>
      </c>
      <c r="AB1771" s="312" t="str">
        <f t="shared" si="83"/>
        <v/>
      </c>
    </row>
    <row r="1772" spans="1:28" s="170" customFormat="1" ht="20.399999999999999">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2"/>
        <v/>
      </c>
      <c r="T1772" s="155" t="str">
        <f ca="1">IF(B1772="","",IF(ISERROR(MATCH($J1772,SorP!$B$1:$B$6226,0)),"",INDIRECT("'SorP'!$A$"&amp;MATCH($S1772&amp;$J1772,SorP!C:C,0))))</f>
        <v/>
      </c>
      <c r="U1772" s="168"/>
      <c r="V1772" s="169" t="e">
        <f>IF(C1772="",NA(),MATCH($B1772&amp;$C1772,'Smelter Look-up'!$J:$J,0))</f>
        <v>#N/A</v>
      </c>
      <c r="X1772" s="170">
        <f t="shared" ca="1" si="81"/>
        <v>0</v>
      </c>
      <c r="AB1772" s="312" t="str">
        <f t="shared" si="83"/>
        <v/>
      </c>
    </row>
    <row r="1773" spans="1:28" s="170" customFormat="1" ht="20.399999999999999">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2"/>
        <v/>
      </c>
      <c r="T1773" s="155" t="str">
        <f ca="1">IF(B1773="","",IF(ISERROR(MATCH($J1773,SorP!$B$1:$B$6226,0)),"",INDIRECT("'SorP'!$A$"&amp;MATCH($S1773&amp;$J1773,SorP!C:C,0))))</f>
        <v/>
      </c>
      <c r="U1773" s="168"/>
      <c r="V1773" s="169" t="e">
        <f>IF(C1773="",NA(),MATCH($B1773&amp;$C1773,'Smelter Look-up'!$J:$J,0))</f>
        <v>#N/A</v>
      </c>
      <c r="X1773" s="170">
        <f t="shared" ca="1" si="81"/>
        <v>0</v>
      </c>
      <c r="AB1773" s="312" t="str">
        <f t="shared" si="83"/>
        <v/>
      </c>
    </row>
    <row r="1774" spans="1:28" s="170" customFormat="1" ht="20.399999999999999">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2"/>
        <v/>
      </c>
      <c r="T1774" s="155" t="str">
        <f ca="1">IF(B1774="","",IF(ISERROR(MATCH($J1774,SorP!$B$1:$B$6226,0)),"",INDIRECT("'SorP'!$A$"&amp;MATCH($S1774&amp;$J1774,SorP!C:C,0))))</f>
        <v/>
      </c>
      <c r="U1774" s="168"/>
      <c r="V1774" s="169" t="e">
        <f>IF(C1774="",NA(),MATCH($B1774&amp;$C1774,'Smelter Look-up'!$J:$J,0))</f>
        <v>#N/A</v>
      </c>
      <c r="X1774" s="170">
        <f t="shared" ca="1" si="81"/>
        <v>0</v>
      </c>
      <c r="AB1774" s="312" t="str">
        <f t="shared" si="83"/>
        <v/>
      </c>
    </row>
    <row r="1775" spans="1:28" s="170" customFormat="1" ht="20.399999999999999">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2"/>
        <v/>
      </c>
      <c r="T1775" s="155" t="str">
        <f ca="1">IF(B1775="","",IF(ISERROR(MATCH($J1775,SorP!$B$1:$B$6226,0)),"",INDIRECT("'SorP'!$A$"&amp;MATCH($S1775&amp;$J1775,SorP!C:C,0))))</f>
        <v/>
      </c>
      <c r="U1775" s="168"/>
      <c r="V1775" s="169" t="e">
        <f>IF(C1775="",NA(),MATCH($B1775&amp;$C1775,'Smelter Look-up'!$J:$J,0))</f>
        <v>#N/A</v>
      </c>
      <c r="X1775" s="170">
        <f t="shared" ca="1" si="81"/>
        <v>0</v>
      </c>
      <c r="AB1775" s="312" t="str">
        <f t="shared" si="83"/>
        <v/>
      </c>
    </row>
    <row r="1776" spans="1:28" s="170" customFormat="1" ht="20.399999999999999">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2"/>
        <v/>
      </c>
      <c r="T1776" s="155" t="str">
        <f ca="1">IF(B1776="","",IF(ISERROR(MATCH($J1776,SorP!$B$1:$B$6226,0)),"",INDIRECT("'SorP'!$A$"&amp;MATCH($S1776&amp;$J1776,SorP!C:C,0))))</f>
        <v/>
      </c>
      <c r="U1776" s="168"/>
      <c r="V1776" s="169" t="e">
        <f>IF(C1776="",NA(),MATCH($B1776&amp;$C1776,'Smelter Look-up'!$J:$J,0))</f>
        <v>#N/A</v>
      </c>
      <c r="X1776" s="170">
        <f t="shared" ca="1" si="81"/>
        <v>0</v>
      </c>
      <c r="AB1776" s="312" t="str">
        <f t="shared" si="83"/>
        <v/>
      </c>
    </row>
    <row r="1777" spans="1:28" s="170" customFormat="1" ht="20.399999999999999">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2"/>
        <v/>
      </c>
      <c r="T1777" s="155" t="str">
        <f ca="1">IF(B1777="","",IF(ISERROR(MATCH($J1777,SorP!$B$1:$B$6226,0)),"",INDIRECT("'SorP'!$A$"&amp;MATCH($S1777&amp;$J1777,SorP!C:C,0))))</f>
        <v/>
      </c>
      <c r="U1777" s="168"/>
      <c r="V1777" s="169" t="e">
        <f>IF(C1777="",NA(),MATCH($B1777&amp;$C1777,'Smelter Look-up'!$J:$J,0))</f>
        <v>#N/A</v>
      </c>
      <c r="X1777" s="170">
        <f t="shared" ca="1" si="81"/>
        <v>0</v>
      </c>
      <c r="AB1777" s="312" t="str">
        <f t="shared" si="83"/>
        <v/>
      </c>
    </row>
    <row r="1778" spans="1:28" s="170" customFormat="1" ht="20.399999999999999">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2"/>
        <v/>
      </c>
      <c r="T1778" s="155" t="str">
        <f ca="1">IF(B1778="","",IF(ISERROR(MATCH($J1778,SorP!$B$1:$B$6226,0)),"",INDIRECT("'SorP'!$A$"&amp;MATCH($S1778&amp;$J1778,SorP!C:C,0))))</f>
        <v/>
      </c>
      <c r="U1778" s="168"/>
      <c r="V1778" s="169" t="e">
        <f>IF(C1778="",NA(),MATCH($B1778&amp;$C1778,'Smelter Look-up'!$J:$J,0))</f>
        <v>#N/A</v>
      </c>
      <c r="X1778" s="170">
        <f t="shared" ca="1" si="81"/>
        <v>0</v>
      </c>
      <c r="AB1778" s="312" t="str">
        <f t="shared" si="83"/>
        <v/>
      </c>
    </row>
    <row r="1779" spans="1:28" s="170" customFormat="1" ht="20.399999999999999">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2"/>
        <v/>
      </c>
      <c r="T1779" s="155" t="str">
        <f ca="1">IF(B1779="","",IF(ISERROR(MATCH($J1779,SorP!$B$1:$B$6226,0)),"",INDIRECT("'SorP'!$A$"&amp;MATCH($S1779&amp;$J1779,SorP!C:C,0))))</f>
        <v/>
      </c>
      <c r="U1779" s="168"/>
      <c r="V1779" s="169" t="e">
        <f>IF(C1779="",NA(),MATCH($B1779&amp;$C1779,'Smelter Look-up'!$J:$J,0))</f>
        <v>#N/A</v>
      </c>
      <c r="X1779" s="170">
        <f t="shared" ca="1" si="81"/>
        <v>0</v>
      </c>
      <c r="AB1779" s="312" t="str">
        <f t="shared" si="83"/>
        <v/>
      </c>
    </row>
    <row r="1780" spans="1:28" s="170" customFormat="1" ht="20.399999999999999">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2"/>
        <v/>
      </c>
      <c r="T1780" s="155" t="str">
        <f ca="1">IF(B1780="","",IF(ISERROR(MATCH($J1780,SorP!$B$1:$B$6226,0)),"",INDIRECT("'SorP'!$A$"&amp;MATCH($S1780&amp;$J1780,SorP!C:C,0))))</f>
        <v/>
      </c>
      <c r="U1780" s="168"/>
      <c r="V1780" s="169" t="e">
        <f>IF(C1780="",NA(),MATCH($B1780&amp;$C1780,'Smelter Look-up'!$J:$J,0))</f>
        <v>#N/A</v>
      </c>
      <c r="X1780" s="170">
        <f t="shared" ca="1" si="81"/>
        <v>0</v>
      </c>
      <c r="AB1780" s="312" t="str">
        <f t="shared" si="83"/>
        <v/>
      </c>
    </row>
    <row r="1781" spans="1:28" s="170" customFormat="1" ht="20.399999999999999">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2"/>
        <v/>
      </c>
      <c r="T1781" s="155" t="str">
        <f ca="1">IF(B1781="","",IF(ISERROR(MATCH($J1781,SorP!$B$1:$B$6226,0)),"",INDIRECT("'SorP'!$A$"&amp;MATCH($S1781&amp;$J1781,SorP!C:C,0))))</f>
        <v/>
      </c>
      <c r="U1781" s="168"/>
      <c r="V1781" s="169" t="e">
        <f>IF(C1781="",NA(),MATCH($B1781&amp;$C1781,'Smelter Look-up'!$J:$J,0))</f>
        <v>#N/A</v>
      </c>
      <c r="X1781" s="170">
        <f t="shared" ca="1" si="81"/>
        <v>0</v>
      </c>
      <c r="AB1781" s="312" t="str">
        <f t="shared" si="83"/>
        <v/>
      </c>
    </row>
    <row r="1782" spans="1:28" s="170" customFormat="1" ht="20.399999999999999">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2"/>
        <v/>
      </c>
      <c r="T1782" s="155" t="str">
        <f ca="1">IF(B1782="","",IF(ISERROR(MATCH($J1782,SorP!$B$1:$B$6226,0)),"",INDIRECT("'SorP'!$A$"&amp;MATCH($S1782&amp;$J1782,SorP!C:C,0))))</f>
        <v/>
      </c>
      <c r="U1782" s="168"/>
      <c r="V1782" s="169" t="e">
        <f>IF(C1782="",NA(),MATCH($B1782&amp;$C1782,'Smelter Look-up'!$J:$J,0))</f>
        <v>#N/A</v>
      </c>
      <c r="X1782" s="170">
        <f t="shared" ca="1" si="81"/>
        <v>0</v>
      </c>
      <c r="AB1782" s="312" t="str">
        <f t="shared" si="83"/>
        <v/>
      </c>
    </row>
    <row r="1783" spans="1:28" s="170" customFormat="1" ht="20.399999999999999">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2"/>
        <v/>
      </c>
      <c r="T1783" s="155" t="str">
        <f ca="1">IF(B1783="","",IF(ISERROR(MATCH($J1783,SorP!$B$1:$B$6226,0)),"",INDIRECT("'SorP'!$A$"&amp;MATCH($S1783&amp;$J1783,SorP!C:C,0))))</f>
        <v/>
      </c>
      <c r="U1783" s="168"/>
      <c r="V1783" s="169" t="e">
        <f>IF(C1783="",NA(),MATCH($B1783&amp;$C1783,'Smelter Look-up'!$J:$J,0))</f>
        <v>#N/A</v>
      </c>
      <c r="X1783" s="170">
        <f t="shared" ca="1" si="81"/>
        <v>0</v>
      </c>
      <c r="AB1783" s="312" t="str">
        <f t="shared" si="83"/>
        <v/>
      </c>
    </row>
    <row r="1784" spans="1:28" s="170" customFormat="1" ht="20.399999999999999">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2"/>
        <v/>
      </c>
      <c r="T1784" s="155" t="str">
        <f ca="1">IF(B1784="","",IF(ISERROR(MATCH($J1784,SorP!$B$1:$B$6226,0)),"",INDIRECT("'SorP'!$A$"&amp;MATCH($S1784&amp;$J1784,SorP!C:C,0))))</f>
        <v/>
      </c>
      <c r="U1784" s="168"/>
      <c r="V1784" s="169" t="e">
        <f>IF(C1784="",NA(),MATCH($B1784&amp;$C1784,'Smelter Look-up'!$J:$J,0))</f>
        <v>#N/A</v>
      </c>
      <c r="X1784" s="170">
        <f t="shared" ca="1" si="81"/>
        <v>0</v>
      </c>
      <c r="AB1784" s="312" t="str">
        <f t="shared" si="83"/>
        <v/>
      </c>
    </row>
    <row r="1785" spans="1:28" s="170" customFormat="1" ht="20.399999999999999">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2"/>
        <v/>
      </c>
      <c r="T1785" s="155" t="str">
        <f ca="1">IF(B1785="","",IF(ISERROR(MATCH($J1785,SorP!$B$1:$B$6226,0)),"",INDIRECT("'SorP'!$A$"&amp;MATCH($S1785&amp;$J1785,SorP!C:C,0))))</f>
        <v/>
      </c>
      <c r="U1785" s="168"/>
      <c r="V1785" s="169" t="e">
        <f>IF(C1785="",NA(),MATCH($B1785&amp;$C1785,'Smelter Look-up'!$J:$J,0))</f>
        <v>#N/A</v>
      </c>
      <c r="X1785" s="170">
        <f t="shared" ca="1" si="81"/>
        <v>0</v>
      </c>
      <c r="AB1785" s="312" t="str">
        <f t="shared" si="83"/>
        <v/>
      </c>
    </row>
    <row r="1786" spans="1:28" s="170" customFormat="1" ht="20.399999999999999">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2"/>
        <v/>
      </c>
      <c r="T1786" s="155" t="str">
        <f ca="1">IF(B1786="","",IF(ISERROR(MATCH($J1786,SorP!$B$1:$B$6226,0)),"",INDIRECT("'SorP'!$A$"&amp;MATCH($S1786&amp;$J1786,SorP!C:C,0))))</f>
        <v/>
      </c>
      <c r="U1786" s="168"/>
      <c r="V1786" s="169" t="e">
        <f>IF(C1786="",NA(),MATCH($B1786&amp;$C1786,'Smelter Look-up'!$J:$J,0))</f>
        <v>#N/A</v>
      </c>
      <c r="X1786" s="170">
        <f t="shared" ca="1" si="81"/>
        <v>0</v>
      </c>
      <c r="AB1786" s="312" t="str">
        <f t="shared" si="83"/>
        <v/>
      </c>
    </row>
    <row r="1787" spans="1:28" s="170" customFormat="1" ht="20.399999999999999">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2"/>
        <v/>
      </c>
      <c r="T1787" s="155" t="str">
        <f ca="1">IF(B1787="","",IF(ISERROR(MATCH($J1787,SorP!$B$1:$B$6226,0)),"",INDIRECT("'SorP'!$A$"&amp;MATCH($S1787&amp;$J1787,SorP!C:C,0))))</f>
        <v/>
      </c>
      <c r="U1787" s="168"/>
      <c r="V1787" s="169" t="e">
        <f>IF(C1787="",NA(),MATCH($B1787&amp;$C1787,'Smelter Look-up'!$J:$J,0))</f>
        <v>#N/A</v>
      </c>
      <c r="X1787" s="170">
        <f t="shared" ca="1" si="81"/>
        <v>0</v>
      </c>
      <c r="AB1787" s="312" t="str">
        <f t="shared" si="83"/>
        <v/>
      </c>
    </row>
    <row r="1788" spans="1:28" s="170" customFormat="1" ht="20.399999999999999">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2"/>
        <v/>
      </c>
      <c r="T1788" s="155" t="str">
        <f ca="1">IF(B1788="","",IF(ISERROR(MATCH($J1788,SorP!$B$1:$B$6226,0)),"",INDIRECT("'SorP'!$A$"&amp;MATCH($S1788&amp;$J1788,SorP!C:C,0))))</f>
        <v/>
      </c>
      <c r="U1788" s="168"/>
      <c r="V1788" s="169" t="e">
        <f>IF(C1788="",NA(),MATCH($B1788&amp;$C1788,'Smelter Look-up'!$J:$J,0))</f>
        <v>#N/A</v>
      </c>
      <c r="X1788" s="170">
        <f t="shared" ref="X1788:X1851" ca="1" si="84">IF(AND(C1788="Smelter not listed",OR(LEN(D1788)=0,LEN(E1788)=0)),1,0)</f>
        <v>0</v>
      </c>
      <c r="AB1788" s="312" t="str">
        <f t="shared" si="83"/>
        <v/>
      </c>
    </row>
    <row r="1789" spans="1:28" s="170" customFormat="1" ht="20.399999999999999">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ref="S1789:S1852" ca="1" si="85">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84"/>
        <v>0</v>
      </c>
      <c r="AB1789" s="312" t="str">
        <f t="shared" si="83"/>
        <v/>
      </c>
    </row>
    <row r="1790" spans="1:28" s="170" customFormat="1" ht="20.399999999999999">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3"/>
        <v/>
      </c>
    </row>
    <row r="1791" spans="1:28" s="170" customFormat="1" ht="20.399999999999999">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ca="1" si="84"/>
        <v>0</v>
      </c>
      <c r="AB1791" s="312" t="str">
        <f t="shared" si="83"/>
        <v/>
      </c>
    </row>
    <row r="1792" spans="1:28" s="170" customFormat="1" ht="20.399999999999999">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5"/>
        <v/>
      </c>
      <c r="T1792" s="155" t="str">
        <f ca="1">IF(B1792="","",IF(ISERROR(MATCH($J1792,SorP!$B$1:$B$6226,0)),"",INDIRECT("'SorP'!$A$"&amp;MATCH($S1792&amp;$J1792,SorP!C:C,0))))</f>
        <v/>
      </c>
      <c r="U1792" s="168"/>
      <c r="V1792" s="169" t="e">
        <f>IF(C1792="",NA(),MATCH($B1792&amp;$C1792,'Smelter Look-up'!$J:$J,0))</f>
        <v>#N/A</v>
      </c>
      <c r="X1792" s="170">
        <f t="shared" ca="1" si="84"/>
        <v>0</v>
      </c>
      <c r="AB1792" s="312" t="str">
        <f t="shared" si="83"/>
        <v/>
      </c>
    </row>
    <row r="1793" spans="1:28" s="170" customFormat="1" ht="20.399999999999999">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5"/>
        <v/>
      </c>
      <c r="T1793" s="155" t="str">
        <f ca="1">IF(B1793="","",IF(ISERROR(MATCH($J1793,SorP!$B$1:$B$6226,0)),"",INDIRECT("'SorP'!$A$"&amp;MATCH($S1793&amp;$J1793,SorP!C:C,0))))</f>
        <v/>
      </c>
      <c r="U1793" s="168"/>
      <c r="V1793" s="169" t="e">
        <f>IF(C1793="",NA(),MATCH($B1793&amp;$C1793,'Smelter Look-up'!$J:$J,0))</f>
        <v>#N/A</v>
      </c>
      <c r="X1793" s="170">
        <f t="shared" ca="1" si="84"/>
        <v>0</v>
      </c>
      <c r="AB1793" s="312" t="str">
        <f t="shared" si="83"/>
        <v/>
      </c>
    </row>
    <row r="1794" spans="1:28" s="170" customFormat="1" ht="20.399999999999999">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5"/>
        <v/>
      </c>
      <c r="T1794" s="155" t="str">
        <f ca="1">IF(B1794="","",IF(ISERROR(MATCH($J1794,SorP!$B$1:$B$6226,0)),"",INDIRECT("'SorP'!$A$"&amp;MATCH($S1794&amp;$J1794,SorP!C:C,0))))</f>
        <v/>
      </c>
      <c r="U1794" s="168"/>
      <c r="V1794" s="169" t="e">
        <f>IF(C1794="",NA(),MATCH($B1794&amp;$C1794,'Smelter Look-up'!$J:$J,0))</f>
        <v>#N/A</v>
      </c>
      <c r="X1794" s="170">
        <f t="shared" ca="1" si="84"/>
        <v>0</v>
      </c>
      <c r="AB1794" s="312" t="str">
        <f t="shared" si="83"/>
        <v/>
      </c>
    </row>
    <row r="1795" spans="1:28" s="170" customFormat="1" ht="20.399999999999999">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5"/>
        <v/>
      </c>
      <c r="T1795" s="155" t="str">
        <f ca="1">IF(B1795="","",IF(ISERROR(MATCH($J1795,SorP!$B$1:$B$6226,0)),"",INDIRECT("'SorP'!$A$"&amp;MATCH($S1795&amp;$J1795,SorP!C:C,0))))</f>
        <v/>
      </c>
      <c r="U1795" s="168"/>
      <c r="V1795" s="169" t="e">
        <f>IF(C1795="",NA(),MATCH($B1795&amp;$C1795,'Smelter Look-up'!$J:$J,0))</f>
        <v>#N/A</v>
      </c>
      <c r="X1795" s="170">
        <f t="shared" ca="1" si="84"/>
        <v>0</v>
      </c>
      <c r="AB1795" s="312" t="str">
        <f t="shared" ref="AB1795:AB1858" si="86">IF(C1795="","",B1795)</f>
        <v/>
      </c>
    </row>
    <row r="1796" spans="1:28" s="170" customFormat="1" ht="20.399999999999999">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5"/>
        <v/>
      </c>
      <c r="T1796" s="155" t="str">
        <f ca="1">IF(B1796="","",IF(ISERROR(MATCH($J1796,SorP!$B$1:$B$6226,0)),"",INDIRECT("'SorP'!$A$"&amp;MATCH($S1796&amp;$J1796,SorP!C:C,0))))</f>
        <v/>
      </c>
      <c r="U1796" s="168"/>
      <c r="V1796" s="169" t="e">
        <f>IF(C1796="",NA(),MATCH($B1796&amp;$C1796,'Smelter Look-up'!$J:$J,0))</f>
        <v>#N/A</v>
      </c>
      <c r="X1796" s="170">
        <f t="shared" ca="1" si="84"/>
        <v>0</v>
      </c>
      <c r="AB1796" s="312" t="str">
        <f t="shared" si="86"/>
        <v/>
      </c>
    </row>
    <row r="1797" spans="1:28" s="170" customFormat="1" ht="20.399999999999999">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5"/>
        <v/>
      </c>
      <c r="T1797" s="155" t="str">
        <f ca="1">IF(B1797="","",IF(ISERROR(MATCH($J1797,SorP!$B$1:$B$6226,0)),"",INDIRECT("'SorP'!$A$"&amp;MATCH($S1797&amp;$J1797,SorP!C:C,0))))</f>
        <v/>
      </c>
      <c r="U1797" s="168"/>
      <c r="V1797" s="169" t="e">
        <f>IF(C1797="",NA(),MATCH($B1797&amp;$C1797,'Smelter Look-up'!$J:$J,0))</f>
        <v>#N/A</v>
      </c>
      <c r="X1797" s="170">
        <f t="shared" ca="1" si="84"/>
        <v>0</v>
      </c>
      <c r="AB1797" s="312" t="str">
        <f t="shared" si="86"/>
        <v/>
      </c>
    </row>
    <row r="1798" spans="1:28" s="170" customFormat="1" ht="20.399999999999999">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5"/>
        <v/>
      </c>
      <c r="T1798" s="155" t="str">
        <f ca="1">IF(B1798="","",IF(ISERROR(MATCH($J1798,SorP!$B$1:$B$6226,0)),"",INDIRECT("'SorP'!$A$"&amp;MATCH($S1798&amp;$J1798,SorP!C:C,0))))</f>
        <v/>
      </c>
      <c r="U1798" s="168"/>
      <c r="V1798" s="169" t="e">
        <f>IF(C1798="",NA(),MATCH($B1798&amp;$C1798,'Smelter Look-up'!$J:$J,0))</f>
        <v>#N/A</v>
      </c>
      <c r="X1798" s="170">
        <f t="shared" ca="1" si="84"/>
        <v>0</v>
      </c>
      <c r="AB1798" s="312" t="str">
        <f t="shared" si="86"/>
        <v/>
      </c>
    </row>
    <row r="1799" spans="1:28" s="170" customFormat="1" ht="20.399999999999999">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5"/>
        <v/>
      </c>
      <c r="T1799" s="155" t="str">
        <f ca="1">IF(B1799="","",IF(ISERROR(MATCH($J1799,SorP!$B$1:$B$6226,0)),"",INDIRECT("'SorP'!$A$"&amp;MATCH($S1799&amp;$J1799,SorP!C:C,0))))</f>
        <v/>
      </c>
      <c r="U1799" s="168"/>
      <c r="V1799" s="169" t="e">
        <f>IF(C1799="",NA(),MATCH($B1799&amp;$C1799,'Smelter Look-up'!$J:$J,0))</f>
        <v>#N/A</v>
      </c>
      <c r="X1799" s="170">
        <f t="shared" ca="1" si="84"/>
        <v>0</v>
      </c>
      <c r="AB1799" s="312" t="str">
        <f t="shared" si="86"/>
        <v/>
      </c>
    </row>
    <row r="1800" spans="1:28" s="170" customFormat="1" ht="20.399999999999999">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5"/>
        <v/>
      </c>
      <c r="T1800" s="155" t="str">
        <f ca="1">IF(B1800="","",IF(ISERROR(MATCH($J1800,SorP!$B$1:$B$6226,0)),"",INDIRECT("'SorP'!$A$"&amp;MATCH($S1800&amp;$J1800,SorP!C:C,0))))</f>
        <v/>
      </c>
      <c r="U1800" s="168"/>
      <c r="V1800" s="169" t="e">
        <f>IF(C1800="",NA(),MATCH($B1800&amp;$C1800,'Smelter Look-up'!$J:$J,0))</f>
        <v>#N/A</v>
      </c>
      <c r="X1800" s="170">
        <f t="shared" ca="1" si="84"/>
        <v>0</v>
      </c>
      <c r="AB1800" s="312" t="str">
        <f t="shared" si="86"/>
        <v/>
      </c>
    </row>
    <row r="1801" spans="1:28" s="170" customFormat="1" ht="20.399999999999999">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5"/>
        <v/>
      </c>
      <c r="T1801" s="155" t="str">
        <f ca="1">IF(B1801="","",IF(ISERROR(MATCH($J1801,SorP!$B$1:$B$6226,0)),"",INDIRECT("'SorP'!$A$"&amp;MATCH($S1801&amp;$J1801,SorP!C:C,0))))</f>
        <v/>
      </c>
      <c r="U1801" s="168"/>
      <c r="V1801" s="169" t="e">
        <f>IF(C1801="",NA(),MATCH($B1801&amp;$C1801,'Smelter Look-up'!$J:$J,0))</f>
        <v>#N/A</v>
      </c>
      <c r="X1801" s="170">
        <f t="shared" ca="1" si="84"/>
        <v>0</v>
      </c>
      <c r="AB1801" s="312" t="str">
        <f t="shared" si="86"/>
        <v/>
      </c>
    </row>
    <row r="1802" spans="1:28" s="170" customFormat="1" ht="20.399999999999999">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5"/>
        <v/>
      </c>
      <c r="T1802" s="155" t="str">
        <f ca="1">IF(B1802="","",IF(ISERROR(MATCH($J1802,SorP!$B$1:$B$6226,0)),"",INDIRECT("'SorP'!$A$"&amp;MATCH($S1802&amp;$J1802,SorP!C:C,0))))</f>
        <v/>
      </c>
      <c r="U1802" s="168"/>
      <c r="V1802" s="169" t="e">
        <f>IF(C1802="",NA(),MATCH($B1802&amp;$C1802,'Smelter Look-up'!$J:$J,0))</f>
        <v>#N/A</v>
      </c>
      <c r="X1802" s="170">
        <f t="shared" ca="1" si="84"/>
        <v>0</v>
      </c>
      <c r="AB1802" s="312" t="str">
        <f t="shared" si="86"/>
        <v/>
      </c>
    </row>
    <row r="1803" spans="1:28" s="170" customFormat="1" ht="20.399999999999999">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5"/>
        <v/>
      </c>
      <c r="T1803" s="155" t="str">
        <f ca="1">IF(B1803="","",IF(ISERROR(MATCH($J1803,SorP!$B$1:$B$6226,0)),"",INDIRECT("'SorP'!$A$"&amp;MATCH($S1803&amp;$J1803,SorP!C:C,0))))</f>
        <v/>
      </c>
      <c r="U1803" s="168"/>
      <c r="V1803" s="169" t="e">
        <f>IF(C1803="",NA(),MATCH($B1803&amp;$C1803,'Smelter Look-up'!$J:$J,0))</f>
        <v>#N/A</v>
      </c>
      <c r="X1803" s="170">
        <f t="shared" ca="1" si="84"/>
        <v>0</v>
      </c>
      <c r="AB1803" s="312" t="str">
        <f t="shared" si="86"/>
        <v/>
      </c>
    </row>
    <row r="1804" spans="1:28" s="170" customFormat="1" ht="20.399999999999999">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5"/>
        <v/>
      </c>
      <c r="T1804" s="155" t="str">
        <f ca="1">IF(B1804="","",IF(ISERROR(MATCH($J1804,SorP!$B$1:$B$6226,0)),"",INDIRECT("'SorP'!$A$"&amp;MATCH($S1804&amp;$J1804,SorP!C:C,0))))</f>
        <v/>
      </c>
      <c r="U1804" s="168"/>
      <c r="V1804" s="169" t="e">
        <f>IF(C1804="",NA(),MATCH($B1804&amp;$C1804,'Smelter Look-up'!$J:$J,0))</f>
        <v>#N/A</v>
      </c>
      <c r="X1804" s="170">
        <f t="shared" ca="1" si="84"/>
        <v>0</v>
      </c>
      <c r="AB1804" s="312" t="str">
        <f t="shared" si="86"/>
        <v/>
      </c>
    </row>
    <row r="1805" spans="1:28" s="170" customFormat="1" ht="20.399999999999999">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5"/>
        <v/>
      </c>
      <c r="T1805" s="155" t="str">
        <f ca="1">IF(B1805="","",IF(ISERROR(MATCH($J1805,SorP!$B$1:$B$6226,0)),"",INDIRECT("'SorP'!$A$"&amp;MATCH($S1805&amp;$J1805,SorP!C:C,0))))</f>
        <v/>
      </c>
      <c r="U1805" s="168"/>
      <c r="V1805" s="169" t="e">
        <f>IF(C1805="",NA(),MATCH($B1805&amp;$C1805,'Smelter Look-up'!$J:$J,0))</f>
        <v>#N/A</v>
      </c>
      <c r="X1805" s="170">
        <f t="shared" ca="1" si="84"/>
        <v>0</v>
      </c>
      <c r="AB1805" s="312" t="str">
        <f t="shared" si="86"/>
        <v/>
      </c>
    </row>
    <row r="1806" spans="1:28" s="170" customFormat="1" ht="20.399999999999999">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5"/>
        <v/>
      </c>
      <c r="T1806" s="155" t="str">
        <f ca="1">IF(B1806="","",IF(ISERROR(MATCH($J1806,SorP!$B$1:$B$6226,0)),"",INDIRECT("'SorP'!$A$"&amp;MATCH($S1806&amp;$J1806,SorP!C:C,0))))</f>
        <v/>
      </c>
      <c r="U1806" s="168"/>
      <c r="V1806" s="169" t="e">
        <f>IF(C1806="",NA(),MATCH($B1806&amp;$C1806,'Smelter Look-up'!$J:$J,0))</f>
        <v>#N/A</v>
      </c>
      <c r="X1806" s="170">
        <f t="shared" ca="1" si="84"/>
        <v>0</v>
      </c>
      <c r="AB1806" s="312" t="str">
        <f t="shared" si="86"/>
        <v/>
      </c>
    </row>
    <row r="1807" spans="1:28" s="170" customFormat="1" ht="20.399999999999999">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5"/>
        <v/>
      </c>
      <c r="T1807" s="155" t="str">
        <f ca="1">IF(B1807="","",IF(ISERROR(MATCH($J1807,SorP!$B$1:$B$6226,0)),"",INDIRECT("'SorP'!$A$"&amp;MATCH($S1807&amp;$J1807,SorP!C:C,0))))</f>
        <v/>
      </c>
      <c r="U1807" s="168"/>
      <c r="V1807" s="169" t="e">
        <f>IF(C1807="",NA(),MATCH($B1807&amp;$C1807,'Smelter Look-up'!$J:$J,0))</f>
        <v>#N/A</v>
      </c>
      <c r="X1807" s="170">
        <f t="shared" ca="1" si="84"/>
        <v>0</v>
      </c>
      <c r="AB1807" s="312" t="str">
        <f t="shared" si="86"/>
        <v/>
      </c>
    </row>
    <row r="1808" spans="1:28" s="170" customFormat="1" ht="20.399999999999999">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5"/>
        <v/>
      </c>
      <c r="T1808" s="155" t="str">
        <f ca="1">IF(B1808="","",IF(ISERROR(MATCH($J1808,SorP!$B$1:$B$6226,0)),"",INDIRECT("'SorP'!$A$"&amp;MATCH($S1808&amp;$J1808,SorP!C:C,0))))</f>
        <v/>
      </c>
      <c r="U1808" s="168"/>
      <c r="V1808" s="169" t="e">
        <f>IF(C1808="",NA(),MATCH($B1808&amp;$C1808,'Smelter Look-up'!$J:$J,0))</f>
        <v>#N/A</v>
      </c>
      <c r="X1808" s="170">
        <f t="shared" ca="1" si="84"/>
        <v>0</v>
      </c>
      <c r="AB1808" s="312" t="str">
        <f t="shared" si="86"/>
        <v/>
      </c>
    </row>
    <row r="1809" spans="1:28" s="170" customFormat="1" ht="20.399999999999999">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5"/>
        <v/>
      </c>
      <c r="T1809" s="155" t="str">
        <f ca="1">IF(B1809="","",IF(ISERROR(MATCH($J1809,SorP!$B$1:$B$6226,0)),"",INDIRECT("'SorP'!$A$"&amp;MATCH($S1809&amp;$J1809,SorP!C:C,0))))</f>
        <v/>
      </c>
      <c r="U1809" s="168"/>
      <c r="V1809" s="169" t="e">
        <f>IF(C1809="",NA(),MATCH($B1809&amp;$C1809,'Smelter Look-up'!$J:$J,0))</f>
        <v>#N/A</v>
      </c>
      <c r="X1809" s="170">
        <f t="shared" ca="1" si="84"/>
        <v>0</v>
      </c>
      <c r="AB1809" s="312" t="str">
        <f t="shared" si="86"/>
        <v/>
      </c>
    </row>
    <row r="1810" spans="1:28" s="170" customFormat="1" ht="20.399999999999999">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5"/>
        <v/>
      </c>
      <c r="T1810" s="155" t="str">
        <f ca="1">IF(B1810="","",IF(ISERROR(MATCH($J1810,SorP!$B$1:$B$6226,0)),"",INDIRECT("'SorP'!$A$"&amp;MATCH($S1810&amp;$J1810,SorP!C:C,0))))</f>
        <v/>
      </c>
      <c r="U1810" s="168"/>
      <c r="V1810" s="169" t="e">
        <f>IF(C1810="",NA(),MATCH($B1810&amp;$C1810,'Smelter Look-up'!$J:$J,0))</f>
        <v>#N/A</v>
      </c>
      <c r="X1810" s="170">
        <f t="shared" ca="1" si="84"/>
        <v>0</v>
      </c>
      <c r="AB1810" s="312" t="str">
        <f t="shared" si="86"/>
        <v/>
      </c>
    </row>
    <row r="1811" spans="1:28" s="170" customFormat="1" ht="20.399999999999999">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5"/>
        <v/>
      </c>
      <c r="T1811" s="155" t="str">
        <f ca="1">IF(B1811="","",IF(ISERROR(MATCH($J1811,SorP!$B$1:$B$6226,0)),"",INDIRECT("'SorP'!$A$"&amp;MATCH($S1811&amp;$J1811,SorP!C:C,0))))</f>
        <v/>
      </c>
      <c r="U1811" s="168"/>
      <c r="V1811" s="169" t="e">
        <f>IF(C1811="",NA(),MATCH($B1811&amp;$C1811,'Smelter Look-up'!$J:$J,0))</f>
        <v>#N/A</v>
      </c>
      <c r="X1811" s="170">
        <f t="shared" ca="1" si="84"/>
        <v>0</v>
      </c>
      <c r="AB1811" s="312" t="str">
        <f t="shared" si="86"/>
        <v/>
      </c>
    </row>
    <row r="1812" spans="1:28" s="170" customFormat="1" ht="20.399999999999999">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5"/>
        <v/>
      </c>
      <c r="T1812" s="155" t="str">
        <f ca="1">IF(B1812="","",IF(ISERROR(MATCH($J1812,SorP!$B$1:$B$6226,0)),"",INDIRECT("'SorP'!$A$"&amp;MATCH($S1812&amp;$J1812,SorP!C:C,0))))</f>
        <v/>
      </c>
      <c r="U1812" s="168"/>
      <c r="V1812" s="169" t="e">
        <f>IF(C1812="",NA(),MATCH($B1812&amp;$C1812,'Smelter Look-up'!$J:$J,0))</f>
        <v>#N/A</v>
      </c>
      <c r="X1812" s="170">
        <f t="shared" ca="1" si="84"/>
        <v>0</v>
      </c>
      <c r="AB1812" s="312" t="str">
        <f t="shared" si="86"/>
        <v/>
      </c>
    </row>
    <row r="1813" spans="1:28" s="170" customFormat="1" ht="20.399999999999999">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5"/>
        <v/>
      </c>
      <c r="T1813" s="155" t="str">
        <f ca="1">IF(B1813="","",IF(ISERROR(MATCH($J1813,SorP!$B$1:$B$6226,0)),"",INDIRECT("'SorP'!$A$"&amp;MATCH($S1813&amp;$J1813,SorP!C:C,0))))</f>
        <v/>
      </c>
      <c r="U1813" s="168"/>
      <c r="V1813" s="169" t="e">
        <f>IF(C1813="",NA(),MATCH($B1813&amp;$C1813,'Smelter Look-up'!$J:$J,0))</f>
        <v>#N/A</v>
      </c>
      <c r="X1813" s="170">
        <f t="shared" ca="1" si="84"/>
        <v>0</v>
      </c>
      <c r="AB1813" s="312" t="str">
        <f t="shared" si="86"/>
        <v/>
      </c>
    </row>
    <row r="1814" spans="1:28" s="170" customFormat="1" ht="20.399999999999999">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5"/>
        <v/>
      </c>
      <c r="T1814" s="155" t="str">
        <f ca="1">IF(B1814="","",IF(ISERROR(MATCH($J1814,SorP!$B$1:$B$6226,0)),"",INDIRECT("'SorP'!$A$"&amp;MATCH($S1814&amp;$J1814,SorP!C:C,0))))</f>
        <v/>
      </c>
      <c r="U1814" s="168"/>
      <c r="V1814" s="169" t="e">
        <f>IF(C1814="",NA(),MATCH($B1814&amp;$C1814,'Smelter Look-up'!$J:$J,0))</f>
        <v>#N/A</v>
      </c>
      <c r="X1814" s="170">
        <f t="shared" ca="1" si="84"/>
        <v>0</v>
      </c>
      <c r="AB1814" s="312" t="str">
        <f t="shared" si="86"/>
        <v/>
      </c>
    </row>
    <row r="1815" spans="1:28" s="170" customFormat="1" ht="20.399999999999999">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5"/>
        <v/>
      </c>
      <c r="T1815" s="155" t="str">
        <f ca="1">IF(B1815="","",IF(ISERROR(MATCH($J1815,SorP!$B$1:$B$6226,0)),"",INDIRECT("'SorP'!$A$"&amp;MATCH($S1815&amp;$J1815,SorP!C:C,0))))</f>
        <v/>
      </c>
      <c r="U1815" s="168"/>
      <c r="V1815" s="169" t="e">
        <f>IF(C1815="",NA(),MATCH($B1815&amp;$C1815,'Smelter Look-up'!$J:$J,0))</f>
        <v>#N/A</v>
      </c>
      <c r="X1815" s="170">
        <f t="shared" ca="1" si="84"/>
        <v>0</v>
      </c>
      <c r="AB1815" s="312" t="str">
        <f t="shared" si="86"/>
        <v/>
      </c>
    </row>
    <row r="1816" spans="1:28" s="170" customFormat="1" ht="20.399999999999999">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5"/>
        <v/>
      </c>
      <c r="T1816" s="155" t="str">
        <f ca="1">IF(B1816="","",IF(ISERROR(MATCH($J1816,SorP!$B$1:$B$6226,0)),"",INDIRECT("'SorP'!$A$"&amp;MATCH($S1816&amp;$J1816,SorP!C:C,0))))</f>
        <v/>
      </c>
      <c r="U1816" s="168"/>
      <c r="V1816" s="169" t="e">
        <f>IF(C1816="",NA(),MATCH($B1816&amp;$C1816,'Smelter Look-up'!$J:$J,0))</f>
        <v>#N/A</v>
      </c>
      <c r="X1816" s="170">
        <f t="shared" ca="1" si="84"/>
        <v>0</v>
      </c>
      <c r="AB1816" s="312" t="str">
        <f t="shared" si="86"/>
        <v/>
      </c>
    </row>
    <row r="1817" spans="1:28" s="170" customFormat="1" ht="20.399999999999999">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5"/>
        <v/>
      </c>
      <c r="T1817" s="155" t="str">
        <f ca="1">IF(B1817="","",IF(ISERROR(MATCH($J1817,SorP!$B$1:$B$6226,0)),"",INDIRECT("'SorP'!$A$"&amp;MATCH($S1817&amp;$J1817,SorP!C:C,0))))</f>
        <v/>
      </c>
      <c r="U1817" s="168"/>
      <c r="V1817" s="169" t="e">
        <f>IF(C1817="",NA(),MATCH($B1817&amp;$C1817,'Smelter Look-up'!$J:$J,0))</f>
        <v>#N/A</v>
      </c>
      <c r="X1817" s="170">
        <f t="shared" ca="1" si="84"/>
        <v>0</v>
      </c>
      <c r="AB1817" s="312" t="str">
        <f t="shared" si="86"/>
        <v/>
      </c>
    </row>
    <row r="1818" spans="1:28" s="170" customFormat="1" ht="20.399999999999999">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5"/>
        <v/>
      </c>
      <c r="T1818" s="155" t="str">
        <f ca="1">IF(B1818="","",IF(ISERROR(MATCH($J1818,SorP!$B$1:$B$6226,0)),"",INDIRECT("'SorP'!$A$"&amp;MATCH($S1818&amp;$J1818,SorP!C:C,0))))</f>
        <v/>
      </c>
      <c r="U1818" s="168"/>
      <c r="V1818" s="169" t="e">
        <f>IF(C1818="",NA(),MATCH($B1818&amp;$C1818,'Smelter Look-up'!$J:$J,0))</f>
        <v>#N/A</v>
      </c>
      <c r="X1818" s="170">
        <f t="shared" ca="1" si="84"/>
        <v>0</v>
      </c>
      <c r="AB1818" s="312" t="str">
        <f t="shared" si="86"/>
        <v/>
      </c>
    </row>
    <row r="1819" spans="1:28" s="170" customFormat="1" ht="20.399999999999999">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5"/>
        <v/>
      </c>
      <c r="T1819" s="155" t="str">
        <f ca="1">IF(B1819="","",IF(ISERROR(MATCH($J1819,SorP!$B$1:$B$6226,0)),"",INDIRECT("'SorP'!$A$"&amp;MATCH($S1819&amp;$J1819,SorP!C:C,0))))</f>
        <v/>
      </c>
      <c r="U1819" s="168"/>
      <c r="V1819" s="169" t="e">
        <f>IF(C1819="",NA(),MATCH($B1819&amp;$C1819,'Smelter Look-up'!$J:$J,0))</f>
        <v>#N/A</v>
      </c>
      <c r="X1819" s="170">
        <f t="shared" ca="1" si="84"/>
        <v>0</v>
      </c>
      <c r="AB1819" s="312" t="str">
        <f t="shared" si="86"/>
        <v/>
      </c>
    </row>
    <row r="1820" spans="1:28" s="170" customFormat="1" ht="20.399999999999999">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5"/>
        <v/>
      </c>
      <c r="T1820" s="155" t="str">
        <f ca="1">IF(B1820="","",IF(ISERROR(MATCH($J1820,SorP!$B$1:$B$6226,0)),"",INDIRECT("'SorP'!$A$"&amp;MATCH($S1820&amp;$J1820,SorP!C:C,0))))</f>
        <v/>
      </c>
      <c r="U1820" s="168"/>
      <c r="V1820" s="169" t="e">
        <f>IF(C1820="",NA(),MATCH($B1820&amp;$C1820,'Smelter Look-up'!$J:$J,0))</f>
        <v>#N/A</v>
      </c>
      <c r="X1820" s="170">
        <f t="shared" ca="1" si="84"/>
        <v>0</v>
      </c>
      <c r="AB1820" s="312" t="str">
        <f t="shared" si="86"/>
        <v/>
      </c>
    </row>
    <row r="1821" spans="1:28" s="170" customFormat="1" ht="20.399999999999999">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5"/>
        <v/>
      </c>
      <c r="T1821" s="155" t="str">
        <f ca="1">IF(B1821="","",IF(ISERROR(MATCH($J1821,SorP!$B$1:$B$6226,0)),"",INDIRECT("'SorP'!$A$"&amp;MATCH($S1821&amp;$J1821,SorP!C:C,0))))</f>
        <v/>
      </c>
      <c r="U1821" s="168"/>
      <c r="V1821" s="169" t="e">
        <f>IF(C1821="",NA(),MATCH($B1821&amp;$C1821,'Smelter Look-up'!$J:$J,0))</f>
        <v>#N/A</v>
      </c>
      <c r="X1821" s="170">
        <f t="shared" ca="1" si="84"/>
        <v>0</v>
      </c>
      <c r="AB1821" s="312" t="str">
        <f t="shared" si="86"/>
        <v/>
      </c>
    </row>
    <row r="1822" spans="1:28" s="170" customFormat="1" ht="20.399999999999999">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5"/>
        <v/>
      </c>
      <c r="T1822" s="155" t="str">
        <f ca="1">IF(B1822="","",IF(ISERROR(MATCH($J1822,SorP!$B$1:$B$6226,0)),"",INDIRECT("'SorP'!$A$"&amp;MATCH($S1822&amp;$J1822,SorP!C:C,0))))</f>
        <v/>
      </c>
      <c r="U1822" s="168"/>
      <c r="V1822" s="169" t="e">
        <f>IF(C1822="",NA(),MATCH($B1822&amp;$C1822,'Smelter Look-up'!$J:$J,0))</f>
        <v>#N/A</v>
      </c>
      <c r="X1822" s="170">
        <f t="shared" ca="1" si="84"/>
        <v>0</v>
      </c>
      <c r="AB1822" s="312" t="str">
        <f t="shared" si="86"/>
        <v/>
      </c>
    </row>
    <row r="1823" spans="1:28" s="170" customFormat="1" ht="20.399999999999999">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5"/>
        <v/>
      </c>
      <c r="T1823" s="155" t="str">
        <f ca="1">IF(B1823="","",IF(ISERROR(MATCH($J1823,SorP!$B$1:$B$6226,0)),"",INDIRECT("'SorP'!$A$"&amp;MATCH($S1823&amp;$J1823,SorP!C:C,0))))</f>
        <v/>
      </c>
      <c r="U1823" s="168"/>
      <c r="V1823" s="169" t="e">
        <f>IF(C1823="",NA(),MATCH($B1823&amp;$C1823,'Smelter Look-up'!$J:$J,0))</f>
        <v>#N/A</v>
      </c>
      <c r="X1823" s="170">
        <f t="shared" ca="1" si="84"/>
        <v>0</v>
      </c>
      <c r="AB1823" s="312" t="str">
        <f t="shared" si="86"/>
        <v/>
      </c>
    </row>
    <row r="1824" spans="1:28" s="170" customFormat="1" ht="20.399999999999999">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5"/>
        <v/>
      </c>
      <c r="T1824" s="155" t="str">
        <f ca="1">IF(B1824="","",IF(ISERROR(MATCH($J1824,SorP!$B$1:$B$6226,0)),"",INDIRECT("'SorP'!$A$"&amp;MATCH($S1824&amp;$J1824,SorP!C:C,0))))</f>
        <v/>
      </c>
      <c r="U1824" s="168"/>
      <c r="V1824" s="169" t="e">
        <f>IF(C1824="",NA(),MATCH($B1824&amp;$C1824,'Smelter Look-up'!$J:$J,0))</f>
        <v>#N/A</v>
      </c>
      <c r="X1824" s="170">
        <f t="shared" ca="1" si="84"/>
        <v>0</v>
      </c>
      <c r="AB1824" s="312" t="str">
        <f t="shared" si="86"/>
        <v/>
      </c>
    </row>
    <row r="1825" spans="1:28" s="170" customFormat="1" ht="20.399999999999999">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5"/>
        <v/>
      </c>
      <c r="T1825" s="155" t="str">
        <f ca="1">IF(B1825="","",IF(ISERROR(MATCH($J1825,SorP!$B$1:$B$6226,0)),"",INDIRECT("'SorP'!$A$"&amp;MATCH($S1825&amp;$J1825,SorP!C:C,0))))</f>
        <v/>
      </c>
      <c r="U1825" s="168"/>
      <c r="V1825" s="169" t="e">
        <f>IF(C1825="",NA(),MATCH($B1825&amp;$C1825,'Smelter Look-up'!$J:$J,0))</f>
        <v>#N/A</v>
      </c>
      <c r="X1825" s="170">
        <f t="shared" ca="1" si="84"/>
        <v>0</v>
      </c>
      <c r="AB1825" s="312" t="str">
        <f t="shared" si="86"/>
        <v/>
      </c>
    </row>
    <row r="1826" spans="1:28" s="170" customFormat="1" ht="20.399999999999999">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5"/>
        <v/>
      </c>
      <c r="T1826" s="155" t="str">
        <f ca="1">IF(B1826="","",IF(ISERROR(MATCH($J1826,SorP!$B$1:$B$6226,0)),"",INDIRECT("'SorP'!$A$"&amp;MATCH($S1826&amp;$J1826,SorP!C:C,0))))</f>
        <v/>
      </c>
      <c r="U1826" s="168"/>
      <c r="V1826" s="169" t="e">
        <f>IF(C1826="",NA(),MATCH($B1826&amp;$C1826,'Smelter Look-up'!$J:$J,0))</f>
        <v>#N/A</v>
      </c>
      <c r="X1826" s="170">
        <f t="shared" ca="1" si="84"/>
        <v>0</v>
      </c>
      <c r="AB1826" s="312" t="str">
        <f t="shared" si="86"/>
        <v/>
      </c>
    </row>
    <row r="1827" spans="1:28" s="170" customFormat="1" ht="20.399999999999999">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5"/>
        <v/>
      </c>
      <c r="T1827" s="155" t="str">
        <f ca="1">IF(B1827="","",IF(ISERROR(MATCH($J1827,SorP!$B$1:$B$6226,0)),"",INDIRECT("'SorP'!$A$"&amp;MATCH($S1827&amp;$J1827,SorP!C:C,0))))</f>
        <v/>
      </c>
      <c r="U1827" s="168"/>
      <c r="V1827" s="169" t="e">
        <f>IF(C1827="",NA(),MATCH($B1827&amp;$C1827,'Smelter Look-up'!$J:$J,0))</f>
        <v>#N/A</v>
      </c>
      <c r="X1827" s="170">
        <f t="shared" ca="1" si="84"/>
        <v>0</v>
      </c>
      <c r="AB1827" s="312" t="str">
        <f t="shared" si="86"/>
        <v/>
      </c>
    </row>
    <row r="1828" spans="1:28" s="170" customFormat="1" ht="20.399999999999999">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5"/>
        <v/>
      </c>
      <c r="T1828" s="155" t="str">
        <f ca="1">IF(B1828="","",IF(ISERROR(MATCH($J1828,SorP!$B$1:$B$6226,0)),"",INDIRECT("'SorP'!$A$"&amp;MATCH($S1828&amp;$J1828,SorP!C:C,0))))</f>
        <v/>
      </c>
      <c r="U1828" s="168"/>
      <c r="V1828" s="169" t="e">
        <f>IF(C1828="",NA(),MATCH($B1828&amp;$C1828,'Smelter Look-up'!$J:$J,0))</f>
        <v>#N/A</v>
      </c>
      <c r="X1828" s="170">
        <f t="shared" ca="1" si="84"/>
        <v>0</v>
      </c>
      <c r="AB1828" s="312" t="str">
        <f t="shared" si="86"/>
        <v/>
      </c>
    </row>
    <row r="1829" spans="1:28" s="170" customFormat="1" ht="20.399999999999999">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5"/>
        <v/>
      </c>
      <c r="T1829" s="155" t="str">
        <f ca="1">IF(B1829="","",IF(ISERROR(MATCH($J1829,SorP!$B$1:$B$6226,0)),"",INDIRECT("'SorP'!$A$"&amp;MATCH($S1829&amp;$J1829,SorP!C:C,0))))</f>
        <v/>
      </c>
      <c r="U1829" s="168"/>
      <c r="V1829" s="169" t="e">
        <f>IF(C1829="",NA(),MATCH($B1829&amp;$C1829,'Smelter Look-up'!$J:$J,0))</f>
        <v>#N/A</v>
      </c>
      <c r="X1829" s="170">
        <f t="shared" ca="1" si="84"/>
        <v>0</v>
      </c>
      <c r="AB1829" s="312" t="str">
        <f t="shared" si="86"/>
        <v/>
      </c>
    </row>
    <row r="1830" spans="1:28" s="170" customFormat="1" ht="20.399999999999999">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5"/>
        <v/>
      </c>
      <c r="T1830" s="155" t="str">
        <f ca="1">IF(B1830="","",IF(ISERROR(MATCH($J1830,SorP!$B$1:$B$6226,0)),"",INDIRECT("'SorP'!$A$"&amp;MATCH($S1830&amp;$J1830,SorP!C:C,0))))</f>
        <v/>
      </c>
      <c r="U1830" s="168"/>
      <c r="V1830" s="169" t="e">
        <f>IF(C1830="",NA(),MATCH($B1830&amp;$C1830,'Smelter Look-up'!$J:$J,0))</f>
        <v>#N/A</v>
      </c>
      <c r="X1830" s="170">
        <f t="shared" ca="1" si="84"/>
        <v>0</v>
      </c>
      <c r="AB1830" s="312" t="str">
        <f t="shared" si="86"/>
        <v/>
      </c>
    </row>
    <row r="1831" spans="1:28" s="170" customFormat="1" ht="20.399999999999999">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5"/>
        <v/>
      </c>
      <c r="T1831" s="155" t="str">
        <f ca="1">IF(B1831="","",IF(ISERROR(MATCH($J1831,SorP!$B$1:$B$6226,0)),"",INDIRECT("'SorP'!$A$"&amp;MATCH($S1831&amp;$J1831,SorP!C:C,0))))</f>
        <v/>
      </c>
      <c r="U1831" s="168"/>
      <c r="V1831" s="169" t="e">
        <f>IF(C1831="",NA(),MATCH($B1831&amp;$C1831,'Smelter Look-up'!$J:$J,0))</f>
        <v>#N/A</v>
      </c>
      <c r="X1831" s="170">
        <f t="shared" ca="1" si="84"/>
        <v>0</v>
      </c>
      <c r="AB1831" s="312" t="str">
        <f t="shared" si="86"/>
        <v/>
      </c>
    </row>
    <row r="1832" spans="1:28" s="170" customFormat="1" ht="20.399999999999999">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5"/>
        <v/>
      </c>
      <c r="T1832" s="155" t="str">
        <f ca="1">IF(B1832="","",IF(ISERROR(MATCH($J1832,SorP!$B$1:$B$6226,0)),"",INDIRECT("'SorP'!$A$"&amp;MATCH($S1832&amp;$J1832,SorP!C:C,0))))</f>
        <v/>
      </c>
      <c r="U1832" s="168"/>
      <c r="V1832" s="169" t="e">
        <f>IF(C1832="",NA(),MATCH($B1832&amp;$C1832,'Smelter Look-up'!$J:$J,0))</f>
        <v>#N/A</v>
      </c>
      <c r="X1832" s="170">
        <f t="shared" ca="1" si="84"/>
        <v>0</v>
      </c>
      <c r="AB1832" s="312" t="str">
        <f t="shared" si="86"/>
        <v/>
      </c>
    </row>
    <row r="1833" spans="1:28" s="170" customFormat="1" ht="20.399999999999999">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5"/>
        <v/>
      </c>
      <c r="T1833" s="155" t="str">
        <f ca="1">IF(B1833="","",IF(ISERROR(MATCH($J1833,SorP!$B$1:$B$6226,0)),"",INDIRECT("'SorP'!$A$"&amp;MATCH($S1833&amp;$J1833,SorP!C:C,0))))</f>
        <v/>
      </c>
      <c r="U1833" s="168"/>
      <c r="V1833" s="169" t="e">
        <f>IF(C1833="",NA(),MATCH($B1833&amp;$C1833,'Smelter Look-up'!$J:$J,0))</f>
        <v>#N/A</v>
      </c>
      <c r="X1833" s="170">
        <f t="shared" ca="1" si="84"/>
        <v>0</v>
      </c>
      <c r="AB1833" s="312" t="str">
        <f t="shared" si="86"/>
        <v/>
      </c>
    </row>
    <row r="1834" spans="1:28" s="170" customFormat="1" ht="20.399999999999999">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5"/>
        <v/>
      </c>
      <c r="T1834" s="155" t="str">
        <f ca="1">IF(B1834="","",IF(ISERROR(MATCH($J1834,SorP!$B$1:$B$6226,0)),"",INDIRECT("'SorP'!$A$"&amp;MATCH($S1834&amp;$J1834,SorP!C:C,0))))</f>
        <v/>
      </c>
      <c r="U1834" s="168"/>
      <c r="V1834" s="169" t="e">
        <f>IF(C1834="",NA(),MATCH($B1834&amp;$C1834,'Smelter Look-up'!$J:$J,0))</f>
        <v>#N/A</v>
      </c>
      <c r="X1834" s="170">
        <f t="shared" ca="1" si="84"/>
        <v>0</v>
      </c>
      <c r="AB1834" s="312" t="str">
        <f t="shared" si="86"/>
        <v/>
      </c>
    </row>
    <row r="1835" spans="1:28" s="170" customFormat="1" ht="20.399999999999999">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5"/>
        <v/>
      </c>
      <c r="T1835" s="155" t="str">
        <f ca="1">IF(B1835="","",IF(ISERROR(MATCH($J1835,SorP!$B$1:$B$6226,0)),"",INDIRECT("'SorP'!$A$"&amp;MATCH($S1835&amp;$J1835,SorP!C:C,0))))</f>
        <v/>
      </c>
      <c r="U1835" s="168"/>
      <c r="V1835" s="169" t="e">
        <f>IF(C1835="",NA(),MATCH($B1835&amp;$C1835,'Smelter Look-up'!$J:$J,0))</f>
        <v>#N/A</v>
      </c>
      <c r="X1835" s="170">
        <f t="shared" ca="1" si="84"/>
        <v>0</v>
      </c>
      <c r="AB1835" s="312" t="str">
        <f t="shared" si="86"/>
        <v/>
      </c>
    </row>
    <row r="1836" spans="1:28" s="170" customFormat="1" ht="20.399999999999999">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5"/>
        <v/>
      </c>
      <c r="T1836" s="155" t="str">
        <f ca="1">IF(B1836="","",IF(ISERROR(MATCH($J1836,SorP!$B$1:$B$6226,0)),"",INDIRECT("'SorP'!$A$"&amp;MATCH($S1836&amp;$J1836,SorP!C:C,0))))</f>
        <v/>
      </c>
      <c r="U1836" s="168"/>
      <c r="V1836" s="169" t="e">
        <f>IF(C1836="",NA(),MATCH($B1836&amp;$C1836,'Smelter Look-up'!$J:$J,0))</f>
        <v>#N/A</v>
      </c>
      <c r="X1836" s="170">
        <f t="shared" ca="1" si="84"/>
        <v>0</v>
      </c>
      <c r="AB1836" s="312" t="str">
        <f t="shared" si="86"/>
        <v/>
      </c>
    </row>
    <row r="1837" spans="1:28" s="170" customFormat="1" ht="20.399999999999999">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5"/>
        <v/>
      </c>
      <c r="T1837" s="155" t="str">
        <f ca="1">IF(B1837="","",IF(ISERROR(MATCH($J1837,SorP!$B$1:$B$6226,0)),"",INDIRECT("'SorP'!$A$"&amp;MATCH($S1837&amp;$J1837,SorP!C:C,0))))</f>
        <v/>
      </c>
      <c r="U1837" s="168"/>
      <c r="V1837" s="169" t="e">
        <f>IF(C1837="",NA(),MATCH($B1837&amp;$C1837,'Smelter Look-up'!$J:$J,0))</f>
        <v>#N/A</v>
      </c>
      <c r="X1837" s="170">
        <f t="shared" ca="1" si="84"/>
        <v>0</v>
      </c>
      <c r="AB1837" s="312" t="str">
        <f t="shared" si="86"/>
        <v/>
      </c>
    </row>
    <row r="1838" spans="1:28" s="170" customFormat="1" ht="20.399999999999999">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5"/>
        <v/>
      </c>
      <c r="T1838" s="155" t="str">
        <f ca="1">IF(B1838="","",IF(ISERROR(MATCH($J1838,SorP!$B$1:$B$6226,0)),"",INDIRECT("'SorP'!$A$"&amp;MATCH($S1838&amp;$J1838,SorP!C:C,0))))</f>
        <v/>
      </c>
      <c r="U1838" s="168"/>
      <c r="V1838" s="169" t="e">
        <f>IF(C1838="",NA(),MATCH($B1838&amp;$C1838,'Smelter Look-up'!$J:$J,0))</f>
        <v>#N/A</v>
      </c>
      <c r="X1838" s="170">
        <f t="shared" ca="1" si="84"/>
        <v>0</v>
      </c>
      <c r="AB1838" s="312" t="str">
        <f t="shared" si="86"/>
        <v/>
      </c>
    </row>
    <row r="1839" spans="1:28" s="170" customFormat="1" ht="20.399999999999999">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5"/>
        <v/>
      </c>
      <c r="T1839" s="155" t="str">
        <f ca="1">IF(B1839="","",IF(ISERROR(MATCH($J1839,SorP!$B$1:$B$6226,0)),"",INDIRECT("'SorP'!$A$"&amp;MATCH($S1839&amp;$J1839,SorP!C:C,0))))</f>
        <v/>
      </c>
      <c r="U1839" s="168"/>
      <c r="V1839" s="169" t="e">
        <f>IF(C1839="",NA(),MATCH($B1839&amp;$C1839,'Smelter Look-up'!$J:$J,0))</f>
        <v>#N/A</v>
      </c>
      <c r="X1839" s="170">
        <f t="shared" ca="1" si="84"/>
        <v>0</v>
      </c>
      <c r="AB1839" s="312" t="str">
        <f t="shared" si="86"/>
        <v/>
      </c>
    </row>
    <row r="1840" spans="1:28" s="170" customFormat="1" ht="20.399999999999999">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5"/>
        <v/>
      </c>
      <c r="T1840" s="155" t="str">
        <f ca="1">IF(B1840="","",IF(ISERROR(MATCH($J1840,SorP!$B$1:$B$6226,0)),"",INDIRECT("'SorP'!$A$"&amp;MATCH($S1840&amp;$J1840,SorP!C:C,0))))</f>
        <v/>
      </c>
      <c r="U1840" s="168"/>
      <c r="V1840" s="169" t="e">
        <f>IF(C1840="",NA(),MATCH($B1840&amp;$C1840,'Smelter Look-up'!$J:$J,0))</f>
        <v>#N/A</v>
      </c>
      <c r="X1840" s="170">
        <f t="shared" ca="1" si="84"/>
        <v>0</v>
      </c>
      <c r="AB1840" s="312" t="str">
        <f t="shared" si="86"/>
        <v/>
      </c>
    </row>
    <row r="1841" spans="1:28" s="170" customFormat="1" ht="20.399999999999999">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5"/>
        <v/>
      </c>
      <c r="T1841" s="155" t="str">
        <f ca="1">IF(B1841="","",IF(ISERROR(MATCH($J1841,SorP!$B$1:$B$6226,0)),"",INDIRECT("'SorP'!$A$"&amp;MATCH($S1841&amp;$J1841,SorP!C:C,0))))</f>
        <v/>
      </c>
      <c r="U1841" s="168"/>
      <c r="V1841" s="169" t="e">
        <f>IF(C1841="",NA(),MATCH($B1841&amp;$C1841,'Smelter Look-up'!$J:$J,0))</f>
        <v>#N/A</v>
      </c>
      <c r="X1841" s="170">
        <f t="shared" ca="1" si="84"/>
        <v>0</v>
      </c>
      <c r="AB1841" s="312" t="str">
        <f t="shared" si="86"/>
        <v/>
      </c>
    </row>
    <row r="1842" spans="1:28" s="170" customFormat="1" ht="20.399999999999999">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5"/>
        <v/>
      </c>
      <c r="T1842" s="155" t="str">
        <f ca="1">IF(B1842="","",IF(ISERROR(MATCH($J1842,SorP!$B$1:$B$6226,0)),"",INDIRECT("'SorP'!$A$"&amp;MATCH($S1842&amp;$J1842,SorP!C:C,0))))</f>
        <v/>
      </c>
      <c r="U1842" s="168"/>
      <c r="V1842" s="169" t="e">
        <f>IF(C1842="",NA(),MATCH($B1842&amp;$C1842,'Smelter Look-up'!$J:$J,0))</f>
        <v>#N/A</v>
      </c>
      <c r="X1842" s="170">
        <f t="shared" ca="1" si="84"/>
        <v>0</v>
      </c>
      <c r="AB1842" s="312" t="str">
        <f t="shared" si="86"/>
        <v/>
      </c>
    </row>
    <row r="1843" spans="1:28" s="170" customFormat="1" ht="20.399999999999999">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5"/>
        <v/>
      </c>
      <c r="T1843" s="155" t="str">
        <f ca="1">IF(B1843="","",IF(ISERROR(MATCH($J1843,SorP!$B$1:$B$6226,0)),"",INDIRECT("'SorP'!$A$"&amp;MATCH($S1843&amp;$J1843,SorP!C:C,0))))</f>
        <v/>
      </c>
      <c r="U1843" s="168"/>
      <c r="V1843" s="169" t="e">
        <f>IF(C1843="",NA(),MATCH($B1843&amp;$C1843,'Smelter Look-up'!$J:$J,0))</f>
        <v>#N/A</v>
      </c>
      <c r="X1843" s="170">
        <f t="shared" ca="1" si="84"/>
        <v>0</v>
      </c>
      <c r="AB1843" s="312" t="str">
        <f t="shared" si="86"/>
        <v/>
      </c>
    </row>
    <row r="1844" spans="1:28" s="170" customFormat="1" ht="20.399999999999999">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5"/>
        <v/>
      </c>
      <c r="T1844" s="155" t="str">
        <f ca="1">IF(B1844="","",IF(ISERROR(MATCH($J1844,SorP!$B$1:$B$6226,0)),"",INDIRECT("'SorP'!$A$"&amp;MATCH($S1844&amp;$J1844,SorP!C:C,0))))</f>
        <v/>
      </c>
      <c r="U1844" s="168"/>
      <c r="V1844" s="169" t="e">
        <f>IF(C1844="",NA(),MATCH($B1844&amp;$C1844,'Smelter Look-up'!$J:$J,0))</f>
        <v>#N/A</v>
      </c>
      <c r="X1844" s="170">
        <f t="shared" ca="1" si="84"/>
        <v>0</v>
      </c>
      <c r="AB1844" s="312" t="str">
        <f t="shared" si="86"/>
        <v/>
      </c>
    </row>
    <row r="1845" spans="1:28" s="170" customFormat="1" ht="20.399999999999999">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5"/>
        <v/>
      </c>
      <c r="T1845" s="155" t="str">
        <f ca="1">IF(B1845="","",IF(ISERROR(MATCH($J1845,SorP!$B$1:$B$6226,0)),"",INDIRECT("'SorP'!$A$"&amp;MATCH($S1845&amp;$J1845,SorP!C:C,0))))</f>
        <v/>
      </c>
      <c r="U1845" s="168"/>
      <c r="V1845" s="169" t="e">
        <f>IF(C1845="",NA(),MATCH($B1845&amp;$C1845,'Smelter Look-up'!$J:$J,0))</f>
        <v>#N/A</v>
      </c>
      <c r="X1845" s="170">
        <f t="shared" ca="1" si="84"/>
        <v>0</v>
      </c>
      <c r="AB1845" s="312" t="str">
        <f t="shared" si="86"/>
        <v/>
      </c>
    </row>
    <row r="1846" spans="1:28" s="170" customFormat="1" ht="20.399999999999999">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5"/>
        <v/>
      </c>
      <c r="T1846" s="155" t="str">
        <f ca="1">IF(B1846="","",IF(ISERROR(MATCH($J1846,SorP!$B$1:$B$6226,0)),"",INDIRECT("'SorP'!$A$"&amp;MATCH($S1846&amp;$J1846,SorP!C:C,0))))</f>
        <v/>
      </c>
      <c r="U1846" s="168"/>
      <c r="V1846" s="169" t="e">
        <f>IF(C1846="",NA(),MATCH($B1846&amp;$C1846,'Smelter Look-up'!$J:$J,0))</f>
        <v>#N/A</v>
      </c>
      <c r="X1846" s="170">
        <f t="shared" ca="1" si="84"/>
        <v>0</v>
      </c>
      <c r="AB1846" s="312" t="str">
        <f t="shared" si="86"/>
        <v/>
      </c>
    </row>
    <row r="1847" spans="1:28" s="170" customFormat="1" ht="20.399999999999999">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5"/>
        <v/>
      </c>
      <c r="T1847" s="155" t="str">
        <f ca="1">IF(B1847="","",IF(ISERROR(MATCH($J1847,SorP!$B$1:$B$6226,0)),"",INDIRECT("'SorP'!$A$"&amp;MATCH($S1847&amp;$J1847,SorP!C:C,0))))</f>
        <v/>
      </c>
      <c r="U1847" s="168"/>
      <c r="V1847" s="169" t="e">
        <f>IF(C1847="",NA(),MATCH($B1847&amp;$C1847,'Smelter Look-up'!$J:$J,0))</f>
        <v>#N/A</v>
      </c>
      <c r="X1847" s="170">
        <f t="shared" ca="1" si="84"/>
        <v>0</v>
      </c>
      <c r="AB1847" s="312" t="str">
        <f t="shared" si="86"/>
        <v/>
      </c>
    </row>
    <row r="1848" spans="1:28" s="170" customFormat="1" ht="20.399999999999999">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5"/>
        <v/>
      </c>
      <c r="T1848" s="155" t="str">
        <f ca="1">IF(B1848="","",IF(ISERROR(MATCH($J1848,SorP!$B$1:$B$6226,0)),"",INDIRECT("'SorP'!$A$"&amp;MATCH($S1848&amp;$J1848,SorP!C:C,0))))</f>
        <v/>
      </c>
      <c r="U1848" s="168"/>
      <c r="V1848" s="169" t="e">
        <f>IF(C1848="",NA(),MATCH($B1848&amp;$C1848,'Smelter Look-up'!$J:$J,0))</f>
        <v>#N/A</v>
      </c>
      <c r="X1848" s="170">
        <f t="shared" ca="1" si="84"/>
        <v>0</v>
      </c>
      <c r="AB1848" s="312" t="str">
        <f t="shared" si="86"/>
        <v/>
      </c>
    </row>
    <row r="1849" spans="1:28" s="170" customFormat="1" ht="20.399999999999999">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5"/>
        <v/>
      </c>
      <c r="T1849" s="155" t="str">
        <f ca="1">IF(B1849="","",IF(ISERROR(MATCH($J1849,SorP!$B$1:$B$6226,0)),"",INDIRECT("'SorP'!$A$"&amp;MATCH($S1849&amp;$J1849,SorP!C:C,0))))</f>
        <v/>
      </c>
      <c r="U1849" s="168"/>
      <c r="V1849" s="169" t="e">
        <f>IF(C1849="",NA(),MATCH($B1849&amp;$C1849,'Smelter Look-up'!$J:$J,0))</f>
        <v>#N/A</v>
      </c>
      <c r="X1849" s="170">
        <f t="shared" ca="1" si="84"/>
        <v>0</v>
      </c>
      <c r="AB1849" s="312" t="str">
        <f t="shared" si="86"/>
        <v/>
      </c>
    </row>
    <row r="1850" spans="1:28" s="170" customFormat="1" ht="20.399999999999999">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5"/>
        <v/>
      </c>
      <c r="T1850" s="155" t="str">
        <f ca="1">IF(B1850="","",IF(ISERROR(MATCH($J1850,SorP!$B$1:$B$6226,0)),"",INDIRECT("'SorP'!$A$"&amp;MATCH($S1850&amp;$J1850,SorP!C:C,0))))</f>
        <v/>
      </c>
      <c r="U1850" s="168"/>
      <c r="V1850" s="169" t="e">
        <f>IF(C1850="",NA(),MATCH($B1850&amp;$C1850,'Smelter Look-up'!$J:$J,0))</f>
        <v>#N/A</v>
      </c>
      <c r="X1850" s="170">
        <f t="shared" ca="1" si="84"/>
        <v>0</v>
      </c>
      <c r="AB1850" s="312" t="str">
        <f t="shared" si="86"/>
        <v/>
      </c>
    </row>
    <row r="1851" spans="1:28" s="170" customFormat="1" ht="20.399999999999999">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5"/>
        <v/>
      </c>
      <c r="T1851" s="155" t="str">
        <f ca="1">IF(B1851="","",IF(ISERROR(MATCH($J1851,SorP!$B$1:$B$6226,0)),"",INDIRECT("'SorP'!$A$"&amp;MATCH($S1851&amp;$J1851,SorP!C:C,0))))</f>
        <v/>
      </c>
      <c r="U1851" s="168"/>
      <c r="V1851" s="169" t="e">
        <f>IF(C1851="",NA(),MATCH($B1851&amp;$C1851,'Smelter Look-up'!$J:$J,0))</f>
        <v>#N/A</v>
      </c>
      <c r="X1851" s="170">
        <f t="shared" ca="1" si="84"/>
        <v>0</v>
      </c>
      <c r="AB1851" s="312" t="str">
        <f t="shared" si="86"/>
        <v/>
      </c>
    </row>
    <row r="1852" spans="1:28" s="170" customFormat="1" ht="20.399999999999999">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5"/>
        <v/>
      </c>
      <c r="T1852" s="155" t="str">
        <f ca="1">IF(B1852="","",IF(ISERROR(MATCH($J1852,SorP!$B$1:$B$6226,0)),"",INDIRECT("'SorP'!$A$"&amp;MATCH($S1852&amp;$J1852,SorP!C:C,0))))</f>
        <v/>
      </c>
      <c r="U1852" s="168"/>
      <c r="V1852" s="169" t="e">
        <f>IF(C1852="",NA(),MATCH($B1852&amp;$C1852,'Smelter Look-up'!$J:$J,0))</f>
        <v>#N/A</v>
      </c>
      <c r="X1852" s="170">
        <f t="shared" ref="X1852:X1915" ca="1" si="87">IF(AND(C1852="Smelter not listed",OR(LEN(D1852)=0,LEN(E1852)=0)),1,0)</f>
        <v>0</v>
      </c>
      <c r="AB1852" s="312" t="str">
        <f t="shared" si="86"/>
        <v/>
      </c>
    </row>
    <row r="1853" spans="1:28" s="170" customFormat="1" ht="20.399999999999999">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ref="S1853:S1916" ca="1" si="88">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87"/>
        <v>0</v>
      </c>
      <c r="AB1853" s="312" t="str">
        <f t="shared" si="86"/>
        <v/>
      </c>
    </row>
    <row r="1854" spans="1:28" s="170" customFormat="1" ht="20.399999999999999">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6"/>
        <v/>
      </c>
    </row>
    <row r="1855" spans="1:28" s="170" customFormat="1" ht="20.399999999999999">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ca="1" si="87"/>
        <v>0</v>
      </c>
      <c r="AB1855" s="312" t="str">
        <f t="shared" si="86"/>
        <v/>
      </c>
    </row>
    <row r="1856" spans="1:28" s="170" customFormat="1" ht="20.399999999999999">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88"/>
        <v/>
      </c>
      <c r="T1856" s="155" t="str">
        <f ca="1">IF(B1856="","",IF(ISERROR(MATCH($J1856,SorP!$B$1:$B$6226,0)),"",INDIRECT("'SorP'!$A$"&amp;MATCH($S1856&amp;$J1856,SorP!C:C,0))))</f>
        <v/>
      </c>
      <c r="U1856" s="168"/>
      <c r="V1856" s="169" t="e">
        <f>IF(C1856="",NA(),MATCH($B1856&amp;$C1856,'Smelter Look-up'!$J:$J,0))</f>
        <v>#N/A</v>
      </c>
      <c r="X1856" s="170">
        <f t="shared" ca="1" si="87"/>
        <v>0</v>
      </c>
      <c r="AB1856" s="312" t="str">
        <f t="shared" si="86"/>
        <v/>
      </c>
    </row>
    <row r="1857" spans="1:28" s="170" customFormat="1" ht="20.399999999999999">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88"/>
        <v/>
      </c>
      <c r="T1857" s="155" t="str">
        <f ca="1">IF(B1857="","",IF(ISERROR(MATCH($J1857,SorP!$B$1:$B$6226,0)),"",INDIRECT("'SorP'!$A$"&amp;MATCH($S1857&amp;$J1857,SorP!C:C,0))))</f>
        <v/>
      </c>
      <c r="U1857" s="168"/>
      <c r="V1857" s="169" t="e">
        <f>IF(C1857="",NA(),MATCH($B1857&amp;$C1857,'Smelter Look-up'!$J:$J,0))</f>
        <v>#N/A</v>
      </c>
      <c r="X1857" s="170">
        <f t="shared" ca="1" si="87"/>
        <v>0</v>
      </c>
      <c r="AB1857" s="312" t="str">
        <f t="shared" si="86"/>
        <v/>
      </c>
    </row>
    <row r="1858" spans="1:28" s="170" customFormat="1" ht="20.399999999999999">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88"/>
        <v/>
      </c>
      <c r="T1858" s="155" t="str">
        <f ca="1">IF(B1858="","",IF(ISERROR(MATCH($J1858,SorP!$B$1:$B$6226,0)),"",INDIRECT("'SorP'!$A$"&amp;MATCH($S1858&amp;$J1858,SorP!C:C,0))))</f>
        <v/>
      </c>
      <c r="U1858" s="168"/>
      <c r="V1858" s="169" t="e">
        <f>IF(C1858="",NA(),MATCH($B1858&amp;$C1858,'Smelter Look-up'!$J:$J,0))</f>
        <v>#N/A</v>
      </c>
      <c r="X1858" s="170">
        <f t="shared" ca="1" si="87"/>
        <v>0</v>
      </c>
      <c r="AB1858" s="312" t="str">
        <f t="shared" si="86"/>
        <v/>
      </c>
    </row>
    <row r="1859" spans="1:28" s="170" customFormat="1" ht="20.399999999999999">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88"/>
        <v/>
      </c>
      <c r="T1859" s="155" t="str">
        <f ca="1">IF(B1859="","",IF(ISERROR(MATCH($J1859,SorP!$B$1:$B$6226,0)),"",INDIRECT("'SorP'!$A$"&amp;MATCH($S1859&amp;$J1859,SorP!C:C,0))))</f>
        <v/>
      </c>
      <c r="U1859" s="168"/>
      <c r="V1859" s="169" t="e">
        <f>IF(C1859="",NA(),MATCH($B1859&amp;$C1859,'Smelter Look-up'!$J:$J,0))</f>
        <v>#N/A</v>
      </c>
      <c r="X1859" s="170">
        <f t="shared" ca="1" si="87"/>
        <v>0</v>
      </c>
      <c r="AB1859" s="312" t="str">
        <f t="shared" ref="AB1859:AB1922" si="89">IF(C1859="","",B1859)</f>
        <v/>
      </c>
    </row>
    <row r="1860" spans="1:28" s="170" customFormat="1" ht="20.399999999999999">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88"/>
        <v/>
      </c>
      <c r="T1860" s="155" t="str">
        <f ca="1">IF(B1860="","",IF(ISERROR(MATCH($J1860,SorP!$B$1:$B$6226,0)),"",INDIRECT("'SorP'!$A$"&amp;MATCH($S1860&amp;$J1860,SorP!C:C,0))))</f>
        <v/>
      </c>
      <c r="U1860" s="168"/>
      <c r="V1860" s="169" t="e">
        <f>IF(C1860="",NA(),MATCH($B1860&amp;$C1860,'Smelter Look-up'!$J:$J,0))</f>
        <v>#N/A</v>
      </c>
      <c r="X1860" s="170">
        <f t="shared" ca="1" si="87"/>
        <v>0</v>
      </c>
      <c r="AB1860" s="312" t="str">
        <f t="shared" si="89"/>
        <v/>
      </c>
    </row>
    <row r="1861" spans="1:28" s="170" customFormat="1" ht="20.399999999999999">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88"/>
        <v/>
      </c>
      <c r="T1861" s="155" t="str">
        <f ca="1">IF(B1861="","",IF(ISERROR(MATCH($J1861,SorP!$B$1:$B$6226,0)),"",INDIRECT("'SorP'!$A$"&amp;MATCH($S1861&amp;$J1861,SorP!C:C,0))))</f>
        <v/>
      </c>
      <c r="U1861" s="168"/>
      <c r="V1861" s="169" t="e">
        <f>IF(C1861="",NA(),MATCH($B1861&amp;$C1861,'Smelter Look-up'!$J:$J,0))</f>
        <v>#N/A</v>
      </c>
      <c r="X1861" s="170">
        <f t="shared" ca="1" si="87"/>
        <v>0</v>
      </c>
      <c r="AB1861" s="312" t="str">
        <f t="shared" si="89"/>
        <v/>
      </c>
    </row>
    <row r="1862" spans="1:28" s="170" customFormat="1" ht="20.399999999999999">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88"/>
        <v/>
      </c>
      <c r="T1862" s="155" t="str">
        <f ca="1">IF(B1862="","",IF(ISERROR(MATCH($J1862,SorP!$B$1:$B$6226,0)),"",INDIRECT("'SorP'!$A$"&amp;MATCH($S1862&amp;$J1862,SorP!C:C,0))))</f>
        <v/>
      </c>
      <c r="U1862" s="168"/>
      <c r="V1862" s="169" t="e">
        <f>IF(C1862="",NA(),MATCH($B1862&amp;$C1862,'Smelter Look-up'!$J:$J,0))</f>
        <v>#N/A</v>
      </c>
      <c r="X1862" s="170">
        <f t="shared" ca="1" si="87"/>
        <v>0</v>
      </c>
      <c r="AB1862" s="312" t="str">
        <f t="shared" si="89"/>
        <v/>
      </c>
    </row>
    <row r="1863" spans="1:28" s="170" customFormat="1" ht="20.399999999999999">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88"/>
        <v/>
      </c>
      <c r="T1863" s="155" t="str">
        <f ca="1">IF(B1863="","",IF(ISERROR(MATCH($J1863,SorP!$B$1:$B$6226,0)),"",INDIRECT("'SorP'!$A$"&amp;MATCH($S1863&amp;$J1863,SorP!C:C,0))))</f>
        <v/>
      </c>
      <c r="U1863" s="168"/>
      <c r="V1863" s="169" t="e">
        <f>IF(C1863="",NA(),MATCH($B1863&amp;$C1863,'Smelter Look-up'!$J:$J,0))</f>
        <v>#N/A</v>
      </c>
      <c r="X1863" s="170">
        <f t="shared" ca="1" si="87"/>
        <v>0</v>
      </c>
      <c r="AB1863" s="312" t="str">
        <f t="shared" si="89"/>
        <v/>
      </c>
    </row>
    <row r="1864" spans="1:28" s="170" customFormat="1" ht="20.399999999999999">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88"/>
        <v/>
      </c>
      <c r="T1864" s="155" t="str">
        <f ca="1">IF(B1864="","",IF(ISERROR(MATCH($J1864,SorP!$B$1:$B$6226,0)),"",INDIRECT("'SorP'!$A$"&amp;MATCH($S1864&amp;$J1864,SorP!C:C,0))))</f>
        <v/>
      </c>
      <c r="U1864" s="168"/>
      <c r="V1864" s="169" t="e">
        <f>IF(C1864="",NA(),MATCH($B1864&amp;$C1864,'Smelter Look-up'!$J:$J,0))</f>
        <v>#N/A</v>
      </c>
      <c r="X1864" s="170">
        <f t="shared" ca="1" si="87"/>
        <v>0</v>
      </c>
      <c r="AB1864" s="312" t="str">
        <f t="shared" si="89"/>
        <v/>
      </c>
    </row>
    <row r="1865" spans="1:28" s="170" customFormat="1" ht="20.399999999999999">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88"/>
        <v/>
      </c>
      <c r="T1865" s="155" t="str">
        <f ca="1">IF(B1865="","",IF(ISERROR(MATCH($J1865,SorP!$B$1:$B$6226,0)),"",INDIRECT("'SorP'!$A$"&amp;MATCH($S1865&amp;$J1865,SorP!C:C,0))))</f>
        <v/>
      </c>
      <c r="U1865" s="168"/>
      <c r="V1865" s="169" t="e">
        <f>IF(C1865="",NA(),MATCH($B1865&amp;$C1865,'Smelter Look-up'!$J:$J,0))</f>
        <v>#N/A</v>
      </c>
      <c r="X1865" s="170">
        <f t="shared" ca="1" si="87"/>
        <v>0</v>
      </c>
      <c r="AB1865" s="312" t="str">
        <f t="shared" si="89"/>
        <v/>
      </c>
    </row>
    <row r="1866" spans="1:28" s="170" customFormat="1" ht="20.399999999999999">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88"/>
        <v/>
      </c>
      <c r="T1866" s="155" t="str">
        <f ca="1">IF(B1866="","",IF(ISERROR(MATCH($J1866,SorP!$B$1:$B$6226,0)),"",INDIRECT("'SorP'!$A$"&amp;MATCH($S1866&amp;$J1866,SorP!C:C,0))))</f>
        <v/>
      </c>
      <c r="U1866" s="168"/>
      <c r="V1866" s="169" t="e">
        <f>IF(C1866="",NA(),MATCH($B1866&amp;$C1866,'Smelter Look-up'!$J:$J,0))</f>
        <v>#N/A</v>
      </c>
      <c r="X1866" s="170">
        <f t="shared" ca="1" si="87"/>
        <v>0</v>
      </c>
      <c r="AB1866" s="312" t="str">
        <f t="shared" si="89"/>
        <v/>
      </c>
    </row>
    <row r="1867" spans="1:28" s="170" customFormat="1" ht="20.399999999999999">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88"/>
        <v/>
      </c>
      <c r="T1867" s="155" t="str">
        <f ca="1">IF(B1867="","",IF(ISERROR(MATCH($J1867,SorP!$B$1:$B$6226,0)),"",INDIRECT("'SorP'!$A$"&amp;MATCH($S1867&amp;$J1867,SorP!C:C,0))))</f>
        <v/>
      </c>
      <c r="U1867" s="168"/>
      <c r="V1867" s="169" t="e">
        <f>IF(C1867="",NA(),MATCH($B1867&amp;$C1867,'Smelter Look-up'!$J:$J,0))</f>
        <v>#N/A</v>
      </c>
      <c r="X1867" s="170">
        <f t="shared" ca="1" si="87"/>
        <v>0</v>
      </c>
      <c r="AB1867" s="312" t="str">
        <f t="shared" si="89"/>
        <v/>
      </c>
    </row>
    <row r="1868" spans="1:28" s="170" customFormat="1" ht="20.399999999999999">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88"/>
        <v/>
      </c>
      <c r="T1868" s="155" t="str">
        <f ca="1">IF(B1868="","",IF(ISERROR(MATCH($J1868,SorP!$B$1:$B$6226,0)),"",INDIRECT("'SorP'!$A$"&amp;MATCH($S1868&amp;$J1868,SorP!C:C,0))))</f>
        <v/>
      </c>
      <c r="U1868" s="168"/>
      <c r="V1868" s="169" t="e">
        <f>IF(C1868="",NA(),MATCH($B1868&amp;$C1868,'Smelter Look-up'!$J:$J,0))</f>
        <v>#N/A</v>
      </c>
      <c r="X1868" s="170">
        <f t="shared" ca="1" si="87"/>
        <v>0</v>
      </c>
      <c r="AB1868" s="312" t="str">
        <f t="shared" si="89"/>
        <v/>
      </c>
    </row>
    <row r="1869" spans="1:28" s="170" customFormat="1" ht="20.399999999999999">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88"/>
        <v/>
      </c>
      <c r="T1869" s="155" t="str">
        <f ca="1">IF(B1869="","",IF(ISERROR(MATCH($J1869,SorP!$B$1:$B$6226,0)),"",INDIRECT("'SorP'!$A$"&amp;MATCH($S1869&amp;$J1869,SorP!C:C,0))))</f>
        <v/>
      </c>
      <c r="U1869" s="168"/>
      <c r="V1869" s="169" t="e">
        <f>IF(C1869="",NA(),MATCH($B1869&amp;$C1869,'Smelter Look-up'!$J:$J,0))</f>
        <v>#N/A</v>
      </c>
      <c r="X1869" s="170">
        <f t="shared" ca="1" si="87"/>
        <v>0</v>
      </c>
      <c r="AB1869" s="312" t="str">
        <f t="shared" si="89"/>
        <v/>
      </c>
    </row>
    <row r="1870" spans="1:28" s="170" customFormat="1" ht="20.399999999999999">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88"/>
        <v/>
      </c>
      <c r="T1870" s="155" t="str">
        <f ca="1">IF(B1870="","",IF(ISERROR(MATCH($J1870,SorP!$B$1:$B$6226,0)),"",INDIRECT("'SorP'!$A$"&amp;MATCH($S1870&amp;$J1870,SorP!C:C,0))))</f>
        <v/>
      </c>
      <c r="U1870" s="168"/>
      <c r="V1870" s="169" t="e">
        <f>IF(C1870="",NA(),MATCH($B1870&amp;$C1870,'Smelter Look-up'!$J:$J,0))</f>
        <v>#N/A</v>
      </c>
      <c r="X1870" s="170">
        <f t="shared" ca="1" si="87"/>
        <v>0</v>
      </c>
      <c r="AB1870" s="312" t="str">
        <f t="shared" si="89"/>
        <v/>
      </c>
    </row>
    <row r="1871" spans="1:28" s="170" customFormat="1" ht="20.399999999999999">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88"/>
        <v/>
      </c>
      <c r="T1871" s="155" t="str">
        <f ca="1">IF(B1871="","",IF(ISERROR(MATCH($J1871,SorP!$B$1:$B$6226,0)),"",INDIRECT("'SorP'!$A$"&amp;MATCH($S1871&amp;$J1871,SorP!C:C,0))))</f>
        <v/>
      </c>
      <c r="U1871" s="168"/>
      <c r="V1871" s="169" t="e">
        <f>IF(C1871="",NA(),MATCH($B1871&amp;$C1871,'Smelter Look-up'!$J:$J,0))</f>
        <v>#N/A</v>
      </c>
      <c r="X1871" s="170">
        <f t="shared" ca="1" si="87"/>
        <v>0</v>
      </c>
      <c r="AB1871" s="312" t="str">
        <f t="shared" si="89"/>
        <v/>
      </c>
    </row>
    <row r="1872" spans="1:28" s="170" customFormat="1" ht="20.399999999999999">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88"/>
        <v/>
      </c>
      <c r="T1872" s="155" t="str">
        <f ca="1">IF(B1872="","",IF(ISERROR(MATCH($J1872,SorP!$B$1:$B$6226,0)),"",INDIRECT("'SorP'!$A$"&amp;MATCH($S1872&amp;$J1872,SorP!C:C,0))))</f>
        <v/>
      </c>
      <c r="U1872" s="168"/>
      <c r="V1872" s="169" t="e">
        <f>IF(C1872="",NA(),MATCH($B1872&amp;$C1872,'Smelter Look-up'!$J:$J,0))</f>
        <v>#N/A</v>
      </c>
      <c r="X1872" s="170">
        <f t="shared" ca="1" si="87"/>
        <v>0</v>
      </c>
      <c r="AB1872" s="312" t="str">
        <f t="shared" si="89"/>
        <v/>
      </c>
    </row>
    <row r="1873" spans="1:28" s="170" customFormat="1" ht="20.399999999999999">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88"/>
        <v/>
      </c>
      <c r="T1873" s="155" t="str">
        <f ca="1">IF(B1873="","",IF(ISERROR(MATCH($J1873,SorP!$B$1:$B$6226,0)),"",INDIRECT("'SorP'!$A$"&amp;MATCH($S1873&amp;$J1873,SorP!C:C,0))))</f>
        <v/>
      </c>
      <c r="U1873" s="168"/>
      <c r="V1873" s="169" t="e">
        <f>IF(C1873="",NA(),MATCH($B1873&amp;$C1873,'Smelter Look-up'!$J:$J,0))</f>
        <v>#N/A</v>
      </c>
      <c r="X1873" s="170">
        <f t="shared" ca="1" si="87"/>
        <v>0</v>
      </c>
      <c r="AB1873" s="312" t="str">
        <f t="shared" si="89"/>
        <v/>
      </c>
    </row>
    <row r="1874" spans="1:28" s="170" customFormat="1" ht="20.399999999999999">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88"/>
        <v/>
      </c>
      <c r="T1874" s="155" t="str">
        <f ca="1">IF(B1874="","",IF(ISERROR(MATCH($J1874,SorP!$B$1:$B$6226,0)),"",INDIRECT("'SorP'!$A$"&amp;MATCH($S1874&amp;$J1874,SorP!C:C,0))))</f>
        <v/>
      </c>
      <c r="U1874" s="168"/>
      <c r="V1874" s="169" t="e">
        <f>IF(C1874="",NA(),MATCH($B1874&amp;$C1874,'Smelter Look-up'!$J:$J,0))</f>
        <v>#N/A</v>
      </c>
      <c r="X1874" s="170">
        <f t="shared" ca="1" si="87"/>
        <v>0</v>
      </c>
      <c r="AB1874" s="312" t="str">
        <f t="shared" si="89"/>
        <v/>
      </c>
    </row>
    <row r="1875" spans="1:28" s="170" customFormat="1" ht="20.399999999999999">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88"/>
        <v/>
      </c>
      <c r="T1875" s="155" t="str">
        <f ca="1">IF(B1875="","",IF(ISERROR(MATCH($J1875,SorP!$B$1:$B$6226,0)),"",INDIRECT("'SorP'!$A$"&amp;MATCH($S1875&amp;$J1875,SorP!C:C,0))))</f>
        <v/>
      </c>
      <c r="U1875" s="168"/>
      <c r="V1875" s="169" t="e">
        <f>IF(C1875="",NA(),MATCH($B1875&amp;$C1875,'Smelter Look-up'!$J:$J,0))</f>
        <v>#N/A</v>
      </c>
      <c r="X1875" s="170">
        <f t="shared" ca="1" si="87"/>
        <v>0</v>
      </c>
      <c r="AB1875" s="312" t="str">
        <f t="shared" si="89"/>
        <v/>
      </c>
    </row>
    <row r="1876" spans="1:28" s="170" customFormat="1" ht="20.399999999999999">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88"/>
        <v/>
      </c>
      <c r="T1876" s="155" t="str">
        <f ca="1">IF(B1876="","",IF(ISERROR(MATCH($J1876,SorP!$B$1:$B$6226,0)),"",INDIRECT("'SorP'!$A$"&amp;MATCH($S1876&amp;$J1876,SorP!C:C,0))))</f>
        <v/>
      </c>
      <c r="U1876" s="168"/>
      <c r="V1876" s="169" t="e">
        <f>IF(C1876="",NA(),MATCH($B1876&amp;$C1876,'Smelter Look-up'!$J:$J,0))</f>
        <v>#N/A</v>
      </c>
      <c r="X1876" s="170">
        <f t="shared" ca="1" si="87"/>
        <v>0</v>
      </c>
      <c r="AB1876" s="312" t="str">
        <f t="shared" si="89"/>
        <v/>
      </c>
    </row>
    <row r="1877" spans="1:28" s="170" customFormat="1" ht="20.399999999999999">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88"/>
        <v/>
      </c>
      <c r="T1877" s="155" t="str">
        <f ca="1">IF(B1877="","",IF(ISERROR(MATCH($J1877,SorP!$B$1:$B$6226,0)),"",INDIRECT("'SorP'!$A$"&amp;MATCH($S1877&amp;$J1877,SorP!C:C,0))))</f>
        <v/>
      </c>
      <c r="U1877" s="168"/>
      <c r="V1877" s="169" t="e">
        <f>IF(C1877="",NA(),MATCH($B1877&amp;$C1877,'Smelter Look-up'!$J:$J,0))</f>
        <v>#N/A</v>
      </c>
      <c r="X1877" s="170">
        <f t="shared" ca="1" si="87"/>
        <v>0</v>
      </c>
      <c r="AB1877" s="312" t="str">
        <f t="shared" si="89"/>
        <v/>
      </c>
    </row>
    <row r="1878" spans="1:28" s="170" customFormat="1" ht="20.399999999999999">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88"/>
        <v/>
      </c>
      <c r="T1878" s="155" t="str">
        <f ca="1">IF(B1878="","",IF(ISERROR(MATCH($J1878,SorP!$B$1:$B$6226,0)),"",INDIRECT("'SorP'!$A$"&amp;MATCH($S1878&amp;$J1878,SorP!C:C,0))))</f>
        <v/>
      </c>
      <c r="U1878" s="168"/>
      <c r="V1878" s="169" t="e">
        <f>IF(C1878="",NA(),MATCH($B1878&amp;$C1878,'Smelter Look-up'!$J:$J,0))</f>
        <v>#N/A</v>
      </c>
      <c r="X1878" s="170">
        <f t="shared" ca="1" si="87"/>
        <v>0</v>
      </c>
      <c r="AB1878" s="312" t="str">
        <f t="shared" si="89"/>
        <v/>
      </c>
    </row>
    <row r="1879" spans="1:28" s="170" customFormat="1" ht="20.399999999999999">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88"/>
        <v/>
      </c>
      <c r="T1879" s="155" t="str">
        <f ca="1">IF(B1879="","",IF(ISERROR(MATCH($J1879,SorP!$B$1:$B$6226,0)),"",INDIRECT("'SorP'!$A$"&amp;MATCH($S1879&amp;$J1879,SorP!C:C,0))))</f>
        <v/>
      </c>
      <c r="U1879" s="168"/>
      <c r="V1879" s="169" t="e">
        <f>IF(C1879="",NA(),MATCH($B1879&amp;$C1879,'Smelter Look-up'!$J:$J,0))</f>
        <v>#N/A</v>
      </c>
      <c r="X1879" s="170">
        <f t="shared" ca="1" si="87"/>
        <v>0</v>
      </c>
      <c r="AB1879" s="312" t="str">
        <f t="shared" si="89"/>
        <v/>
      </c>
    </row>
    <row r="1880" spans="1:28" s="170" customFormat="1" ht="20.399999999999999">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88"/>
        <v/>
      </c>
      <c r="T1880" s="155" t="str">
        <f ca="1">IF(B1880="","",IF(ISERROR(MATCH($J1880,SorP!$B$1:$B$6226,0)),"",INDIRECT("'SorP'!$A$"&amp;MATCH($S1880&amp;$J1880,SorP!C:C,0))))</f>
        <v/>
      </c>
      <c r="U1880" s="168"/>
      <c r="V1880" s="169" t="e">
        <f>IF(C1880="",NA(),MATCH($B1880&amp;$C1880,'Smelter Look-up'!$J:$J,0))</f>
        <v>#N/A</v>
      </c>
      <c r="X1880" s="170">
        <f t="shared" ca="1" si="87"/>
        <v>0</v>
      </c>
      <c r="AB1880" s="312" t="str">
        <f t="shared" si="89"/>
        <v/>
      </c>
    </row>
    <row r="1881" spans="1:28" s="170" customFormat="1" ht="20.399999999999999">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88"/>
        <v/>
      </c>
      <c r="T1881" s="155" t="str">
        <f ca="1">IF(B1881="","",IF(ISERROR(MATCH($J1881,SorP!$B$1:$B$6226,0)),"",INDIRECT("'SorP'!$A$"&amp;MATCH($S1881&amp;$J1881,SorP!C:C,0))))</f>
        <v/>
      </c>
      <c r="U1881" s="168"/>
      <c r="V1881" s="169" t="e">
        <f>IF(C1881="",NA(),MATCH($B1881&amp;$C1881,'Smelter Look-up'!$J:$J,0))</f>
        <v>#N/A</v>
      </c>
      <c r="X1881" s="170">
        <f t="shared" ca="1" si="87"/>
        <v>0</v>
      </c>
      <c r="AB1881" s="312" t="str">
        <f t="shared" si="89"/>
        <v/>
      </c>
    </row>
    <row r="1882" spans="1:28" s="170" customFormat="1" ht="20.399999999999999">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88"/>
        <v/>
      </c>
      <c r="T1882" s="155" t="str">
        <f ca="1">IF(B1882="","",IF(ISERROR(MATCH($J1882,SorP!$B$1:$B$6226,0)),"",INDIRECT("'SorP'!$A$"&amp;MATCH($S1882&amp;$J1882,SorP!C:C,0))))</f>
        <v/>
      </c>
      <c r="U1882" s="168"/>
      <c r="V1882" s="169" t="e">
        <f>IF(C1882="",NA(),MATCH($B1882&amp;$C1882,'Smelter Look-up'!$J:$J,0))</f>
        <v>#N/A</v>
      </c>
      <c r="X1882" s="170">
        <f t="shared" ca="1" si="87"/>
        <v>0</v>
      </c>
      <c r="AB1882" s="312" t="str">
        <f t="shared" si="89"/>
        <v/>
      </c>
    </row>
    <row r="1883" spans="1:28" s="170" customFormat="1" ht="20.399999999999999">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88"/>
        <v/>
      </c>
      <c r="T1883" s="155" t="str">
        <f ca="1">IF(B1883="","",IF(ISERROR(MATCH($J1883,SorP!$B$1:$B$6226,0)),"",INDIRECT("'SorP'!$A$"&amp;MATCH($S1883&amp;$J1883,SorP!C:C,0))))</f>
        <v/>
      </c>
      <c r="U1883" s="168"/>
      <c r="V1883" s="169" t="e">
        <f>IF(C1883="",NA(),MATCH($B1883&amp;$C1883,'Smelter Look-up'!$J:$J,0))</f>
        <v>#N/A</v>
      </c>
      <c r="X1883" s="170">
        <f t="shared" ca="1" si="87"/>
        <v>0</v>
      </c>
      <c r="AB1883" s="312" t="str">
        <f t="shared" si="89"/>
        <v/>
      </c>
    </row>
    <row r="1884" spans="1:28" s="170" customFormat="1" ht="20.399999999999999">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88"/>
        <v/>
      </c>
      <c r="T1884" s="155" t="str">
        <f ca="1">IF(B1884="","",IF(ISERROR(MATCH($J1884,SorP!$B$1:$B$6226,0)),"",INDIRECT("'SorP'!$A$"&amp;MATCH($S1884&amp;$J1884,SorP!C:C,0))))</f>
        <v/>
      </c>
      <c r="U1884" s="168"/>
      <c r="V1884" s="169" t="e">
        <f>IF(C1884="",NA(),MATCH($B1884&amp;$C1884,'Smelter Look-up'!$J:$J,0))</f>
        <v>#N/A</v>
      </c>
      <c r="X1884" s="170">
        <f t="shared" ca="1" si="87"/>
        <v>0</v>
      </c>
      <c r="AB1884" s="312" t="str">
        <f t="shared" si="89"/>
        <v/>
      </c>
    </row>
    <row r="1885" spans="1:28" s="170" customFormat="1" ht="20.399999999999999">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88"/>
        <v/>
      </c>
      <c r="T1885" s="155" t="str">
        <f ca="1">IF(B1885="","",IF(ISERROR(MATCH($J1885,SorP!$B$1:$B$6226,0)),"",INDIRECT("'SorP'!$A$"&amp;MATCH($S1885&amp;$J1885,SorP!C:C,0))))</f>
        <v/>
      </c>
      <c r="U1885" s="168"/>
      <c r="V1885" s="169" t="e">
        <f>IF(C1885="",NA(),MATCH($B1885&amp;$C1885,'Smelter Look-up'!$J:$J,0))</f>
        <v>#N/A</v>
      </c>
      <c r="X1885" s="170">
        <f t="shared" ca="1" si="87"/>
        <v>0</v>
      </c>
      <c r="AB1885" s="312" t="str">
        <f t="shared" si="89"/>
        <v/>
      </c>
    </row>
    <row r="1886" spans="1:28" s="170" customFormat="1" ht="20.399999999999999">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88"/>
        <v/>
      </c>
      <c r="T1886" s="155" t="str">
        <f ca="1">IF(B1886="","",IF(ISERROR(MATCH($J1886,SorP!$B$1:$B$6226,0)),"",INDIRECT("'SorP'!$A$"&amp;MATCH($S1886&amp;$J1886,SorP!C:C,0))))</f>
        <v/>
      </c>
      <c r="U1886" s="168"/>
      <c r="V1886" s="169" t="e">
        <f>IF(C1886="",NA(),MATCH($B1886&amp;$C1886,'Smelter Look-up'!$J:$J,0))</f>
        <v>#N/A</v>
      </c>
      <c r="X1886" s="170">
        <f t="shared" ca="1" si="87"/>
        <v>0</v>
      </c>
      <c r="AB1886" s="312" t="str">
        <f t="shared" si="89"/>
        <v/>
      </c>
    </row>
    <row r="1887" spans="1:28" s="170" customFormat="1" ht="20.399999999999999">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88"/>
        <v/>
      </c>
      <c r="T1887" s="155" t="str">
        <f ca="1">IF(B1887="","",IF(ISERROR(MATCH($J1887,SorP!$B$1:$B$6226,0)),"",INDIRECT("'SorP'!$A$"&amp;MATCH($S1887&amp;$J1887,SorP!C:C,0))))</f>
        <v/>
      </c>
      <c r="U1887" s="168"/>
      <c r="V1887" s="169" t="e">
        <f>IF(C1887="",NA(),MATCH($B1887&amp;$C1887,'Smelter Look-up'!$J:$J,0))</f>
        <v>#N/A</v>
      </c>
      <c r="X1887" s="170">
        <f t="shared" ca="1" si="87"/>
        <v>0</v>
      </c>
      <c r="AB1887" s="312" t="str">
        <f t="shared" si="89"/>
        <v/>
      </c>
    </row>
    <row r="1888" spans="1:28" s="170" customFormat="1" ht="20.399999999999999">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88"/>
        <v/>
      </c>
      <c r="T1888" s="155" t="str">
        <f ca="1">IF(B1888="","",IF(ISERROR(MATCH($J1888,SorP!$B$1:$B$6226,0)),"",INDIRECT("'SorP'!$A$"&amp;MATCH($S1888&amp;$J1888,SorP!C:C,0))))</f>
        <v/>
      </c>
      <c r="U1888" s="168"/>
      <c r="V1888" s="169" t="e">
        <f>IF(C1888="",NA(),MATCH($B1888&amp;$C1888,'Smelter Look-up'!$J:$J,0))</f>
        <v>#N/A</v>
      </c>
      <c r="X1888" s="170">
        <f t="shared" ca="1" si="87"/>
        <v>0</v>
      </c>
      <c r="AB1888" s="312" t="str">
        <f t="shared" si="89"/>
        <v/>
      </c>
    </row>
    <row r="1889" spans="1:28" s="170" customFormat="1" ht="20.399999999999999">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88"/>
        <v/>
      </c>
      <c r="T1889" s="155" t="str">
        <f ca="1">IF(B1889="","",IF(ISERROR(MATCH($J1889,SorP!$B$1:$B$6226,0)),"",INDIRECT("'SorP'!$A$"&amp;MATCH($S1889&amp;$J1889,SorP!C:C,0))))</f>
        <v/>
      </c>
      <c r="U1889" s="168"/>
      <c r="V1889" s="169" t="e">
        <f>IF(C1889="",NA(),MATCH($B1889&amp;$C1889,'Smelter Look-up'!$J:$J,0))</f>
        <v>#N/A</v>
      </c>
      <c r="X1889" s="170">
        <f t="shared" ca="1" si="87"/>
        <v>0</v>
      </c>
      <c r="AB1889" s="312" t="str">
        <f t="shared" si="89"/>
        <v/>
      </c>
    </row>
    <row r="1890" spans="1:28" s="170" customFormat="1" ht="20.399999999999999">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88"/>
        <v/>
      </c>
      <c r="T1890" s="155" t="str">
        <f ca="1">IF(B1890="","",IF(ISERROR(MATCH($J1890,SorP!$B$1:$B$6226,0)),"",INDIRECT("'SorP'!$A$"&amp;MATCH($S1890&amp;$J1890,SorP!C:C,0))))</f>
        <v/>
      </c>
      <c r="U1890" s="168"/>
      <c r="V1890" s="169" t="e">
        <f>IF(C1890="",NA(),MATCH($B1890&amp;$C1890,'Smelter Look-up'!$J:$J,0))</f>
        <v>#N/A</v>
      </c>
      <c r="X1890" s="170">
        <f t="shared" ca="1" si="87"/>
        <v>0</v>
      </c>
      <c r="AB1890" s="312" t="str">
        <f t="shared" si="89"/>
        <v/>
      </c>
    </row>
    <row r="1891" spans="1:28" s="170" customFormat="1" ht="20.399999999999999">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88"/>
        <v/>
      </c>
      <c r="T1891" s="155" t="str">
        <f ca="1">IF(B1891="","",IF(ISERROR(MATCH($J1891,SorP!$B$1:$B$6226,0)),"",INDIRECT("'SorP'!$A$"&amp;MATCH($S1891&amp;$J1891,SorP!C:C,0))))</f>
        <v/>
      </c>
      <c r="U1891" s="168"/>
      <c r="V1891" s="169" t="e">
        <f>IF(C1891="",NA(),MATCH($B1891&amp;$C1891,'Smelter Look-up'!$J:$J,0))</f>
        <v>#N/A</v>
      </c>
      <c r="X1891" s="170">
        <f t="shared" ca="1" si="87"/>
        <v>0</v>
      </c>
      <c r="AB1891" s="312" t="str">
        <f t="shared" si="89"/>
        <v/>
      </c>
    </row>
    <row r="1892" spans="1:28" s="170" customFormat="1" ht="20.399999999999999">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88"/>
        <v/>
      </c>
      <c r="T1892" s="155" t="str">
        <f ca="1">IF(B1892="","",IF(ISERROR(MATCH($J1892,SorP!$B$1:$B$6226,0)),"",INDIRECT("'SorP'!$A$"&amp;MATCH($S1892&amp;$J1892,SorP!C:C,0))))</f>
        <v/>
      </c>
      <c r="U1892" s="168"/>
      <c r="V1892" s="169" t="e">
        <f>IF(C1892="",NA(),MATCH($B1892&amp;$C1892,'Smelter Look-up'!$J:$J,0))</f>
        <v>#N/A</v>
      </c>
      <c r="X1892" s="170">
        <f t="shared" ca="1" si="87"/>
        <v>0</v>
      </c>
      <c r="AB1892" s="312" t="str">
        <f t="shared" si="89"/>
        <v/>
      </c>
    </row>
    <row r="1893" spans="1:28" s="170" customFormat="1" ht="20.399999999999999">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88"/>
        <v/>
      </c>
      <c r="T1893" s="155" t="str">
        <f ca="1">IF(B1893="","",IF(ISERROR(MATCH($J1893,SorP!$B$1:$B$6226,0)),"",INDIRECT("'SorP'!$A$"&amp;MATCH($S1893&amp;$J1893,SorP!C:C,0))))</f>
        <v/>
      </c>
      <c r="U1893" s="168"/>
      <c r="V1893" s="169" t="e">
        <f>IF(C1893="",NA(),MATCH($B1893&amp;$C1893,'Smelter Look-up'!$J:$J,0))</f>
        <v>#N/A</v>
      </c>
      <c r="X1893" s="170">
        <f t="shared" ca="1" si="87"/>
        <v>0</v>
      </c>
      <c r="AB1893" s="312" t="str">
        <f t="shared" si="89"/>
        <v/>
      </c>
    </row>
    <row r="1894" spans="1:28" s="170" customFormat="1" ht="20.399999999999999">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88"/>
        <v/>
      </c>
      <c r="T1894" s="155" t="str">
        <f ca="1">IF(B1894="","",IF(ISERROR(MATCH($J1894,SorP!$B$1:$B$6226,0)),"",INDIRECT("'SorP'!$A$"&amp;MATCH($S1894&amp;$J1894,SorP!C:C,0))))</f>
        <v/>
      </c>
      <c r="U1894" s="168"/>
      <c r="V1894" s="169" t="e">
        <f>IF(C1894="",NA(),MATCH($B1894&amp;$C1894,'Smelter Look-up'!$J:$J,0))</f>
        <v>#N/A</v>
      </c>
      <c r="X1894" s="170">
        <f t="shared" ca="1" si="87"/>
        <v>0</v>
      </c>
      <c r="AB1894" s="312" t="str">
        <f t="shared" si="89"/>
        <v/>
      </c>
    </row>
    <row r="1895" spans="1:28" s="170" customFormat="1" ht="20.399999999999999">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88"/>
        <v/>
      </c>
      <c r="T1895" s="155" t="str">
        <f ca="1">IF(B1895="","",IF(ISERROR(MATCH($J1895,SorP!$B$1:$B$6226,0)),"",INDIRECT("'SorP'!$A$"&amp;MATCH($S1895&amp;$J1895,SorP!C:C,0))))</f>
        <v/>
      </c>
      <c r="U1895" s="168"/>
      <c r="V1895" s="169" t="e">
        <f>IF(C1895="",NA(),MATCH($B1895&amp;$C1895,'Smelter Look-up'!$J:$J,0))</f>
        <v>#N/A</v>
      </c>
      <c r="X1895" s="170">
        <f t="shared" ca="1" si="87"/>
        <v>0</v>
      </c>
      <c r="AB1895" s="312" t="str">
        <f t="shared" si="89"/>
        <v/>
      </c>
    </row>
    <row r="1896" spans="1:28" s="170" customFormat="1" ht="20.399999999999999">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88"/>
        <v/>
      </c>
      <c r="T1896" s="155" t="str">
        <f ca="1">IF(B1896="","",IF(ISERROR(MATCH($J1896,SorP!$B$1:$B$6226,0)),"",INDIRECT("'SorP'!$A$"&amp;MATCH($S1896&amp;$J1896,SorP!C:C,0))))</f>
        <v/>
      </c>
      <c r="U1896" s="168"/>
      <c r="V1896" s="169" t="e">
        <f>IF(C1896="",NA(),MATCH($B1896&amp;$C1896,'Smelter Look-up'!$J:$J,0))</f>
        <v>#N/A</v>
      </c>
      <c r="X1896" s="170">
        <f t="shared" ca="1" si="87"/>
        <v>0</v>
      </c>
      <c r="AB1896" s="312" t="str">
        <f t="shared" si="89"/>
        <v/>
      </c>
    </row>
    <row r="1897" spans="1:28" s="170" customFormat="1" ht="20.399999999999999">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88"/>
        <v/>
      </c>
      <c r="T1897" s="155" t="str">
        <f ca="1">IF(B1897="","",IF(ISERROR(MATCH($J1897,SorP!$B$1:$B$6226,0)),"",INDIRECT("'SorP'!$A$"&amp;MATCH($S1897&amp;$J1897,SorP!C:C,0))))</f>
        <v/>
      </c>
      <c r="U1897" s="168"/>
      <c r="V1897" s="169" t="e">
        <f>IF(C1897="",NA(),MATCH($B1897&amp;$C1897,'Smelter Look-up'!$J:$J,0))</f>
        <v>#N/A</v>
      </c>
      <c r="X1897" s="170">
        <f t="shared" ca="1" si="87"/>
        <v>0</v>
      </c>
      <c r="AB1897" s="312" t="str">
        <f t="shared" si="89"/>
        <v/>
      </c>
    </row>
    <row r="1898" spans="1:28" s="170" customFormat="1" ht="20.399999999999999">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88"/>
        <v/>
      </c>
      <c r="T1898" s="155" t="str">
        <f ca="1">IF(B1898="","",IF(ISERROR(MATCH($J1898,SorP!$B$1:$B$6226,0)),"",INDIRECT("'SorP'!$A$"&amp;MATCH($S1898&amp;$J1898,SorP!C:C,0))))</f>
        <v/>
      </c>
      <c r="U1898" s="168"/>
      <c r="V1898" s="169" t="e">
        <f>IF(C1898="",NA(),MATCH($B1898&amp;$C1898,'Smelter Look-up'!$J:$J,0))</f>
        <v>#N/A</v>
      </c>
      <c r="X1898" s="170">
        <f t="shared" ca="1" si="87"/>
        <v>0</v>
      </c>
      <c r="AB1898" s="312" t="str">
        <f t="shared" si="89"/>
        <v/>
      </c>
    </row>
    <row r="1899" spans="1:28" s="170" customFormat="1" ht="20.399999999999999">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88"/>
        <v/>
      </c>
      <c r="T1899" s="155" t="str">
        <f ca="1">IF(B1899="","",IF(ISERROR(MATCH($J1899,SorP!$B$1:$B$6226,0)),"",INDIRECT("'SorP'!$A$"&amp;MATCH($S1899&amp;$J1899,SorP!C:C,0))))</f>
        <v/>
      </c>
      <c r="U1899" s="168"/>
      <c r="V1899" s="169" t="e">
        <f>IF(C1899="",NA(),MATCH($B1899&amp;$C1899,'Smelter Look-up'!$J:$J,0))</f>
        <v>#N/A</v>
      </c>
      <c r="X1899" s="170">
        <f t="shared" ca="1" si="87"/>
        <v>0</v>
      </c>
      <c r="AB1899" s="312" t="str">
        <f t="shared" si="89"/>
        <v/>
      </c>
    </row>
    <row r="1900" spans="1:28" s="170" customFormat="1" ht="20.399999999999999">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88"/>
        <v/>
      </c>
      <c r="T1900" s="155" t="str">
        <f ca="1">IF(B1900="","",IF(ISERROR(MATCH($J1900,SorP!$B$1:$B$6226,0)),"",INDIRECT("'SorP'!$A$"&amp;MATCH($S1900&amp;$J1900,SorP!C:C,0))))</f>
        <v/>
      </c>
      <c r="U1900" s="168"/>
      <c r="V1900" s="169" t="e">
        <f>IF(C1900="",NA(),MATCH($B1900&amp;$C1900,'Smelter Look-up'!$J:$J,0))</f>
        <v>#N/A</v>
      </c>
      <c r="X1900" s="170">
        <f t="shared" ca="1" si="87"/>
        <v>0</v>
      </c>
      <c r="AB1900" s="312" t="str">
        <f t="shared" si="89"/>
        <v/>
      </c>
    </row>
    <row r="1901" spans="1:28" s="170" customFormat="1" ht="20.399999999999999">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88"/>
        <v/>
      </c>
      <c r="T1901" s="155" t="str">
        <f ca="1">IF(B1901="","",IF(ISERROR(MATCH($J1901,SorP!$B$1:$B$6226,0)),"",INDIRECT("'SorP'!$A$"&amp;MATCH($S1901&amp;$J1901,SorP!C:C,0))))</f>
        <v/>
      </c>
      <c r="U1901" s="168"/>
      <c r="V1901" s="169" t="e">
        <f>IF(C1901="",NA(),MATCH($B1901&amp;$C1901,'Smelter Look-up'!$J:$J,0))</f>
        <v>#N/A</v>
      </c>
      <c r="X1901" s="170">
        <f t="shared" ca="1" si="87"/>
        <v>0</v>
      </c>
      <c r="AB1901" s="312" t="str">
        <f t="shared" si="89"/>
        <v/>
      </c>
    </row>
    <row r="1902" spans="1:28" s="170" customFormat="1" ht="20.399999999999999">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88"/>
        <v/>
      </c>
      <c r="T1902" s="155" t="str">
        <f ca="1">IF(B1902="","",IF(ISERROR(MATCH($J1902,SorP!$B$1:$B$6226,0)),"",INDIRECT("'SorP'!$A$"&amp;MATCH($S1902&amp;$J1902,SorP!C:C,0))))</f>
        <v/>
      </c>
      <c r="U1902" s="168"/>
      <c r="V1902" s="169" t="e">
        <f>IF(C1902="",NA(),MATCH($B1902&amp;$C1902,'Smelter Look-up'!$J:$J,0))</f>
        <v>#N/A</v>
      </c>
      <c r="X1902" s="170">
        <f t="shared" ca="1" si="87"/>
        <v>0</v>
      </c>
      <c r="AB1902" s="312" t="str">
        <f t="shared" si="89"/>
        <v/>
      </c>
    </row>
    <row r="1903" spans="1:28" s="170" customFormat="1" ht="20.399999999999999">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88"/>
        <v/>
      </c>
      <c r="T1903" s="155" t="str">
        <f ca="1">IF(B1903="","",IF(ISERROR(MATCH($J1903,SorP!$B$1:$B$6226,0)),"",INDIRECT("'SorP'!$A$"&amp;MATCH($S1903&amp;$J1903,SorP!C:C,0))))</f>
        <v/>
      </c>
      <c r="U1903" s="168"/>
      <c r="V1903" s="169" t="e">
        <f>IF(C1903="",NA(),MATCH($B1903&amp;$C1903,'Smelter Look-up'!$J:$J,0))</f>
        <v>#N/A</v>
      </c>
      <c r="X1903" s="170">
        <f t="shared" ca="1" si="87"/>
        <v>0</v>
      </c>
      <c r="AB1903" s="312" t="str">
        <f t="shared" si="89"/>
        <v/>
      </c>
    </row>
    <row r="1904" spans="1:28" s="170" customFormat="1" ht="20.399999999999999">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88"/>
        <v/>
      </c>
      <c r="T1904" s="155" t="str">
        <f ca="1">IF(B1904="","",IF(ISERROR(MATCH($J1904,SorP!$B$1:$B$6226,0)),"",INDIRECT("'SorP'!$A$"&amp;MATCH($S1904&amp;$J1904,SorP!C:C,0))))</f>
        <v/>
      </c>
      <c r="U1904" s="168"/>
      <c r="V1904" s="169" t="e">
        <f>IF(C1904="",NA(),MATCH($B1904&amp;$C1904,'Smelter Look-up'!$J:$J,0))</f>
        <v>#N/A</v>
      </c>
      <c r="X1904" s="170">
        <f t="shared" ca="1" si="87"/>
        <v>0</v>
      </c>
      <c r="AB1904" s="312" t="str">
        <f t="shared" si="89"/>
        <v/>
      </c>
    </row>
    <row r="1905" spans="1:28" s="170" customFormat="1" ht="20.399999999999999">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88"/>
        <v/>
      </c>
      <c r="T1905" s="155" t="str">
        <f ca="1">IF(B1905="","",IF(ISERROR(MATCH($J1905,SorP!$B$1:$B$6226,0)),"",INDIRECT("'SorP'!$A$"&amp;MATCH($S1905&amp;$J1905,SorP!C:C,0))))</f>
        <v/>
      </c>
      <c r="U1905" s="168"/>
      <c r="V1905" s="169" t="e">
        <f>IF(C1905="",NA(),MATCH($B1905&amp;$C1905,'Smelter Look-up'!$J:$J,0))</f>
        <v>#N/A</v>
      </c>
      <c r="X1905" s="170">
        <f t="shared" ca="1" si="87"/>
        <v>0</v>
      </c>
      <c r="AB1905" s="312" t="str">
        <f t="shared" si="89"/>
        <v/>
      </c>
    </row>
    <row r="1906" spans="1:28" s="170" customFormat="1" ht="20.399999999999999">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88"/>
        <v/>
      </c>
      <c r="T1906" s="155" t="str">
        <f ca="1">IF(B1906="","",IF(ISERROR(MATCH($J1906,SorP!$B$1:$B$6226,0)),"",INDIRECT("'SorP'!$A$"&amp;MATCH($S1906&amp;$J1906,SorP!C:C,0))))</f>
        <v/>
      </c>
      <c r="U1906" s="168"/>
      <c r="V1906" s="169" t="e">
        <f>IF(C1906="",NA(),MATCH($B1906&amp;$C1906,'Smelter Look-up'!$J:$J,0))</f>
        <v>#N/A</v>
      </c>
      <c r="X1906" s="170">
        <f t="shared" ca="1" si="87"/>
        <v>0</v>
      </c>
      <c r="AB1906" s="312" t="str">
        <f t="shared" si="89"/>
        <v/>
      </c>
    </row>
    <row r="1907" spans="1:28" s="170" customFormat="1" ht="20.399999999999999">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88"/>
        <v/>
      </c>
      <c r="T1907" s="155" t="str">
        <f ca="1">IF(B1907="","",IF(ISERROR(MATCH($J1907,SorP!$B$1:$B$6226,0)),"",INDIRECT("'SorP'!$A$"&amp;MATCH($S1907&amp;$J1907,SorP!C:C,0))))</f>
        <v/>
      </c>
      <c r="U1907" s="168"/>
      <c r="V1907" s="169" t="e">
        <f>IF(C1907="",NA(),MATCH($B1907&amp;$C1907,'Smelter Look-up'!$J:$J,0))</f>
        <v>#N/A</v>
      </c>
      <c r="X1907" s="170">
        <f t="shared" ca="1" si="87"/>
        <v>0</v>
      </c>
      <c r="AB1907" s="312" t="str">
        <f t="shared" si="89"/>
        <v/>
      </c>
    </row>
    <row r="1908" spans="1:28" s="170" customFormat="1" ht="20.399999999999999">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88"/>
        <v/>
      </c>
      <c r="T1908" s="155" t="str">
        <f ca="1">IF(B1908="","",IF(ISERROR(MATCH($J1908,SorP!$B$1:$B$6226,0)),"",INDIRECT("'SorP'!$A$"&amp;MATCH($S1908&amp;$J1908,SorP!C:C,0))))</f>
        <v/>
      </c>
      <c r="U1908" s="168"/>
      <c r="V1908" s="169" t="e">
        <f>IF(C1908="",NA(),MATCH($B1908&amp;$C1908,'Smelter Look-up'!$J:$J,0))</f>
        <v>#N/A</v>
      </c>
      <c r="X1908" s="170">
        <f t="shared" ca="1" si="87"/>
        <v>0</v>
      </c>
      <c r="AB1908" s="312" t="str">
        <f t="shared" si="89"/>
        <v/>
      </c>
    </row>
    <row r="1909" spans="1:28" s="170" customFormat="1" ht="20.399999999999999">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88"/>
        <v/>
      </c>
      <c r="T1909" s="155" t="str">
        <f ca="1">IF(B1909="","",IF(ISERROR(MATCH($J1909,SorP!$B$1:$B$6226,0)),"",INDIRECT("'SorP'!$A$"&amp;MATCH($S1909&amp;$J1909,SorP!C:C,0))))</f>
        <v/>
      </c>
      <c r="U1909" s="168"/>
      <c r="V1909" s="169" t="e">
        <f>IF(C1909="",NA(),MATCH($B1909&amp;$C1909,'Smelter Look-up'!$J:$J,0))</f>
        <v>#N/A</v>
      </c>
      <c r="X1909" s="170">
        <f t="shared" ca="1" si="87"/>
        <v>0</v>
      </c>
      <c r="AB1909" s="312" t="str">
        <f t="shared" si="89"/>
        <v/>
      </c>
    </row>
    <row r="1910" spans="1:28" s="170" customFormat="1" ht="20.399999999999999">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88"/>
        <v/>
      </c>
      <c r="T1910" s="155" t="str">
        <f ca="1">IF(B1910="","",IF(ISERROR(MATCH($J1910,SorP!$B$1:$B$6226,0)),"",INDIRECT("'SorP'!$A$"&amp;MATCH($S1910&amp;$J1910,SorP!C:C,0))))</f>
        <v/>
      </c>
      <c r="U1910" s="168"/>
      <c r="V1910" s="169" t="e">
        <f>IF(C1910="",NA(),MATCH($B1910&amp;$C1910,'Smelter Look-up'!$J:$J,0))</f>
        <v>#N/A</v>
      </c>
      <c r="X1910" s="170">
        <f t="shared" ca="1" si="87"/>
        <v>0</v>
      </c>
      <c r="AB1910" s="312" t="str">
        <f t="shared" si="89"/>
        <v/>
      </c>
    </row>
    <row r="1911" spans="1:28" s="170" customFormat="1" ht="20.399999999999999">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88"/>
        <v/>
      </c>
      <c r="T1911" s="155" t="str">
        <f ca="1">IF(B1911="","",IF(ISERROR(MATCH($J1911,SorP!$B$1:$B$6226,0)),"",INDIRECT("'SorP'!$A$"&amp;MATCH($S1911&amp;$J1911,SorP!C:C,0))))</f>
        <v/>
      </c>
      <c r="U1911" s="168"/>
      <c r="V1911" s="169" t="e">
        <f>IF(C1911="",NA(),MATCH($B1911&amp;$C1911,'Smelter Look-up'!$J:$J,0))</f>
        <v>#N/A</v>
      </c>
      <c r="X1911" s="170">
        <f t="shared" ca="1" si="87"/>
        <v>0</v>
      </c>
      <c r="AB1911" s="312" t="str">
        <f t="shared" si="89"/>
        <v/>
      </c>
    </row>
    <row r="1912" spans="1:28" s="170" customFormat="1" ht="20.399999999999999">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88"/>
        <v/>
      </c>
      <c r="T1912" s="155" t="str">
        <f ca="1">IF(B1912="","",IF(ISERROR(MATCH($J1912,SorP!$B$1:$B$6226,0)),"",INDIRECT("'SorP'!$A$"&amp;MATCH($S1912&amp;$J1912,SorP!C:C,0))))</f>
        <v/>
      </c>
      <c r="U1912" s="168"/>
      <c r="V1912" s="169" t="e">
        <f>IF(C1912="",NA(),MATCH($B1912&amp;$C1912,'Smelter Look-up'!$J:$J,0))</f>
        <v>#N/A</v>
      </c>
      <c r="X1912" s="170">
        <f t="shared" ca="1" si="87"/>
        <v>0</v>
      </c>
      <c r="AB1912" s="312" t="str">
        <f t="shared" si="89"/>
        <v/>
      </c>
    </row>
    <row r="1913" spans="1:28" s="170" customFormat="1" ht="20.399999999999999">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88"/>
        <v/>
      </c>
      <c r="T1913" s="155" t="str">
        <f ca="1">IF(B1913="","",IF(ISERROR(MATCH($J1913,SorP!$B$1:$B$6226,0)),"",INDIRECT("'SorP'!$A$"&amp;MATCH($S1913&amp;$J1913,SorP!C:C,0))))</f>
        <v/>
      </c>
      <c r="U1913" s="168"/>
      <c r="V1913" s="169" t="e">
        <f>IF(C1913="",NA(),MATCH($B1913&amp;$C1913,'Smelter Look-up'!$J:$J,0))</f>
        <v>#N/A</v>
      </c>
      <c r="X1913" s="170">
        <f t="shared" ca="1" si="87"/>
        <v>0</v>
      </c>
      <c r="AB1913" s="312" t="str">
        <f t="shared" si="89"/>
        <v/>
      </c>
    </row>
    <row r="1914" spans="1:28" s="170" customFormat="1" ht="20.399999999999999">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88"/>
        <v/>
      </c>
      <c r="T1914" s="155" t="str">
        <f ca="1">IF(B1914="","",IF(ISERROR(MATCH($J1914,SorP!$B$1:$B$6226,0)),"",INDIRECT("'SorP'!$A$"&amp;MATCH($S1914&amp;$J1914,SorP!C:C,0))))</f>
        <v/>
      </c>
      <c r="U1914" s="168"/>
      <c r="V1914" s="169" t="e">
        <f>IF(C1914="",NA(),MATCH($B1914&amp;$C1914,'Smelter Look-up'!$J:$J,0))</f>
        <v>#N/A</v>
      </c>
      <c r="X1914" s="170">
        <f t="shared" ca="1" si="87"/>
        <v>0</v>
      </c>
      <c r="AB1914" s="312" t="str">
        <f t="shared" si="89"/>
        <v/>
      </c>
    </row>
    <row r="1915" spans="1:28" s="170" customFormat="1" ht="20.399999999999999">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88"/>
        <v/>
      </c>
      <c r="T1915" s="155" t="str">
        <f ca="1">IF(B1915="","",IF(ISERROR(MATCH($J1915,SorP!$B$1:$B$6226,0)),"",INDIRECT("'SorP'!$A$"&amp;MATCH($S1915&amp;$J1915,SorP!C:C,0))))</f>
        <v/>
      </c>
      <c r="U1915" s="168"/>
      <c r="V1915" s="169" t="e">
        <f>IF(C1915="",NA(),MATCH($B1915&amp;$C1915,'Smelter Look-up'!$J:$J,0))</f>
        <v>#N/A</v>
      </c>
      <c r="X1915" s="170">
        <f t="shared" ca="1" si="87"/>
        <v>0</v>
      </c>
      <c r="AB1915" s="312" t="str">
        <f t="shared" si="89"/>
        <v/>
      </c>
    </row>
    <row r="1916" spans="1:28" s="170" customFormat="1" ht="20.399999999999999">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88"/>
        <v/>
      </c>
      <c r="T1916" s="155" t="str">
        <f ca="1">IF(B1916="","",IF(ISERROR(MATCH($J1916,SorP!$B$1:$B$6226,0)),"",INDIRECT("'SorP'!$A$"&amp;MATCH($S1916&amp;$J1916,SorP!C:C,0))))</f>
        <v/>
      </c>
      <c r="U1916" s="168"/>
      <c r="V1916" s="169" t="e">
        <f>IF(C1916="",NA(),MATCH($B1916&amp;$C1916,'Smelter Look-up'!$J:$J,0))</f>
        <v>#N/A</v>
      </c>
      <c r="X1916" s="170">
        <f t="shared" ref="X1916:X1979" ca="1" si="90">IF(AND(C1916="Smelter not listed",OR(LEN(D1916)=0,LEN(E1916)=0)),1,0)</f>
        <v>0</v>
      </c>
      <c r="AB1916" s="312" t="str">
        <f t="shared" si="89"/>
        <v/>
      </c>
    </row>
    <row r="1917" spans="1:28" s="170" customFormat="1" ht="20.399999999999999">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ref="S1917:S1980" ca="1" si="91">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0"/>
        <v>0</v>
      </c>
      <c r="AB1917" s="312" t="str">
        <f t="shared" si="89"/>
        <v/>
      </c>
    </row>
    <row r="1918" spans="1:28" s="170" customFormat="1" ht="20.399999999999999">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89"/>
        <v/>
      </c>
    </row>
    <row r="1919" spans="1:28" s="170" customFormat="1" ht="20.399999999999999">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ca="1" si="90"/>
        <v>0</v>
      </c>
      <c r="AB1919" s="312" t="str">
        <f t="shared" si="89"/>
        <v/>
      </c>
    </row>
    <row r="1920" spans="1:28" s="170" customFormat="1" ht="20.399999999999999">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1"/>
        <v/>
      </c>
      <c r="T1920" s="155" t="str">
        <f ca="1">IF(B1920="","",IF(ISERROR(MATCH($J1920,SorP!$B$1:$B$6226,0)),"",INDIRECT("'SorP'!$A$"&amp;MATCH($S1920&amp;$J1920,SorP!C:C,0))))</f>
        <v/>
      </c>
      <c r="U1920" s="168"/>
      <c r="V1920" s="169" t="e">
        <f>IF(C1920="",NA(),MATCH($B1920&amp;$C1920,'Smelter Look-up'!$J:$J,0))</f>
        <v>#N/A</v>
      </c>
      <c r="X1920" s="170">
        <f t="shared" ca="1" si="90"/>
        <v>0</v>
      </c>
      <c r="AB1920" s="312" t="str">
        <f t="shared" si="89"/>
        <v/>
      </c>
    </row>
    <row r="1921" spans="1:28" s="170" customFormat="1" ht="20.399999999999999">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1"/>
        <v/>
      </c>
      <c r="T1921" s="155" t="str">
        <f ca="1">IF(B1921="","",IF(ISERROR(MATCH($J1921,SorP!$B$1:$B$6226,0)),"",INDIRECT("'SorP'!$A$"&amp;MATCH($S1921&amp;$J1921,SorP!C:C,0))))</f>
        <v/>
      </c>
      <c r="U1921" s="168"/>
      <c r="V1921" s="169" t="e">
        <f>IF(C1921="",NA(),MATCH($B1921&amp;$C1921,'Smelter Look-up'!$J:$J,0))</f>
        <v>#N/A</v>
      </c>
      <c r="X1921" s="170">
        <f t="shared" ca="1" si="90"/>
        <v>0</v>
      </c>
      <c r="AB1921" s="312" t="str">
        <f t="shared" si="89"/>
        <v/>
      </c>
    </row>
    <row r="1922" spans="1:28" s="170" customFormat="1" ht="20.399999999999999">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1"/>
        <v/>
      </c>
      <c r="T1922" s="155" t="str">
        <f ca="1">IF(B1922="","",IF(ISERROR(MATCH($J1922,SorP!$B$1:$B$6226,0)),"",INDIRECT("'SorP'!$A$"&amp;MATCH($S1922&amp;$J1922,SorP!C:C,0))))</f>
        <v/>
      </c>
      <c r="U1922" s="168"/>
      <c r="V1922" s="169" t="e">
        <f>IF(C1922="",NA(),MATCH($B1922&amp;$C1922,'Smelter Look-up'!$J:$J,0))</f>
        <v>#N/A</v>
      </c>
      <c r="X1922" s="170">
        <f t="shared" ca="1" si="90"/>
        <v>0</v>
      </c>
      <c r="AB1922" s="312" t="str">
        <f t="shared" si="89"/>
        <v/>
      </c>
    </row>
    <row r="1923" spans="1:28" s="170" customFormat="1" ht="20.399999999999999">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1"/>
        <v/>
      </c>
      <c r="T1923" s="155" t="str">
        <f ca="1">IF(B1923="","",IF(ISERROR(MATCH($J1923,SorP!$B$1:$B$6226,0)),"",INDIRECT("'SorP'!$A$"&amp;MATCH($S1923&amp;$J1923,SorP!C:C,0))))</f>
        <v/>
      </c>
      <c r="U1923" s="168"/>
      <c r="V1923" s="169" t="e">
        <f>IF(C1923="",NA(),MATCH($B1923&amp;$C1923,'Smelter Look-up'!$J:$J,0))</f>
        <v>#N/A</v>
      </c>
      <c r="X1923" s="170">
        <f t="shared" ca="1" si="90"/>
        <v>0</v>
      </c>
      <c r="AB1923" s="312" t="str">
        <f t="shared" ref="AB1923:AB1986" si="92">IF(C1923="","",B1923)</f>
        <v/>
      </c>
    </row>
    <row r="1924" spans="1:28" s="170" customFormat="1" ht="20.399999999999999">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1"/>
        <v/>
      </c>
      <c r="T1924" s="155" t="str">
        <f ca="1">IF(B1924="","",IF(ISERROR(MATCH($J1924,SorP!$B$1:$B$6226,0)),"",INDIRECT("'SorP'!$A$"&amp;MATCH($S1924&amp;$J1924,SorP!C:C,0))))</f>
        <v/>
      </c>
      <c r="U1924" s="168"/>
      <c r="V1924" s="169" t="e">
        <f>IF(C1924="",NA(),MATCH($B1924&amp;$C1924,'Smelter Look-up'!$J:$J,0))</f>
        <v>#N/A</v>
      </c>
      <c r="X1924" s="170">
        <f t="shared" ca="1" si="90"/>
        <v>0</v>
      </c>
      <c r="AB1924" s="312" t="str">
        <f t="shared" si="92"/>
        <v/>
      </c>
    </row>
    <row r="1925" spans="1:28" s="170" customFormat="1" ht="20.399999999999999">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1"/>
        <v/>
      </c>
      <c r="T1925" s="155" t="str">
        <f ca="1">IF(B1925="","",IF(ISERROR(MATCH($J1925,SorP!$B$1:$B$6226,0)),"",INDIRECT("'SorP'!$A$"&amp;MATCH($S1925&amp;$J1925,SorP!C:C,0))))</f>
        <v/>
      </c>
      <c r="U1925" s="168"/>
      <c r="V1925" s="169" t="e">
        <f>IF(C1925="",NA(),MATCH($B1925&amp;$C1925,'Smelter Look-up'!$J:$J,0))</f>
        <v>#N/A</v>
      </c>
      <c r="X1925" s="170">
        <f t="shared" ca="1" si="90"/>
        <v>0</v>
      </c>
      <c r="AB1925" s="312" t="str">
        <f t="shared" si="92"/>
        <v/>
      </c>
    </row>
    <row r="1926" spans="1:28" s="170" customFormat="1" ht="20.399999999999999">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1"/>
        <v/>
      </c>
      <c r="T1926" s="155" t="str">
        <f ca="1">IF(B1926="","",IF(ISERROR(MATCH($J1926,SorP!$B$1:$B$6226,0)),"",INDIRECT("'SorP'!$A$"&amp;MATCH($S1926&amp;$J1926,SorP!C:C,0))))</f>
        <v/>
      </c>
      <c r="U1926" s="168"/>
      <c r="V1926" s="169" t="e">
        <f>IF(C1926="",NA(),MATCH($B1926&amp;$C1926,'Smelter Look-up'!$J:$J,0))</f>
        <v>#N/A</v>
      </c>
      <c r="X1926" s="170">
        <f t="shared" ca="1" si="90"/>
        <v>0</v>
      </c>
      <c r="AB1926" s="312" t="str">
        <f t="shared" si="92"/>
        <v/>
      </c>
    </row>
    <row r="1927" spans="1:28" s="170" customFormat="1" ht="20.399999999999999">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1"/>
        <v/>
      </c>
      <c r="T1927" s="155" t="str">
        <f ca="1">IF(B1927="","",IF(ISERROR(MATCH($J1927,SorP!$B$1:$B$6226,0)),"",INDIRECT("'SorP'!$A$"&amp;MATCH($S1927&amp;$J1927,SorP!C:C,0))))</f>
        <v/>
      </c>
      <c r="U1927" s="168"/>
      <c r="V1927" s="169" t="e">
        <f>IF(C1927="",NA(),MATCH($B1927&amp;$C1927,'Smelter Look-up'!$J:$J,0))</f>
        <v>#N/A</v>
      </c>
      <c r="X1927" s="170">
        <f t="shared" ca="1" si="90"/>
        <v>0</v>
      </c>
      <c r="AB1927" s="312" t="str">
        <f t="shared" si="92"/>
        <v/>
      </c>
    </row>
    <row r="1928" spans="1:28" s="170" customFormat="1" ht="20.399999999999999">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1"/>
        <v/>
      </c>
      <c r="T1928" s="155" t="str">
        <f ca="1">IF(B1928="","",IF(ISERROR(MATCH($J1928,SorP!$B$1:$B$6226,0)),"",INDIRECT("'SorP'!$A$"&amp;MATCH($S1928&amp;$J1928,SorP!C:C,0))))</f>
        <v/>
      </c>
      <c r="U1928" s="168"/>
      <c r="V1928" s="169" t="e">
        <f>IF(C1928="",NA(),MATCH($B1928&amp;$C1928,'Smelter Look-up'!$J:$J,0))</f>
        <v>#N/A</v>
      </c>
      <c r="X1928" s="170">
        <f t="shared" ca="1" si="90"/>
        <v>0</v>
      </c>
      <c r="AB1928" s="312" t="str">
        <f t="shared" si="92"/>
        <v/>
      </c>
    </row>
    <row r="1929" spans="1:28" s="170" customFormat="1" ht="20.399999999999999">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1"/>
        <v/>
      </c>
      <c r="T1929" s="155" t="str">
        <f ca="1">IF(B1929="","",IF(ISERROR(MATCH($J1929,SorP!$B$1:$B$6226,0)),"",INDIRECT("'SorP'!$A$"&amp;MATCH($S1929&amp;$J1929,SorP!C:C,0))))</f>
        <v/>
      </c>
      <c r="U1929" s="168"/>
      <c r="V1929" s="169" t="e">
        <f>IF(C1929="",NA(),MATCH($B1929&amp;$C1929,'Smelter Look-up'!$J:$J,0))</f>
        <v>#N/A</v>
      </c>
      <c r="X1929" s="170">
        <f t="shared" ca="1" si="90"/>
        <v>0</v>
      </c>
      <c r="AB1929" s="312" t="str">
        <f t="shared" si="92"/>
        <v/>
      </c>
    </row>
    <row r="1930" spans="1:28" s="170" customFormat="1" ht="20.399999999999999">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1"/>
        <v/>
      </c>
      <c r="T1930" s="155" t="str">
        <f ca="1">IF(B1930="","",IF(ISERROR(MATCH($J1930,SorP!$B$1:$B$6226,0)),"",INDIRECT("'SorP'!$A$"&amp;MATCH($S1930&amp;$J1930,SorP!C:C,0))))</f>
        <v/>
      </c>
      <c r="U1930" s="168"/>
      <c r="V1930" s="169" t="e">
        <f>IF(C1930="",NA(),MATCH($B1930&amp;$C1930,'Smelter Look-up'!$J:$J,0))</f>
        <v>#N/A</v>
      </c>
      <c r="X1930" s="170">
        <f t="shared" ca="1" si="90"/>
        <v>0</v>
      </c>
      <c r="AB1930" s="312" t="str">
        <f t="shared" si="92"/>
        <v/>
      </c>
    </row>
    <row r="1931" spans="1:28" s="170" customFormat="1" ht="20.399999999999999">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1"/>
        <v/>
      </c>
      <c r="T1931" s="155" t="str">
        <f ca="1">IF(B1931="","",IF(ISERROR(MATCH($J1931,SorP!$B$1:$B$6226,0)),"",INDIRECT("'SorP'!$A$"&amp;MATCH($S1931&amp;$J1931,SorP!C:C,0))))</f>
        <v/>
      </c>
      <c r="U1931" s="168"/>
      <c r="V1931" s="169" t="e">
        <f>IF(C1931="",NA(),MATCH($B1931&amp;$C1931,'Smelter Look-up'!$J:$J,0))</f>
        <v>#N/A</v>
      </c>
      <c r="X1931" s="170">
        <f t="shared" ca="1" si="90"/>
        <v>0</v>
      </c>
      <c r="AB1931" s="312" t="str">
        <f t="shared" si="92"/>
        <v/>
      </c>
    </row>
    <row r="1932" spans="1:28" s="170" customFormat="1" ht="20.399999999999999">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1"/>
        <v/>
      </c>
      <c r="T1932" s="155" t="str">
        <f ca="1">IF(B1932="","",IF(ISERROR(MATCH($J1932,SorP!$B$1:$B$6226,0)),"",INDIRECT("'SorP'!$A$"&amp;MATCH($S1932&amp;$J1932,SorP!C:C,0))))</f>
        <v/>
      </c>
      <c r="U1932" s="168"/>
      <c r="V1932" s="169" t="e">
        <f>IF(C1932="",NA(),MATCH($B1932&amp;$C1932,'Smelter Look-up'!$J:$J,0))</f>
        <v>#N/A</v>
      </c>
      <c r="X1932" s="170">
        <f t="shared" ca="1" si="90"/>
        <v>0</v>
      </c>
      <c r="AB1932" s="312" t="str">
        <f t="shared" si="92"/>
        <v/>
      </c>
    </row>
    <row r="1933" spans="1:28" s="170" customFormat="1" ht="20.399999999999999">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1"/>
        <v/>
      </c>
      <c r="T1933" s="155" t="str">
        <f ca="1">IF(B1933="","",IF(ISERROR(MATCH($J1933,SorP!$B$1:$B$6226,0)),"",INDIRECT("'SorP'!$A$"&amp;MATCH($S1933&amp;$J1933,SorP!C:C,0))))</f>
        <v/>
      </c>
      <c r="U1933" s="168"/>
      <c r="V1933" s="169" t="e">
        <f>IF(C1933="",NA(),MATCH($B1933&amp;$C1933,'Smelter Look-up'!$J:$J,0))</f>
        <v>#N/A</v>
      </c>
      <c r="X1933" s="170">
        <f t="shared" ca="1" si="90"/>
        <v>0</v>
      </c>
      <c r="AB1933" s="312" t="str">
        <f t="shared" si="92"/>
        <v/>
      </c>
    </row>
    <row r="1934" spans="1:28" s="170" customFormat="1" ht="20.399999999999999">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1"/>
        <v/>
      </c>
      <c r="T1934" s="155" t="str">
        <f ca="1">IF(B1934="","",IF(ISERROR(MATCH($J1934,SorP!$B$1:$B$6226,0)),"",INDIRECT("'SorP'!$A$"&amp;MATCH($S1934&amp;$J1934,SorP!C:C,0))))</f>
        <v/>
      </c>
      <c r="U1934" s="168"/>
      <c r="V1934" s="169" t="e">
        <f>IF(C1934="",NA(),MATCH($B1934&amp;$C1934,'Smelter Look-up'!$J:$J,0))</f>
        <v>#N/A</v>
      </c>
      <c r="X1934" s="170">
        <f t="shared" ca="1" si="90"/>
        <v>0</v>
      </c>
      <c r="AB1934" s="312" t="str">
        <f t="shared" si="92"/>
        <v/>
      </c>
    </row>
    <row r="1935" spans="1:28" s="170" customFormat="1" ht="20.399999999999999">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1"/>
        <v/>
      </c>
      <c r="T1935" s="155" t="str">
        <f ca="1">IF(B1935="","",IF(ISERROR(MATCH($J1935,SorP!$B$1:$B$6226,0)),"",INDIRECT("'SorP'!$A$"&amp;MATCH($S1935&amp;$J1935,SorP!C:C,0))))</f>
        <v/>
      </c>
      <c r="U1935" s="168"/>
      <c r="V1935" s="169" t="e">
        <f>IF(C1935="",NA(),MATCH($B1935&amp;$C1935,'Smelter Look-up'!$J:$J,0))</f>
        <v>#N/A</v>
      </c>
      <c r="X1935" s="170">
        <f t="shared" ca="1" si="90"/>
        <v>0</v>
      </c>
      <c r="AB1935" s="312" t="str">
        <f t="shared" si="92"/>
        <v/>
      </c>
    </row>
    <row r="1936" spans="1:28" s="170" customFormat="1" ht="20.399999999999999">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1"/>
        <v/>
      </c>
      <c r="T1936" s="155" t="str">
        <f ca="1">IF(B1936="","",IF(ISERROR(MATCH($J1936,SorP!$B$1:$B$6226,0)),"",INDIRECT("'SorP'!$A$"&amp;MATCH($S1936&amp;$J1936,SorP!C:C,0))))</f>
        <v/>
      </c>
      <c r="U1936" s="168"/>
      <c r="V1936" s="169" t="e">
        <f>IF(C1936="",NA(),MATCH($B1936&amp;$C1936,'Smelter Look-up'!$J:$J,0))</f>
        <v>#N/A</v>
      </c>
      <c r="X1936" s="170">
        <f t="shared" ca="1" si="90"/>
        <v>0</v>
      </c>
      <c r="AB1936" s="312" t="str">
        <f t="shared" si="92"/>
        <v/>
      </c>
    </row>
    <row r="1937" spans="1:28" s="170" customFormat="1" ht="20.399999999999999">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1"/>
        <v/>
      </c>
      <c r="T1937" s="155" t="str">
        <f ca="1">IF(B1937="","",IF(ISERROR(MATCH($J1937,SorP!$B$1:$B$6226,0)),"",INDIRECT("'SorP'!$A$"&amp;MATCH($S1937&amp;$J1937,SorP!C:C,0))))</f>
        <v/>
      </c>
      <c r="U1937" s="168"/>
      <c r="V1937" s="169" t="e">
        <f>IF(C1937="",NA(),MATCH($B1937&amp;$C1937,'Smelter Look-up'!$J:$J,0))</f>
        <v>#N/A</v>
      </c>
      <c r="X1937" s="170">
        <f t="shared" ca="1" si="90"/>
        <v>0</v>
      </c>
      <c r="AB1937" s="312" t="str">
        <f t="shared" si="92"/>
        <v/>
      </c>
    </row>
    <row r="1938" spans="1:28" s="170" customFormat="1" ht="20.399999999999999">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1"/>
        <v/>
      </c>
      <c r="T1938" s="155" t="str">
        <f ca="1">IF(B1938="","",IF(ISERROR(MATCH($J1938,SorP!$B$1:$B$6226,0)),"",INDIRECT("'SorP'!$A$"&amp;MATCH($S1938&amp;$J1938,SorP!C:C,0))))</f>
        <v/>
      </c>
      <c r="U1938" s="168"/>
      <c r="V1938" s="169" t="e">
        <f>IF(C1938="",NA(),MATCH($B1938&amp;$C1938,'Smelter Look-up'!$J:$J,0))</f>
        <v>#N/A</v>
      </c>
      <c r="X1938" s="170">
        <f t="shared" ca="1" si="90"/>
        <v>0</v>
      </c>
      <c r="AB1938" s="312" t="str">
        <f t="shared" si="92"/>
        <v/>
      </c>
    </row>
    <row r="1939" spans="1:28" s="170" customFormat="1" ht="20.399999999999999">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1"/>
        <v/>
      </c>
      <c r="T1939" s="155" t="str">
        <f ca="1">IF(B1939="","",IF(ISERROR(MATCH($J1939,SorP!$B$1:$B$6226,0)),"",INDIRECT("'SorP'!$A$"&amp;MATCH($S1939&amp;$J1939,SorP!C:C,0))))</f>
        <v/>
      </c>
      <c r="U1939" s="168"/>
      <c r="V1939" s="169" t="e">
        <f>IF(C1939="",NA(),MATCH($B1939&amp;$C1939,'Smelter Look-up'!$J:$J,0))</f>
        <v>#N/A</v>
      </c>
      <c r="X1939" s="170">
        <f t="shared" ca="1" si="90"/>
        <v>0</v>
      </c>
      <c r="AB1939" s="312" t="str">
        <f t="shared" si="92"/>
        <v/>
      </c>
    </row>
    <row r="1940" spans="1:28" s="170" customFormat="1" ht="20.399999999999999">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1"/>
        <v/>
      </c>
      <c r="T1940" s="155" t="str">
        <f ca="1">IF(B1940="","",IF(ISERROR(MATCH($J1940,SorP!$B$1:$B$6226,0)),"",INDIRECT("'SorP'!$A$"&amp;MATCH($S1940&amp;$J1940,SorP!C:C,0))))</f>
        <v/>
      </c>
      <c r="U1940" s="168"/>
      <c r="V1940" s="169" t="e">
        <f>IF(C1940="",NA(),MATCH($B1940&amp;$C1940,'Smelter Look-up'!$J:$J,0))</f>
        <v>#N/A</v>
      </c>
      <c r="X1940" s="170">
        <f t="shared" ca="1" si="90"/>
        <v>0</v>
      </c>
      <c r="AB1940" s="312" t="str">
        <f t="shared" si="92"/>
        <v/>
      </c>
    </row>
    <row r="1941" spans="1:28" s="170" customFormat="1" ht="20.399999999999999">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1"/>
        <v/>
      </c>
      <c r="T1941" s="155" t="str">
        <f ca="1">IF(B1941="","",IF(ISERROR(MATCH($J1941,SorP!$B$1:$B$6226,0)),"",INDIRECT("'SorP'!$A$"&amp;MATCH($S1941&amp;$J1941,SorP!C:C,0))))</f>
        <v/>
      </c>
      <c r="U1941" s="168"/>
      <c r="V1941" s="169" t="e">
        <f>IF(C1941="",NA(),MATCH($B1941&amp;$C1941,'Smelter Look-up'!$J:$J,0))</f>
        <v>#N/A</v>
      </c>
      <c r="X1941" s="170">
        <f t="shared" ca="1" si="90"/>
        <v>0</v>
      </c>
      <c r="AB1941" s="312" t="str">
        <f t="shared" si="92"/>
        <v/>
      </c>
    </row>
    <row r="1942" spans="1:28" s="170" customFormat="1" ht="20.399999999999999">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1"/>
        <v/>
      </c>
      <c r="T1942" s="155" t="str">
        <f ca="1">IF(B1942="","",IF(ISERROR(MATCH($J1942,SorP!$B$1:$B$6226,0)),"",INDIRECT("'SorP'!$A$"&amp;MATCH($S1942&amp;$J1942,SorP!C:C,0))))</f>
        <v/>
      </c>
      <c r="U1942" s="168"/>
      <c r="V1942" s="169" t="e">
        <f>IF(C1942="",NA(),MATCH($B1942&amp;$C1942,'Smelter Look-up'!$J:$J,0))</f>
        <v>#N/A</v>
      </c>
      <c r="X1942" s="170">
        <f t="shared" ca="1" si="90"/>
        <v>0</v>
      </c>
      <c r="AB1942" s="312" t="str">
        <f t="shared" si="92"/>
        <v/>
      </c>
    </row>
    <row r="1943" spans="1:28" s="170" customFormat="1" ht="20.399999999999999">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1"/>
        <v/>
      </c>
      <c r="T1943" s="155" t="str">
        <f ca="1">IF(B1943="","",IF(ISERROR(MATCH($J1943,SorP!$B$1:$B$6226,0)),"",INDIRECT("'SorP'!$A$"&amp;MATCH($S1943&amp;$J1943,SorP!C:C,0))))</f>
        <v/>
      </c>
      <c r="U1943" s="168"/>
      <c r="V1943" s="169" t="e">
        <f>IF(C1943="",NA(),MATCH($B1943&amp;$C1943,'Smelter Look-up'!$J:$J,0))</f>
        <v>#N/A</v>
      </c>
      <c r="X1943" s="170">
        <f t="shared" ca="1" si="90"/>
        <v>0</v>
      </c>
      <c r="AB1943" s="312" t="str">
        <f t="shared" si="92"/>
        <v/>
      </c>
    </row>
    <row r="1944" spans="1:28" s="170" customFormat="1" ht="20.399999999999999">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1"/>
        <v/>
      </c>
      <c r="T1944" s="155" t="str">
        <f ca="1">IF(B1944="","",IF(ISERROR(MATCH($J1944,SorP!$B$1:$B$6226,0)),"",INDIRECT("'SorP'!$A$"&amp;MATCH($S1944&amp;$J1944,SorP!C:C,0))))</f>
        <v/>
      </c>
      <c r="U1944" s="168"/>
      <c r="V1944" s="169" t="e">
        <f>IF(C1944="",NA(),MATCH($B1944&amp;$C1944,'Smelter Look-up'!$J:$J,0))</f>
        <v>#N/A</v>
      </c>
      <c r="X1944" s="170">
        <f t="shared" ca="1" si="90"/>
        <v>0</v>
      </c>
      <c r="AB1944" s="312" t="str">
        <f t="shared" si="92"/>
        <v/>
      </c>
    </row>
    <row r="1945" spans="1:28" s="170" customFormat="1" ht="20.399999999999999">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1"/>
        <v/>
      </c>
      <c r="T1945" s="155" t="str">
        <f ca="1">IF(B1945="","",IF(ISERROR(MATCH($J1945,SorP!$B$1:$B$6226,0)),"",INDIRECT("'SorP'!$A$"&amp;MATCH($S1945&amp;$J1945,SorP!C:C,0))))</f>
        <v/>
      </c>
      <c r="U1945" s="168"/>
      <c r="V1945" s="169" t="e">
        <f>IF(C1945="",NA(),MATCH($B1945&amp;$C1945,'Smelter Look-up'!$J:$J,0))</f>
        <v>#N/A</v>
      </c>
      <c r="X1945" s="170">
        <f t="shared" ca="1" si="90"/>
        <v>0</v>
      </c>
      <c r="AB1945" s="312" t="str">
        <f t="shared" si="92"/>
        <v/>
      </c>
    </row>
    <row r="1946" spans="1:28" s="170" customFormat="1" ht="20.399999999999999">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1"/>
        <v/>
      </c>
      <c r="T1946" s="155" t="str">
        <f ca="1">IF(B1946="","",IF(ISERROR(MATCH($J1946,SorP!$B$1:$B$6226,0)),"",INDIRECT("'SorP'!$A$"&amp;MATCH($S1946&amp;$J1946,SorP!C:C,0))))</f>
        <v/>
      </c>
      <c r="U1946" s="168"/>
      <c r="V1946" s="169" t="e">
        <f>IF(C1946="",NA(),MATCH($B1946&amp;$C1946,'Smelter Look-up'!$J:$J,0))</f>
        <v>#N/A</v>
      </c>
      <c r="X1946" s="170">
        <f t="shared" ca="1" si="90"/>
        <v>0</v>
      </c>
      <c r="AB1946" s="312" t="str">
        <f t="shared" si="92"/>
        <v/>
      </c>
    </row>
    <row r="1947" spans="1:28" s="170" customFormat="1" ht="20.399999999999999">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1"/>
        <v/>
      </c>
      <c r="T1947" s="155" t="str">
        <f ca="1">IF(B1947="","",IF(ISERROR(MATCH($J1947,SorP!$B$1:$B$6226,0)),"",INDIRECT("'SorP'!$A$"&amp;MATCH($S1947&amp;$J1947,SorP!C:C,0))))</f>
        <v/>
      </c>
      <c r="U1947" s="168"/>
      <c r="V1947" s="169" t="e">
        <f>IF(C1947="",NA(),MATCH($B1947&amp;$C1947,'Smelter Look-up'!$J:$J,0))</f>
        <v>#N/A</v>
      </c>
      <c r="X1947" s="170">
        <f t="shared" ca="1" si="90"/>
        <v>0</v>
      </c>
      <c r="AB1947" s="312" t="str">
        <f t="shared" si="92"/>
        <v/>
      </c>
    </row>
    <row r="1948" spans="1:28" s="170" customFormat="1" ht="20.399999999999999">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1"/>
        <v/>
      </c>
      <c r="T1948" s="155" t="str">
        <f ca="1">IF(B1948="","",IF(ISERROR(MATCH($J1948,SorP!$B$1:$B$6226,0)),"",INDIRECT("'SorP'!$A$"&amp;MATCH($S1948&amp;$J1948,SorP!C:C,0))))</f>
        <v/>
      </c>
      <c r="U1948" s="168"/>
      <c r="V1948" s="169" t="e">
        <f>IF(C1948="",NA(),MATCH($B1948&amp;$C1948,'Smelter Look-up'!$J:$J,0))</f>
        <v>#N/A</v>
      </c>
      <c r="X1948" s="170">
        <f t="shared" ca="1" si="90"/>
        <v>0</v>
      </c>
      <c r="AB1948" s="312" t="str">
        <f t="shared" si="92"/>
        <v/>
      </c>
    </row>
    <row r="1949" spans="1:28" s="170" customFormat="1" ht="20.399999999999999">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1"/>
        <v/>
      </c>
      <c r="T1949" s="155" t="str">
        <f ca="1">IF(B1949="","",IF(ISERROR(MATCH($J1949,SorP!$B$1:$B$6226,0)),"",INDIRECT("'SorP'!$A$"&amp;MATCH($S1949&amp;$J1949,SorP!C:C,0))))</f>
        <v/>
      </c>
      <c r="U1949" s="168"/>
      <c r="V1949" s="169" t="e">
        <f>IF(C1949="",NA(),MATCH($B1949&amp;$C1949,'Smelter Look-up'!$J:$J,0))</f>
        <v>#N/A</v>
      </c>
      <c r="X1949" s="170">
        <f t="shared" ca="1" si="90"/>
        <v>0</v>
      </c>
      <c r="AB1949" s="312" t="str">
        <f t="shared" si="92"/>
        <v/>
      </c>
    </row>
    <row r="1950" spans="1:28" s="170" customFormat="1" ht="20.399999999999999">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1"/>
        <v/>
      </c>
      <c r="T1950" s="155" t="str">
        <f ca="1">IF(B1950="","",IF(ISERROR(MATCH($J1950,SorP!$B$1:$B$6226,0)),"",INDIRECT("'SorP'!$A$"&amp;MATCH($S1950&amp;$J1950,SorP!C:C,0))))</f>
        <v/>
      </c>
      <c r="U1950" s="168"/>
      <c r="V1950" s="169" t="e">
        <f>IF(C1950="",NA(),MATCH($B1950&amp;$C1950,'Smelter Look-up'!$J:$J,0))</f>
        <v>#N/A</v>
      </c>
      <c r="X1950" s="170">
        <f t="shared" ca="1" si="90"/>
        <v>0</v>
      </c>
      <c r="AB1950" s="312" t="str">
        <f t="shared" si="92"/>
        <v/>
      </c>
    </row>
    <row r="1951" spans="1:28" s="170" customFormat="1" ht="20.399999999999999">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1"/>
        <v/>
      </c>
      <c r="T1951" s="155" t="str">
        <f ca="1">IF(B1951="","",IF(ISERROR(MATCH($J1951,SorP!$B$1:$B$6226,0)),"",INDIRECT("'SorP'!$A$"&amp;MATCH($S1951&amp;$J1951,SorP!C:C,0))))</f>
        <v/>
      </c>
      <c r="U1951" s="168"/>
      <c r="V1951" s="169" t="e">
        <f>IF(C1951="",NA(),MATCH($B1951&amp;$C1951,'Smelter Look-up'!$J:$J,0))</f>
        <v>#N/A</v>
      </c>
      <c r="X1951" s="170">
        <f t="shared" ca="1" si="90"/>
        <v>0</v>
      </c>
      <c r="AB1951" s="312" t="str">
        <f t="shared" si="92"/>
        <v/>
      </c>
    </row>
    <row r="1952" spans="1:28" s="170" customFormat="1" ht="20.399999999999999">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1"/>
        <v/>
      </c>
      <c r="T1952" s="155" t="str">
        <f ca="1">IF(B1952="","",IF(ISERROR(MATCH($J1952,SorP!$B$1:$B$6226,0)),"",INDIRECT("'SorP'!$A$"&amp;MATCH($S1952&amp;$J1952,SorP!C:C,0))))</f>
        <v/>
      </c>
      <c r="U1952" s="168"/>
      <c r="V1952" s="169" t="e">
        <f>IF(C1952="",NA(),MATCH($B1952&amp;$C1952,'Smelter Look-up'!$J:$J,0))</f>
        <v>#N/A</v>
      </c>
      <c r="X1952" s="170">
        <f t="shared" ca="1" si="90"/>
        <v>0</v>
      </c>
      <c r="AB1952" s="312" t="str">
        <f t="shared" si="92"/>
        <v/>
      </c>
    </row>
    <row r="1953" spans="1:28" s="170" customFormat="1" ht="20.399999999999999">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1"/>
        <v/>
      </c>
      <c r="T1953" s="155" t="str">
        <f ca="1">IF(B1953="","",IF(ISERROR(MATCH($J1953,SorP!$B$1:$B$6226,0)),"",INDIRECT("'SorP'!$A$"&amp;MATCH($S1953&amp;$J1953,SorP!C:C,0))))</f>
        <v/>
      </c>
      <c r="U1953" s="168"/>
      <c r="V1953" s="169" t="e">
        <f>IF(C1953="",NA(),MATCH($B1953&amp;$C1953,'Smelter Look-up'!$J:$J,0))</f>
        <v>#N/A</v>
      </c>
      <c r="X1953" s="170">
        <f t="shared" ca="1" si="90"/>
        <v>0</v>
      </c>
      <c r="AB1953" s="312" t="str">
        <f t="shared" si="92"/>
        <v/>
      </c>
    </row>
    <row r="1954" spans="1:28" s="170" customFormat="1" ht="20.399999999999999">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1"/>
        <v/>
      </c>
      <c r="T1954" s="155" t="str">
        <f ca="1">IF(B1954="","",IF(ISERROR(MATCH($J1954,SorP!$B$1:$B$6226,0)),"",INDIRECT("'SorP'!$A$"&amp;MATCH($S1954&amp;$J1954,SorP!C:C,0))))</f>
        <v/>
      </c>
      <c r="U1954" s="168"/>
      <c r="V1954" s="169" t="e">
        <f>IF(C1954="",NA(),MATCH($B1954&amp;$C1954,'Smelter Look-up'!$J:$J,0))</f>
        <v>#N/A</v>
      </c>
      <c r="X1954" s="170">
        <f t="shared" ca="1" si="90"/>
        <v>0</v>
      </c>
      <c r="AB1954" s="312" t="str">
        <f t="shared" si="92"/>
        <v/>
      </c>
    </row>
    <row r="1955" spans="1:28" s="170" customFormat="1" ht="20.399999999999999">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1"/>
        <v/>
      </c>
      <c r="T1955" s="155" t="str">
        <f ca="1">IF(B1955="","",IF(ISERROR(MATCH($J1955,SorP!$B$1:$B$6226,0)),"",INDIRECT("'SorP'!$A$"&amp;MATCH($S1955&amp;$J1955,SorP!C:C,0))))</f>
        <v/>
      </c>
      <c r="U1955" s="168"/>
      <c r="V1955" s="169" t="e">
        <f>IF(C1955="",NA(),MATCH($B1955&amp;$C1955,'Smelter Look-up'!$J:$J,0))</f>
        <v>#N/A</v>
      </c>
      <c r="X1955" s="170">
        <f t="shared" ca="1" si="90"/>
        <v>0</v>
      </c>
      <c r="AB1955" s="312" t="str">
        <f t="shared" si="92"/>
        <v/>
      </c>
    </row>
    <row r="1956" spans="1:28" s="170" customFormat="1" ht="20.399999999999999">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1"/>
        <v/>
      </c>
      <c r="T1956" s="155" t="str">
        <f ca="1">IF(B1956="","",IF(ISERROR(MATCH($J1956,SorP!$B$1:$B$6226,0)),"",INDIRECT("'SorP'!$A$"&amp;MATCH($S1956&amp;$J1956,SorP!C:C,0))))</f>
        <v/>
      </c>
      <c r="U1956" s="168"/>
      <c r="V1956" s="169" t="e">
        <f>IF(C1956="",NA(),MATCH($B1956&amp;$C1956,'Smelter Look-up'!$J:$J,0))</f>
        <v>#N/A</v>
      </c>
      <c r="X1956" s="170">
        <f t="shared" ca="1" si="90"/>
        <v>0</v>
      </c>
      <c r="AB1956" s="312" t="str">
        <f t="shared" si="92"/>
        <v/>
      </c>
    </row>
    <row r="1957" spans="1:28" s="170" customFormat="1" ht="20.399999999999999">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1"/>
        <v/>
      </c>
      <c r="T1957" s="155" t="str">
        <f ca="1">IF(B1957="","",IF(ISERROR(MATCH($J1957,SorP!$B$1:$B$6226,0)),"",INDIRECT("'SorP'!$A$"&amp;MATCH($S1957&amp;$J1957,SorP!C:C,0))))</f>
        <v/>
      </c>
      <c r="U1957" s="168"/>
      <c r="V1957" s="169" t="e">
        <f>IF(C1957="",NA(),MATCH($B1957&amp;$C1957,'Smelter Look-up'!$J:$J,0))</f>
        <v>#N/A</v>
      </c>
      <c r="X1957" s="170">
        <f t="shared" ca="1" si="90"/>
        <v>0</v>
      </c>
      <c r="AB1957" s="312" t="str">
        <f t="shared" si="92"/>
        <v/>
      </c>
    </row>
    <row r="1958" spans="1:28" s="170" customFormat="1" ht="20.399999999999999">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1"/>
        <v/>
      </c>
      <c r="T1958" s="155" t="str">
        <f ca="1">IF(B1958="","",IF(ISERROR(MATCH($J1958,SorP!$B$1:$B$6226,0)),"",INDIRECT("'SorP'!$A$"&amp;MATCH($S1958&amp;$J1958,SorP!C:C,0))))</f>
        <v/>
      </c>
      <c r="U1958" s="168"/>
      <c r="V1958" s="169" t="e">
        <f>IF(C1958="",NA(),MATCH($B1958&amp;$C1958,'Smelter Look-up'!$J:$J,0))</f>
        <v>#N/A</v>
      </c>
      <c r="X1958" s="170">
        <f t="shared" ca="1" si="90"/>
        <v>0</v>
      </c>
      <c r="AB1958" s="312" t="str">
        <f t="shared" si="92"/>
        <v/>
      </c>
    </row>
    <row r="1959" spans="1:28" s="170" customFormat="1" ht="20.399999999999999">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1"/>
        <v/>
      </c>
      <c r="T1959" s="155" t="str">
        <f ca="1">IF(B1959="","",IF(ISERROR(MATCH($J1959,SorP!$B$1:$B$6226,0)),"",INDIRECT("'SorP'!$A$"&amp;MATCH($S1959&amp;$J1959,SorP!C:C,0))))</f>
        <v/>
      </c>
      <c r="U1959" s="168"/>
      <c r="V1959" s="169" t="e">
        <f>IF(C1959="",NA(),MATCH($B1959&amp;$C1959,'Smelter Look-up'!$J:$J,0))</f>
        <v>#N/A</v>
      </c>
      <c r="X1959" s="170">
        <f t="shared" ca="1" si="90"/>
        <v>0</v>
      </c>
      <c r="AB1959" s="312" t="str">
        <f t="shared" si="92"/>
        <v/>
      </c>
    </row>
    <row r="1960" spans="1:28" s="170" customFormat="1" ht="20.399999999999999">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1"/>
        <v/>
      </c>
      <c r="T1960" s="155" t="str">
        <f ca="1">IF(B1960="","",IF(ISERROR(MATCH($J1960,SorP!$B$1:$B$6226,0)),"",INDIRECT("'SorP'!$A$"&amp;MATCH($S1960&amp;$J1960,SorP!C:C,0))))</f>
        <v/>
      </c>
      <c r="U1960" s="168"/>
      <c r="V1960" s="169" t="e">
        <f>IF(C1960="",NA(),MATCH($B1960&amp;$C1960,'Smelter Look-up'!$J:$J,0))</f>
        <v>#N/A</v>
      </c>
      <c r="X1960" s="170">
        <f t="shared" ca="1" si="90"/>
        <v>0</v>
      </c>
      <c r="AB1960" s="312" t="str">
        <f t="shared" si="92"/>
        <v/>
      </c>
    </row>
    <row r="1961" spans="1:28" s="170" customFormat="1" ht="20.399999999999999">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1"/>
        <v/>
      </c>
      <c r="T1961" s="155" t="str">
        <f ca="1">IF(B1961="","",IF(ISERROR(MATCH($J1961,SorP!$B$1:$B$6226,0)),"",INDIRECT("'SorP'!$A$"&amp;MATCH($S1961&amp;$J1961,SorP!C:C,0))))</f>
        <v/>
      </c>
      <c r="U1961" s="168"/>
      <c r="V1961" s="169" t="e">
        <f>IF(C1961="",NA(),MATCH($B1961&amp;$C1961,'Smelter Look-up'!$J:$J,0))</f>
        <v>#N/A</v>
      </c>
      <c r="X1961" s="170">
        <f t="shared" ca="1" si="90"/>
        <v>0</v>
      </c>
      <c r="AB1961" s="312" t="str">
        <f t="shared" si="92"/>
        <v/>
      </c>
    </row>
    <row r="1962" spans="1:28" s="170" customFormat="1" ht="20.399999999999999">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1"/>
        <v/>
      </c>
      <c r="T1962" s="155" t="str">
        <f ca="1">IF(B1962="","",IF(ISERROR(MATCH($J1962,SorP!$B$1:$B$6226,0)),"",INDIRECT("'SorP'!$A$"&amp;MATCH($S1962&amp;$J1962,SorP!C:C,0))))</f>
        <v/>
      </c>
      <c r="U1962" s="168"/>
      <c r="V1962" s="169" t="e">
        <f>IF(C1962="",NA(),MATCH($B1962&amp;$C1962,'Smelter Look-up'!$J:$J,0))</f>
        <v>#N/A</v>
      </c>
      <c r="X1962" s="170">
        <f t="shared" ca="1" si="90"/>
        <v>0</v>
      </c>
      <c r="AB1962" s="312" t="str">
        <f t="shared" si="92"/>
        <v/>
      </c>
    </row>
    <row r="1963" spans="1:28" s="170" customFormat="1" ht="20.399999999999999">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1"/>
        <v/>
      </c>
      <c r="T1963" s="155" t="str">
        <f ca="1">IF(B1963="","",IF(ISERROR(MATCH($J1963,SorP!$B$1:$B$6226,0)),"",INDIRECT("'SorP'!$A$"&amp;MATCH($S1963&amp;$J1963,SorP!C:C,0))))</f>
        <v/>
      </c>
      <c r="U1963" s="168"/>
      <c r="V1963" s="169" t="e">
        <f>IF(C1963="",NA(),MATCH($B1963&amp;$C1963,'Smelter Look-up'!$J:$J,0))</f>
        <v>#N/A</v>
      </c>
      <c r="X1963" s="170">
        <f t="shared" ca="1" si="90"/>
        <v>0</v>
      </c>
      <c r="AB1963" s="312" t="str">
        <f t="shared" si="92"/>
        <v/>
      </c>
    </row>
    <row r="1964" spans="1:28" s="170" customFormat="1" ht="20.399999999999999">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1"/>
        <v/>
      </c>
      <c r="T1964" s="155" t="str">
        <f ca="1">IF(B1964="","",IF(ISERROR(MATCH($J1964,SorP!$B$1:$B$6226,0)),"",INDIRECT("'SorP'!$A$"&amp;MATCH($S1964&amp;$J1964,SorP!C:C,0))))</f>
        <v/>
      </c>
      <c r="U1964" s="168"/>
      <c r="V1964" s="169" t="e">
        <f>IF(C1964="",NA(),MATCH($B1964&amp;$C1964,'Smelter Look-up'!$J:$J,0))</f>
        <v>#N/A</v>
      </c>
      <c r="X1964" s="170">
        <f t="shared" ca="1" si="90"/>
        <v>0</v>
      </c>
      <c r="AB1964" s="312" t="str">
        <f t="shared" si="92"/>
        <v/>
      </c>
    </row>
    <row r="1965" spans="1:28" s="170" customFormat="1" ht="20.399999999999999">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1"/>
        <v/>
      </c>
      <c r="T1965" s="155" t="str">
        <f ca="1">IF(B1965="","",IF(ISERROR(MATCH($J1965,SorP!$B$1:$B$6226,0)),"",INDIRECT("'SorP'!$A$"&amp;MATCH($S1965&amp;$J1965,SorP!C:C,0))))</f>
        <v/>
      </c>
      <c r="U1965" s="168"/>
      <c r="V1965" s="169" t="e">
        <f>IF(C1965="",NA(),MATCH($B1965&amp;$C1965,'Smelter Look-up'!$J:$J,0))</f>
        <v>#N/A</v>
      </c>
      <c r="X1965" s="170">
        <f t="shared" ca="1" si="90"/>
        <v>0</v>
      </c>
      <c r="AB1965" s="312" t="str">
        <f t="shared" si="92"/>
        <v/>
      </c>
    </row>
    <row r="1966" spans="1:28" s="170" customFormat="1" ht="20.399999999999999">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1"/>
        <v/>
      </c>
      <c r="T1966" s="155" t="str">
        <f ca="1">IF(B1966="","",IF(ISERROR(MATCH($J1966,SorP!$B$1:$B$6226,0)),"",INDIRECT("'SorP'!$A$"&amp;MATCH($S1966&amp;$J1966,SorP!C:C,0))))</f>
        <v/>
      </c>
      <c r="U1966" s="168"/>
      <c r="V1966" s="169" t="e">
        <f>IF(C1966="",NA(),MATCH($B1966&amp;$C1966,'Smelter Look-up'!$J:$J,0))</f>
        <v>#N/A</v>
      </c>
      <c r="X1966" s="170">
        <f t="shared" ca="1" si="90"/>
        <v>0</v>
      </c>
      <c r="AB1966" s="312" t="str">
        <f t="shared" si="92"/>
        <v/>
      </c>
    </row>
    <row r="1967" spans="1:28" s="170" customFormat="1" ht="20.399999999999999">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1"/>
        <v/>
      </c>
      <c r="T1967" s="155" t="str">
        <f ca="1">IF(B1967="","",IF(ISERROR(MATCH($J1967,SorP!$B$1:$B$6226,0)),"",INDIRECT("'SorP'!$A$"&amp;MATCH($S1967&amp;$J1967,SorP!C:C,0))))</f>
        <v/>
      </c>
      <c r="U1967" s="168"/>
      <c r="V1967" s="169" t="e">
        <f>IF(C1967="",NA(),MATCH($B1967&amp;$C1967,'Smelter Look-up'!$J:$J,0))</f>
        <v>#N/A</v>
      </c>
      <c r="X1967" s="170">
        <f t="shared" ca="1" si="90"/>
        <v>0</v>
      </c>
      <c r="AB1967" s="312" t="str">
        <f t="shared" si="92"/>
        <v/>
      </c>
    </row>
    <row r="1968" spans="1:28" s="170" customFormat="1" ht="20.399999999999999">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1"/>
        <v/>
      </c>
      <c r="T1968" s="155" t="str">
        <f ca="1">IF(B1968="","",IF(ISERROR(MATCH($J1968,SorP!$B$1:$B$6226,0)),"",INDIRECT("'SorP'!$A$"&amp;MATCH($S1968&amp;$J1968,SorP!C:C,0))))</f>
        <v/>
      </c>
      <c r="U1968" s="168"/>
      <c r="V1968" s="169" t="e">
        <f>IF(C1968="",NA(),MATCH($B1968&amp;$C1968,'Smelter Look-up'!$J:$J,0))</f>
        <v>#N/A</v>
      </c>
      <c r="X1968" s="170">
        <f t="shared" ca="1" si="90"/>
        <v>0</v>
      </c>
      <c r="AB1968" s="312" t="str">
        <f t="shared" si="92"/>
        <v/>
      </c>
    </row>
    <row r="1969" spans="1:28" s="170" customFormat="1" ht="20.399999999999999">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1"/>
        <v/>
      </c>
      <c r="T1969" s="155" t="str">
        <f ca="1">IF(B1969="","",IF(ISERROR(MATCH($J1969,SorP!$B$1:$B$6226,0)),"",INDIRECT("'SorP'!$A$"&amp;MATCH($S1969&amp;$J1969,SorP!C:C,0))))</f>
        <v/>
      </c>
      <c r="U1969" s="168"/>
      <c r="V1969" s="169" t="e">
        <f>IF(C1969="",NA(),MATCH($B1969&amp;$C1969,'Smelter Look-up'!$J:$J,0))</f>
        <v>#N/A</v>
      </c>
      <c r="X1969" s="170">
        <f t="shared" ca="1" si="90"/>
        <v>0</v>
      </c>
      <c r="AB1969" s="312" t="str">
        <f t="shared" si="92"/>
        <v/>
      </c>
    </row>
    <row r="1970" spans="1:28" s="170" customFormat="1" ht="20.399999999999999">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1"/>
        <v/>
      </c>
      <c r="T1970" s="155" t="str">
        <f ca="1">IF(B1970="","",IF(ISERROR(MATCH($J1970,SorP!$B$1:$B$6226,0)),"",INDIRECT("'SorP'!$A$"&amp;MATCH($S1970&amp;$J1970,SorP!C:C,0))))</f>
        <v/>
      </c>
      <c r="U1970" s="168"/>
      <c r="V1970" s="169" t="e">
        <f>IF(C1970="",NA(),MATCH($B1970&amp;$C1970,'Smelter Look-up'!$J:$J,0))</f>
        <v>#N/A</v>
      </c>
      <c r="X1970" s="170">
        <f t="shared" ca="1" si="90"/>
        <v>0</v>
      </c>
      <c r="AB1970" s="312" t="str">
        <f t="shared" si="92"/>
        <v/>
      </c>
    </row>
    <row r="1971" spans="1:28" s="170" customFormat="1" ht="20.399999999999999">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1"/>
        <v/>
      </c>
      <c r="T1971" s="155" t="str">
        <f ca="1">IF(B1971="","",IF(ISERROR(MATCH($J1971,SorP!$B$1:$B$6226,0)),"",INDIRECT("'SorP'!$A$"&amp;MATCH($S1971&amp;$J1971,SorP!C:C,0))))</f>
        <v/>
      </c>
      <c r="U1971" s="168"/>
      <c r="V1971" s="169" t="e">
        <f>IF(C1971="",NA(),MATCH($B1971&amp;$C1971,'Smelter Look-up'!$J:$J,0))</f>
        <v>#N/A</v>
      </c>
      <c r="X1971" s="170">
        <f t="shared" ca="1" si="90"/>
        <v>0</v>
      </c>
      <c r="AB1971" s="312" t="str">
        <f t="shared" si="92"/>
        <v/>
      </c>
    </row>
    <row r="1972" spans="1:28" s="170" customFormat="1" ht="20.399999999999999">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1"/>
        <v/>
      </c>
      <c r="T1972" s="155" t="str">
        <f ca="1">IF(B1972="","",IF(ISERROR(MATCH($J1972,SorP!$B$1:$B$6226,0)),"",INDIRECT("'SorP'!$A$"&amp;MATCH($S1972&amp;$J1972,SorP!C:C,0))))</f>
        <v/>
      </c>
      <c r="U1972" s="168"/>
      <c r="V1972" s="169" t="e">
        <f>IF(C1972="",NA(),MATCH($B1972&amp;$C1972,'Smelter Look-up'!$J:$J,0))</f>
        <v>#N/A</v>
      </c>
      <c r="X1972" s="170">
        <f t="shared" ca="1" si="90"/>
        <v>0</v>
      </c>
      <c r="AB1972" s="312" t="str">
        <f t="shared" si="92"/>
        <v/>
      </c>
    </row>
    <row r="1973" spans="1:28" s="170" customFormat="1" ht="20.399999999999999">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1"/>
        <v/>
      </c>
      <c r="T1973" s="155" t="str">
        <f ca="1">IF(B1973="","",IF(ISERROR(MATCH($J1973,SorP!$B$1:$B$6226,0)),"",INDIRECT("'SorP'!$A$"&amp;MATCH($S1973&amp;$J1973,SorP!C:C,0))))</f>
        <v/>
      </c>
      <c r="U1973" s="168"/>
      <c r="V1973" s="169" t="e">
        <f>IF(C1973="",NA(),MATCH($B1973&amp;$C1973,'Smelter Look-up'!$J:$J,0))</f>
        <v>#N/A</v>
      </c>
      <c r="X1973" s="170">
        <f t="shared" ca="1" si="90"/>
        <v>0</v>
      </c>
      <c r="AB1973" s="312" t="str">
        <f t="shared" si="92"/>
        <v/>
      </c>
    </row>
    <row r="1974" spans="1:28" s="170" customFormat="1" ht="20.399999999999999">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1"/>
        <v/>
      </c>
      <c r="T1974" s="155" t="str">
        <f ca="1">IF(B1974="","",IF(ISERROR(MATCH($J1974,SorP!$B$1:$B$6226,0)),"",INDIRECT("'SorP'!$A$"&amp;MATCH($S1974&amp;$J1974,SorP!C:C,0))))</f>
        <v/>
      </c>
      <c r="U1974" s="168"/>
      <c r="V1974" s="169" t="e">
        <f>IF(C1974="",NA(),MATCH($B1974&amp;$C1974,'Smelter Look-up'!$J:$J,0))</f>
        <v>#N/A</v>
      </c>
      <c r="X1974" s="170">
        <f t="shared" ca="1" si="90"/>
        <v>0</v>
      </c>
      <c r="AB1974" s="312" t="str">
        <f t="shared" si="92"/>
        <v/>
      </c>
    </row>
    <row r="1975" spans="1:28" s="170" customFormat="1" ht="20.399999999999999">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1"/>
        <v/>
      </c>
      <c r="T1975" s="155" t="str">
        <f ca="1">IF(B1975="","",IF(ISERROR(MATCH($J1975,SorP!$B$1:$B$6226,0)),"",INDIRECT("'SorP'!$A$"&amp;MATCH($S1975&amp;$J1975,SorP!C:C,0))))</f>
        <v/>
      </c>
      <c r="U1975" s="168"/>
      <c r="V1975" s="169" t="e">
        <f>IF(C1975="",NA(),MATCH($B1975&amp;$C1975,'Smelter Look-up'!$J:$J,0))</f>
        <v>#N/A</v>
      </c>
      <c r="X1975" s="170">
        <f t="shared" ca="1" si="90"/>
        <v>0</v>
      </c>
      <c r="AB1975" s="312" t="str">
        <f t="shared" si="92"/>
        <v/>
      </c>
    </row>
    <row r="1976" spans="1:28" s="170" customFormat="1" ht="20.399999999999999">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1"/>
        <v/>
      </c>
      <c r="T1976" s="155" t="str">
        <f ca="1">IF(B1976="","",IF(ISERROR(MATCH($J1976,SorP!$B$1:$B$6226,0)),"",INDIRECT("'SorP'!$A$"&amp;MATCH($S1976&amp;$J1976,SorP!C:C,0))))</f>
        <v/>
      </c>
      <c r="U1976" s="168"/>
      <c r="V1976" s="169" t="e">
        <f>IF(C1976="",NA(),MATCH($B1976&amp;$C1976,'Smelter Look-up'!$J:$J,0))</f>
        <v>#N/A</v>
      </c>
      <c r="X1976" s="170">
        <f t="shared" ca="1" si="90"/>
        <v>0</v>
      </c>
      <c r="AB1976" s="312" t="str">
        <f t="shared" si="92"/>
        <v/>
      </c>
    </row>
    <row r="1977" spans="1:28" s="170" customFormat="1" ht="20.399999999999999">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1"/>
        <v/>
      </c>
      <c r="T1977" s="155" t="str">
        <f ca="1">IF(B1977="","",IF(ISERROR(MATCH($J1977,SorP!$B$1:$B$6226,0)),"",INDIRECT("'SorP'!$A$"&amp;MATCH($S1977&amp;$J1977,SorP!C:C,0))))</f>
        <v/>
      </c>
      <c r="U1977" s="168"/>
      <c r="V1977" s="169" t="e">
        <f>IF(C1977="",NA(),MATCH($B1977&amp;$C1977,'Smelter Look-up'!$J:$J,0))</f>
        <v>#N/A</v>
      </c>
      <c r="X1977" s="170">
        <f t="shared" ca="1" si="90"/>
        <v>0</v>
      </c>
      <c r="AB1977" s="312" t="str">
        <f t="shared" si="92"/>
        <v/>
      </c>
    </row>
    <row r="1978" spans="1:28" s="170" customFormat="1" ht="20.399999999999999">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1"/>
        <v/>
      </c>
      <c r="T1978" s="155" t="str">
        <f ca="1">IF(B1978="","",IF(ISERROR(MATCH($J1978,SorP!$B$1:$B$6226,0)),"",INDIRECT("'SorP'!$A$"&amp;MATCH($S1978&amp;$J1978,SorP!C:C,0))))</f>
        <v/>
      </c>
      <c r="U1978" s="168"/>
      <c r="V1978" s="169" t="e">
        <f>IF(C1978="",NA(),MATCH($B1978&amp;$C1978,'Smelter Look-up'!$J:$J,0))</f>
        <v>#N/A</v>
      </c>
      <c r="X1978" s="170">
        <f t="shared" ca="1" si="90"/>
        <v>0</v>
      </c>
      <c r="AB1978" s="312" t="str">
        <f t="shared" si="92"/>
        <v/>
      </c>
    </row>
    <row r="1979" spans="1:28" s="170" customFormat="1" ht="20.399999999999999">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1"/>
        <v/>
      </c>
      <c r="T1979" s="155" t="str">
        <f ca="1">IF(B1979="","",IF(ISERROR(MATCH($J1979,SorP!$B$1:$B$6226,0)),"",INDIRECT("'SorP'!$A$"&amp;MATCH($S1979&amp;$J1979,SorP!C:C,0))))</f>
        <v/>
      </c>
      <c r="U1979" s="168"/>
      <c r="V1979" s="169" t="e">
        <f>IF(C1979="",NA(),MATCH($B1979&amp;$C1979,'Smelter Look-up'!$J:$J,0))</f>
        <v>#N/A</v>
      </c>
      <c r="X1979" s="170">
        <f t="shared" ca="1" si="90"/>
        <v>0</v>
      </c>
      <c r="AB1979" s="312" t="str">
        <f t="shared" si="92"/>
        <v/>
      </c>
    </row>
    <row r="1980" spans="1:28" s="170" customFormat="1" ht="20.399999999999999">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1"/>
        <v/>
      </c>
      <c r="T1980" s="155" t="str">
        <f ca="1">IF(B1980="","",IF(ISERROR(MATCH($J1980,SorP!$B$1:$B$6226,0)),"",INDIRECT("'SorP'!$A$"&amp;MATCH($S1980&amp;$J1980,SorP!C:C,0))))</f>
        <v/>
      </c>
      <c r="U1980" s="168"/>
      <c r="V1980" s="169" t="e">
        <f>IF(C1980="",NA(),MATCH($B1980&amp;$C1980,'Smelter Look-up'!$J:$J,0))</f>
        <v>#N/A</v>
      </c>
      <c r="X1980" s="170">
        <f t="shared" ref="X1980:X2043" ca="1" si="93">IF(AND(C1980="Smelter not listed",OR(LEN(D1980)=0,LEN(E1980)=0)),1,0)</f>
        <v>0</v>
      </c>
      <c r="AB1980" s="312" t="str">
        <f t="shared" si="92"/>
        <v/>
      </c>
    </row>
    <row r="1981" spans="1:28" s="170" customFormat="1" ht="20.399999999999999">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ref="S1981:S2044" ca="1" si="94">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3"/>
        <v>0</v>
      </c>
      <c r="AB1981" s="312" t="str">
        <f t="shared" si="92"/>
        <v/>
      </c>
    </row>
    <row r="1982" spans="1:28" s="170" customFormat="1" ht="20.399999999999999">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2"/>
        <v/>
      </c>
    </row>
    <row r="1983" spans="1:28" s="170" customFormat="1" ht="20.399999999999999">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ca="1" si="93"/>
        <v>0</v>
      </c>
      <c r="AB1983" s="312" t="str">
        <f t="shared" si="92"/>
        <v/>
      </c>
    </row>
    <row r="1984" spans="1:28" s="170" customFormat="1" ht="20.399999999999999">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4"/>
        <v/>
      </c>
      <c r="T1984" s="155" t="str">
        <f ca="1">IF(B1984="","",IF(ISERROR(MATCH($J1984,SorP!$B$1:$B$6226,0)),"",INDIRECT("'SorP'!$A$"&amp;MATCH($S1984&amp;$J1984,SorP!C:C,0))))</f>
        <v/>
      </c>
      <c r="U1984" s="168"/>
      <c r="V1984" s="169" t="e">
        <f>IF(C1984="",NA(),MATCH($B1984&amp;$C1984,'Smelter Look-up'!$J:$J,0))</f>
        <v>#N/A</v>
      </c>
      <c r="X1984" s="170">
        <f t="shared" ca="1" si="93"/>
        <v>0</v>
      </c>
      <c r="AB1984" s="312" t="str">
        <f t="shared" si="92"/>
        <v/>
      </c>
    </row>
    <row r="1985" spans="1:28" s="170" customFormat="1" ht="20.399999999999999">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4"/>
        <v/>
      </c>
      <c r="T1985" s="155" t="str">
        <f ca="1">IF(B1985="","",IF(ISERROR(MATCH($J1985,SorP!$B$1:$B$6226,0)),"",INDIRECT("'SorP'!$A$"&amp;MATCH($S1985&amp;$J1985,SorP!C:C,0))))</f>
        <v/>
      </c>
      <c r="U1985" s="168"/>
      <c r="V1985" s="169" t="e">
        <f>IF(C1985="",NA(),MATCH($B1985&amp;$C1985,'Smelter Look-up'!$J:$J,0))</f>
        <v>#N/A</v>
      </c>
      <c r="X1985" s="170">
        <f t="shared" ca="1" si="93"/>
        <v>0</v>
      </c>
      <c r="AB1985" s="312" t="str">
        <f t="shared" si="92"/>
        <v/>
      </c>
    </row>
    <row r="1986" spans="1:28" s="170" customFormat="1" ht="20.399999999999999">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4"/>
        <v/>
      </c>
      <c r="T1986" s="155" t="str">
        <f ca="1">IF(B1986="","",IF(ISERROR(MATCH($J1986,SorP!$B$1:$B$6226,0)),"",INDIRECT("'SorP'!$A$"&amp;MATCH($S1986&amp;$J1986,SorP!C:C,0))))</f>
        <v/>
      </c>
      <c r="U1986" s="168"/>
      <c r="V1986" s="169" t="e">
        <f>IF(C1986="",NA(),MATCH($B1986&amp;$C1986,'Smelter Look-up'!$J:$J,0))</f>
        <v>#N/A</v>
      </c>
      <c r="X1986" s="170">
        <f t="shared" ca="1" si="93"/>
        <v>0</v>
      </c>
      <c r="AB1986" s="312" t="str">
        <f t="shared" si="92"/>
        <v/>
      </c>
    </row>
    <row r="1987" spans="1:28" s="170" customFormat="1" ht="20.399999999999999">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4"/>
        <v/>
      </c>
      <c r="T1987" s="155" t="str">
        <f ca="1">IF(B1987="","",IF(ISERROR(MATCH($J1987,SorP!$B$1:$B$6226,0)),"",INDIRECT("'SorP'!$A$"&amp;MATCH($S1987&amp;$J1987,SorP!C:C,0))))</f>
        <v/>
      </c>
      <c r="U1987" s="168"/>
      <c r="V1987" s="169" t="e">
        <f>IF(C1987="",NA(),MATCH($B1987&amp;$C1987,'Smelter Look-up'!$J:$J,0))</f>
        <v>#N/A</v>
      </c>
      <c r="X1987" s="170">
        <f t="shared" ca="1" si="93"/>
        <v>0</v>
      </c>
      <c r="AB1987" s="312" t="str">
        <f t="shared" ref="AB1987:AB2050" si="95">IF(C1987="","",B1987)</f>
        <v/>
      </c>
    </row>
    <row r="1988" spans="1:28" s="170" customFormat="1" ht="20.399999999999999">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4"/>
        <v/>
      </c>
      <c r="T1988" s="155" t="str">
        <f ca="1">IF(B1988="","",IF(ISERROR(MATCH($J1988,SorP!$B$1:$B$6226,0)),"",INDIRECT("'SorP'!$A$"&amp;MATCH($S1988&amp;$J1988,SorP!C:C,0))))</f>
        <v/>
      </c>
      <c r="U1988" s="168"/>
      <c r="V1988" s="169" t="e">
        <f>IF(C1988="",NA(),MATCH($B1988&amp;$C1988,'Smelter Look-up'!$J:$J,0))</f>
        <v>#N/A</v>
      </c>
      <c r="X1988" s="170">
        <f t="shared" ca="1" si="93"/>
        <v>0</v>
      </c>
      <c r="AB1988" s="312" t="str">
        <f t="shared" si="95"/>
        <v/>
      </c>
    </row>
    <row r="1989" spans="1:28" s="170" customFormat="1" ht="20.399999999999999">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4"/>
        <v/>
      </c>
      <c r="T1989" s="155" t="str">
        <f ca="1">IF(B1989="","",IF(ISERROR(MATCH($J1989,SorP!$B$1:$B$6226,0)),"",INDIRECT("'SorP'!$A$"&amp;MATCH($S1989&amp;$J1989,SorP!C:C,0))))</f>
        <v/>
      </c>
      <c r="U1989" s="168"/>
      <c r="V1989" s="169" t="e">
        <f>IF(C1989="",NA(),MATCH($B1989&amp;$C1989,'Smelter Look-up'!$J:$J,0))</f>
        <v>#N/A</v>
      </c>
      <c r="X1989" s="170">
        <f t="shared" ca="1" si="93"/>
        <v>0</v>
      </c>
      <c r="AB1989" s="312" t="str">
        <f t="shared" si="95"/>
        <v/>
      </c>
    </row>
    <row r="1990" spans="1:28" s="170" customFormat="1" ht="20.399999999999999">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4"/>
        <v/>
      </c>
      <c r="T1990" s="155" t="str">
        <f ca="1">IF(B1990="","",IF(ISERROR(MATCH($J1990,SorP!$B$1:$B$6226,0)),"",INDIRECT("'SorP'!$A$"&amp;MATCH($S1990&amp;$J1990,SorP!C:C,0))))</f>
        <v/>
      </c>
      <c r="U1990" s="168"/>
      <c r="V1990" s="169" t="e">
        <f>IF(C1990="",NA(),MATCH($B1990&amp;$C1990,'Smelter Look-up'!$J:$J,0))</f>
        <v>#N/A</v>
      </c>
      <c r="X1990" s="170">
        <f t="shared" ca="1" si="93"/>
        <v>0</v>
      </c>
      <c r="AB1990" s="312" t="str">
        <f t="shared" si="95"/>
        <v/>
      </c>
    </row>
    <row r="1991" spans="1:28" s="170" customFormat="1" ht="20.399999999999999">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4"/>
        <v/>
      </c>
      <c r="T1991" s="155" t="str">
        <f ca="1">IF(B1991="","",IF(ISERROR(MATCH($J1991,SorP!$B$1:$B$6226,0)),"",INDIRECT("'SorP'!$A$"&amp;MATCH($S1991&amp;$J1991,SorP!C:C,0))))</f>
        <v/>
      </c>
      <c r="U1991" s="168"/>
      <c r="V1991" s="169" t="e">
        <f>IF(C1991="",NA(),MATCH($B1991&amp;$C1991,'Smelter Look-up'!$J:$J,0))</f>
        <v>#N/A</v>
      </c>
      <c r="X1991" s="170">
        <f t="shared" ca="1" si="93"/>
        <v>0</v>
      </c>
      <c r="AB1991" s="312" t="str">
        <f t="shared" si="95"/>
        <v/>
      </c>
    </row>
    <row r="1992" spans="1:28" s="170" customFormat="1" ht="20.399999999999999">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4"/>
        <v/>
      </c>
      <c r="T1992" s="155" t="str">
        <f ca="1">IF(B1992="","",IF(ISERROR(MATCH($J1992,SorP!$B$1:$B$6226,0)),"",INDIRECT("'SorP'!$A$"&amp;MATCH($S1992&amp;$J1992,SorP!C:C,0))))</f>
        <v/>
      </c>
      <c r="U1992" s="168"/>
      <c r="V1992" s="169" t="e">
        <f>IF(C1992="",NA(),MATCH($B1992&amp;$C1992,'Smelter Look-up'!$J:$J,0))</f>
        <v>#N/A</v>
      </c>
      <c r="X1992" s="170">
        <f t="shared" ca="1" si="93"/>
        <v>0</v>
      </c>
      <c r="AB1992" s="312" t="str">
        <f t="shared" si="95"/>
        <v/>
      </c>
    </row>
    <row r="1993" spans="1:28" s="170" customFormat="1" ht="20.399999999999999">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4"/>
        <v/>
      </c>
      <c r="T1993" s="155" t="str">
        <f ca="1">IF(B1993="","",IF(ISERROR(MATCH($J1993,SorP!$B$1:$B$6226,0)),"",INDIRECT("'SorP'!$A$"&amp;MATCH($S1993&amp;$J1993,SorP!C:C,0))))</f>
        <v/>
      </c>
      <c r="U1993" s="168"/>
      <c r="V1993" s="169" t="e">
        <f>IF(C1993="",NA(),MATCH($B1993&amp;$C1993,'Smelter Look-up'!$J:$J,0))</f>
        <v>#N/A</v>
      </c>
      <c r="X1993" s="170">
        <f t="shared" ca="1" si="93"/>
        <v>0</v>
      </c>
      <c r="AB1993" s="312" t="str">
        <f t="shared" si="95"/>
        <v/>
      </c>
    </row>
    <row r="1994" spans="1:28" s="170" customFormat="1" ht="20.399999999999999">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4"/>
        <v/>
      </c>
      <c r="T1994" s="155" t="str">
        <f ca="1">IF(B1994="","",IF(ISERROR(MATCH($J1994,SorP!$B$1:$B$6226,0)),"",INDIRECT("'SorP'!$A$"&amp;MATCH($S1994&amp;$J1994,SorP!C:C,0))))</f>
        <v/>
      </c>
      <c r="U1994" s="168"/>
      <c r="V1994" s="169" t="e">
        <f>IF(C1994="",NA(),MATCH($B1994&amp;$C1994,'Smelter Look-up'!$J:$J,0))</f>
        <v>#N/A</v>
      </c>
      <c r="X1994" s="170">
        <f t="shared" ca="1" si="93"/>
        <v>0</v>
      </c>
      <c r="AB1994" s="312" t="str">
        <f t="shared" si="95"/>
        <v/>
      </c>
    </row>
    <row r="1995" spans="1:28" s="170" customFormat="1" ht="20.399999999999999">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4"/>
        <v/>
      </c>
      <c r="T1995" s="155" t="str">
        <f ca="1">IF(B1995="","",IF(ISERROR(MATCH($J1995,SorP!$B$1:$B$6226,0)),"",INDIRECT("'SorP'!$A$"&amp;MATCH($S1995&amp;$J1995,SorP!C:C,0))))</f>
        <v/>
      </c>
      <c r="U1995" s="168"/>
      <c r="V1995" s="169" t="e">
        <f>IF(C1995="",NA(),MATCH($B1995&amp;$C1995,'Smelter Look-up'!$J:$J,0))</f>
        <v>#N/A</v>
      </c>
      <c r="X1995" s="170">
        <f t="shared" ca="1" si="93"/>
        <v>0</v>
      </c>
      <c r="AB1995" s="312" t="str">
        <f t="shared" si="95"/>
        <v/>
      </c>
    </row>
    <row r="1996" spans="1:28" s="170" customFormat="1" ht="20.399999999999999">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4"/>
        <v/>
      </c>
      <c r="T1996" s="155" t="str">
        <f ca="1">IF(B1996="","",IF(ISERROR(MATCH($J1996,SorP!$B$1:$B$6226,0)),"",INDIRECT("'SorP'!$A$"&amp;MATCH($S1996&amp;$J1996,SorP!C:C,0))))</f>
        <v/>
      </c>
      <c r="U1996" s="168"/>
      <c r="V1996" s="169" t="e">
        <f>IF(C1996="",NA(),MATCH($B1996&amp;$C1996,'Smelter Look-up'!$J:$J,0))</f>
        <v>#N/A</v>
      </c>
      <c r="X1996" s="170">
        <f t="shared" ca="1" si="93"/>
        <v>0</v>
      </c>
      <c r="AB1996" s="312" t="str">
        <f t="shared" si="95"/>
        <v/>
      </c>
    </row>
    <row r="1997" spans="1:28" s="170" customFormat="1" ht="20.399999999999999">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4"/>
        <v/>
      </c>
      <c r="T1997" s="155" t="str">
        <f ca="1">IF(B1997="","",IF(ISERROR(MATCH($J1997,SorP!$B$1:$B$6226,0)),"",INDIRECT("'SorP'!$A$"&amp;MATCH($S1997&amp;$J1997,SorP!C:C,0))))</f>
        <v/>
      </c>
      <c r="U1997" s="168"/>
      <c r="V1997" s="169" t="e">
        <f>IF(C1997="",NA(),MATCH($B1997&amp;$C1997,'Smelter Look-up'!$J:$J,0))</f>
        <v>#N/A</v>
      </c>
      <c r="X1997" s="170">
        <f t="shared" ca="1" si="93"/>
        <v>0</v>
      </c>
      <c r="AB1997" s="312" t="str">
        <f t="shared" si="95"/>
        <v/>
      </c>
    </row>
    <row r="1998" spans="1:28" s="170" customFormat="1" ht="20.399999999999999">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4"/>
        <v/>
      </c>
      <c r="T1998" s="155" t="str">
        <f ca="1">IF(B1998="","",IF(ISERROR(MATCH($J1998,SorP!$B$1:$B$6226,0)),"",INDIRECT("'SorP'!$A$"&amp;MATCH($S1998&amp;$J1998,SorP!C:C,0))))</f>
        <v/>
      </c>
      <c r="U1998" s="168"/>
      <c r="V1998" s="169" t="e">
        <f>IF(C1998="",NA(),MATCH($B1998&amp;$C1998,'Smelter Look-up'!$J:$J,0))</f>
        <v>#N/A</v>
      </c>
      <c r="X1998" s="170">
        <f t="shared" ca="1" si="93"/>
        <v>0</v>
      </c>
      <c r="AB1998" s="312" t="str">
        <f t="shared" si="95"/>
        <v/>
      </c>
    </row>
    <row r="1999" spans="1:28" s="170" customFormat="1" ht="20.399999999999999">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4"/>
        <v/>
      </c>
      <c r="T1999" s="155" t="str">
        <f ca="1">IF(B1999="","",IF(ISERROR(MATCH($J1999,SorP!$B$1:$B$6226,0)),"",INDIRECT("'SorP'!$A$"&amp;MATCH($S1999&amp;$J1999,SorP!C:C,0))))</f>
        <v/>
      </c>
      <c r="U1999" s="168"/>
      <c r="V1999" s="169" t="e">
        <f>IF(C1999="",NA(),MATCH($B1999&amp;$C1999,'Smelter Look-up'!$J:$J,0))</f>
        <v>#N/A</v>
      </c>
      <c r="X1999" s="170">
        <f t="shared" ca="1" si="93"/>
        <v>0</v>
      </c>
      <c r="AB1999" s="312" t="str">
        <f t="shared" si="95"/>
        <v/>
      </c>
    </row>
    <row r="2000" spans="1:28" s="170" customFormat="1" ht="20.399999999999999">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4"/>
        <v/>
      </c>
      <c r="T2000" s="155" t="str">
        <f ca="1">IF(B2000="","",IF(ISERROR(MATCH($J2000,SorP!$B$1:$B$6226,0)),"",INDIRECT("'SorP'!$A$"&amp;MATCH($S2000&amp;$J2000,SorP!C:C,0))))</f>
        <v/>
      </c>
      <c r="U2000" s="168"/>
      <c r="V2000" s="169" t="e">
        <f>IF(C2000="",NA(),MATCH($B2000&amp;$C2000,'Smelter Look-up'!$J:$J,0))</f>
        <v>#N/A</v>
      </c>
      <c r="X2000" s="170">
        <f t="shared" ca="1" si="93"/>
        <v>0</v>
      </c>
      <c r="AB2000" s="312" t="str">
        <f t="shared" si="95"/>
        <v/>
      </c>
    </row>
    <row r="2001" spans="1:28" s="170" customFormat="1" ht="20.399999999999999">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4"/>
        <v/>
      </c>
      <c r="T2001" s="155" t="str">
        <f ca="1">IF(B2001="","",IF(ISERROR(MATCH($J2001,SorP!$B$1:$B$6226,0)),"",INDIRECT("'SorP'!$A$"&amp;MATCH($S2001&amp;$J2001,SorP!C:C,0))))</f>
        <v/>
      </c>
      <c r="U2001" s="168"/>
      <c r="V2001" s="169" t="e">
        <f>IF(C2001="",NA(),MATCH($B2001&amp;$C2001,'Smelter Look-up'!$J:$J,0))</f>
        <v>#N/A</v>
      </c>
      <c r="X2001" s="170">
        <f t="shared" ca="1" si="93"/>
        <v>0</v>
      </c>
      <c r="AB2001" s="312" t="str">
        <f t="shared" si="95"/>
        <v/>
      </c>
    </row>
    <row r="2002" spans="1:28" s="170" customFormat="1" ht="20.399999999999999">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4"/>
        <v/>
      </c>
      <c r="T2002" s="155" t="str">
        <f ca="1">IF(B2002="","",IF(ISERROR(MATCH($J2002,SorP!$B$1:$B$6226,0)),"",INDIRECT("'SorP'!$A$"&amp;MATCH($S2002&amp;$J2002,SorP!C:C,0))))</f>
        <v/>
      </c>
      <c r="U2002" s="168"/>
      <c r="V2002" s="169" t="e">
        <f>IF(C2002="",NA(),MATCH($B2002&amp;$C2002,'Smelter Look-up'!$J:$J,0))</f>
        <v>#N/A</v>
      </c>
      <c r="X2002" s="170">
        <f t="shared" ca="1" si="93"/>
        <v>0</v>
      </c>
      <c r="AB2002" s="312" t="str">
        <f t="shared" si="95"/>
        <v/>
      </c>
    </row>
    <row r="2003" spans="1:28" s="170" customFormat="1" ht="20.399999999999999">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4"/>
        <v/>
      </c>
      <c r="T2003" s="155" t="str">
        <f ca="1">IF(B2003="","",IF(ISERROR(MATCH($J2003,SorP!$B$1:$B$6226,0)),"",INDIRECT("'SorP'!$A$"&amp;MATCH($S2003&amp;$J2003,SorP!C:C,0))))</f>
        <v/>
      </c>
      <c r="U2003" s="168"/>
      <c r="V2003" s="169" t="e">
        <f>IF(C2003="",NA(),MATCH($B2003&amp;$C2003,'Smelter Look-up'!$J:$J,0))</f>
        <v>#N/A</v>
      </c>
      <c r="X2003" s="170">
        <f t="shared" ca="1" si="93"/>
        <v>0</v>
      </c>
      <c r="AB2003" s="312" t="str">
        <f t="shared" si="95"/>
        <v/>
      </c>
    </row>
    <row r="2004" spans="1:28" s="170" customFormat="1" ht="20.399999999999999">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4"/>
        <v/>
      </c>
      <c r="T2004" s="155" t="str">
        <f ca="1">IF(B2004="","",IF(ISERROR(MATCH($J2004,SorP!$B$1:$B$6226,0)),"",INDIRECT("'SorP'!$A$"&amp;MATCH($S2004&amp;$J2004,SorP!C:C,0))))</f>
        <v/>
      </c>
      <c r="U2004" s="168"/>
      <c r="V2004" s="169" t="e">
        <f>IF(C2004="",NA(),MATCH($B2004&amp;$C2004,'Smelter Look-up'!$J:$J,0))</f>
        <v>#N/A</v>
      </c>
      <c r="X2004" s="170">
        <f t="shared" ca="1" si="93"/>
        <v>0</v>
      </c>
      <c r="AB2004" s="312" t="str">
        <f t="shared" si="95"/>
        <v/>
      </c>
    </row>
    <row r="2005" spans="1:28" s="170" customFormat="1" ht="20.399999999999999">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4"/>
        <v/>
      </c>
      <c r="T2005" s="155" t="str">
        <f ca="1">IF(B2005="","",IF(ISERROR(MATCH($J2005,SorP!$B$1:$B$6226,0)),"",INDIRECT("'SorP'!$A$"&amp;MATCH($S2005&amp;$J2005,SorP!C:C,0))))</f>
        <v/>
      </c>
      <c r="U2005" s="168"/>
      <c r="V2005" s="169" t="e">
        <f>IF(C2005="",NA(),MATCH($B2005&amp;$C2005,'Smelter Look-up'!$J:$J,0))</f>
        <v>#N/A</v>
      </c>
      <c r="X2005" s="170">
        <f t="shared" ca="1" si="93"/>
        <v>0</v>
      </c>
      <c r="AB2005" s="312" t="str">
        <f t="shared" si="95"/>
        <v/>
      </c>
    </row>
    <row r="2006" spans="1:28" s="170" customFormat="1" ht="20.399999999999999">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4"/>
        <v/>
      </c>
      <c r="T2006" s="155" t="str">
        <f ca="1">IF(B2006="","",IF(ISERROR(MATCH($J2006,SorP!$B$1:$B$6226,0)),"",INDIRECT("'SorP'!$A$"&amp;MATCH($S2006&amp;$J2006,SorP!C:C,0))))</f>
        <v/>
      </c>
      <c r="U2006" s="168"/>
      <c r="V2006" s="169" t="e">
        <f>IF(C2006="",NA(),MATCH($B2006&amp;$C2006,'Smelter Look-up'!$J:$J,0))</f>
        <v>#N/A</v>
      </c>
      <c r="X2006" s="170">
        <f t="shared" ca="1" si="93"/>
        <v>0</v>
      </c>
      <c r="AB2006" s="312" t="str">
        <f t="shared" si="95"/>
        <v/>
      </c>
    </row>
    <row r="2007" spans="1:28" s="170" customFormat="1" ht="20.399999999999999">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4"/>
        <v/>
      </c>
      <c r="T2007" s="155" t="str">
        <f ca="1">IF(B2007="","",IF(ISERROR(MATCH($J2007,SorP!$B$1:$B$6226,0)),"",INDIRECT("'SorP'!$A$"&amp;MATCH($S2007&amp;$J2007,SorP!C:C,0))))</f>
        <v/>
      </c>
      <c r="U2007" s="168"/>
      <c r="V2007" s="169" t="e">
        <f>IF(C2007="",NA(),MATCH($B2007&amp;$C2007,'Smelter Look-up'!$J:$J,0))</f>
        <v>#N/A</v>
      </c>
      <c r="X2007" s="170">
        <f t="shared" ca="1" si="93"/>
        <v>0</v>
      </c>
      <c r="AB2007" s="312" t="str">
        <f t="shared" si="95"/>
        <v/>
      </c>
    </row>
    <row r="2008" spans="1:28" s="170" customFormat="1" ht="20.399999999999999">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4"/>
        <v/>
      </c>
      <c r="T2008" s="155" t="str">
        <f ca="1">IF(B2008="","",IF(ISERROR(MATCH($J2008,SorP!$B$1:$B$6226,0)),"",INDIRECT("'SorP'!$A$"&amp;MATCH($S2008&amp;$J2008,SorP!C:C,0))))</f>
        <v/>
      </c>
      <c r="U2008" s="168"/>
      <c r="V2008" s="169" t="e">
        <f>IF(C2008="",NA(),MATCH($B2008&amp;$C2008,'Smelter Look-up'!$J:$J,0))</f>
        <v>#N/A</v>
      </c>
      <c r="X2008" s="170">
        <f t="shared" ca="1" si="93"/>
        <v>0</v>
      </c>
      <c r="AB2008" s="312" t="str">
        <f t="shared" si="95"/>
        <v/>
      </c>
    </row>
    <row r="2009" spans="1:28" s="170" customFormat="1" ht="20.399999999999999">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4"/>
        <v/>
      </c>
      <c r="T2009" s="155" t="str">
        <f ca="1">IF(B2009="","",IF(ISERROR(MATCH($J2009,SorP!$B$1:$B$6226,0)),"",INDIRECT("'SorP'!$A$"&amp;MATCH($S2009&amp;$J2009,SorP!C:C,0))))</f>
        <v/>
      </c>
      <c r="U2009" s="168"/>
      <c r="V2009" s="169" t="e">
        <f>IF(C2009="",NA(),MATCH($B2009&amp;$C2009,'Smelter Look-up'!$J:$J,0))</f>
        <v>#N/A</v>
      </c>
      <c r="X2009" s="170">
        <f t="shared" ca="1" si="93"/>
        <v>0</v>
      </c>
      <c r="AB2009" s="312" t="str">
        <f t="shared" si="95"/>
        <v/>
      </c>
    </row>
    <row r="2010" spans="1:28" s="170" customFormat="1" ht="20.399999999999999">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4"/>
        <v/>
      </c>
      <c r="T2010" s="155" t="str">
        <f ca="1">IF(B2010="","",IF(ISERROR(MATCH($J2010,SorP!$B$1:$B$6226,0)),"",INDIRECT("'SorP'!$A$"&amp;MATCH($S2010&amp;$J2010,SorP!C:C,0))))</f>
        <v/>
      </c>
      <c r="U2010" s="168"/>
      <c r="V2010" s="169" t="e">
        <f>IF(C2010="",NA(),MATCH($B2010&amp;$C2010,'Smelter Look-up'!$J:$J,0))</f>
        <v>#N/A</v>
      </c>
      <c r="X2010" s="170">
        <f t="shared" ca="1" si="93"/>
        <v>0</v>
      </c>
      <c r="AB2010" s="312" t="str">
        <f t="shared" si="95"/>
        <v/>
      </c>
    </row>
    <row r="2011" spans="1:28" s="170" customFormat="1" ht="20.399999999999999">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4"/>
        <v/>
      </c>
      <c r="T2011" s="155" t="str">
        <f ca="1">IF(B2011="","",IF(ISERROR(MATCH($J2011,SorP!$B$1:$B$6226,0)),"",INDIRECT("'SorP'!$A$"&amp;MATCH($S2011&amp;$J2011,SorP!C:C,0))))</f>
        <v/>
      </c>
      <c r="U2011" s="168"/>
      <c r="V2011" s="169" t="e">
        <f>IF(C2011="",NA(),MATCH($B2011&amp;$C2011,'Smelter Look-up'!$J:$J,0))</f>
        <v>#N/A</v>
      </c>
      <c r="X2011" s="170">
        <f t="shared" ca="1" si="93"/>
        <v>0</v>
      </c>
      <c r="AB2011" s="312" t="str">
        <f t="shared" si="95"/>
        <v/>
      </c>
    </row>
    <row r="2012" spans="1:28" s="170" customFormat="1" ht="20.399999999999999">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4"/>
        <v/>
      </c>
      <c r="T2012" s="155" t="str">
        <f ca="1">IF(B2012="","",IF(ISERROR(MATCH($J2012,SorP!$B$1:$B$6226,0)),"",INDIRECT("'SorP'!$A$"&amp;MATCH($S2012&amp;$J2012,SorP!C:C,0))))</f>
        <v/>
      </c>
      <c r="U2012" s="168"/>
      <c r="V2012" s="169" t="e">
        <f>IF(C2012="",NA(),MATCH($B2012&amp;$C2012,'Smelter Look-up'!$J:$J,0))</f>
        <v>#N/A</v>
      </c>
      <c r="X2012" s="170">
        <f t="shared" ca="1" si="93"/>
        <v>0</v>
      </c>
      <c r="AB2012" s="312" t="str">
        <f t="shared" si="95"/>
        <v/>
      </c>
    </row>
    <row r="2013" spans="1:28" s="170" customFormat="1" ht="20.399999999999999">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4"/>
        <v/>
      </c>
      <c r="T2013" s="155" t="str">
        <f ca="1">IF(B2013="","",IF(ISERROR(MATCH($J2013,SorP!$B$1:$B$6226,0)),"",INDIRECT("'SorP'!$A$"&amp;MATCH($S2013&amp;$J2013,SorP!C:C,0))))</f>
        <v/>
      </c>
      <c r="U2013" s="168"/>
      <c r="V2013" s="169" t="e">
        <f>IF(C2013="",NA(),MATCH($B2013&amp;$C2013,'Smelter Look-up'!$J:$J,0))</f>
        <v>#N/A</v>
      </c>
      <c r="X2013" s="170">
        <f t="shared" ca="1" si="93"/>
        <v>0</v>
      </c>
      <c r="AB2013" s="312" t="str">
        <f t="shared" si="95"/>
        <v/>
      </c>
    </row>
    <row r="2014" spans="1:28" s="170" customFormat="1" ht="20.399999999999999">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4"/>
        <v/>
      </c>
      <c r="T2014" s="155" t="str">
        <f ca="1">IF(B2014="","",IF(ISERROR(MATCH($J2014,SorP!$B$1:$B$6226,0)),"",INDIRECT("'SorP'!$A$"&amp;MATCH($S2014&amp;$J2014,SorP!C:C,0))))</f>
        <v/>
      </c>
      <c r="U2014" s="168"/>
      <c r="V2014" s="169" t="e">
        <f>IF(C2014="",NA(),MATCH($B2014&amp;$C2014,'Smelter Look-up'!$J:$J,0))</f>
        <v>#N/A</v>
      </c>
      <c r="X2014" s="170">
        <f t="shared" ca="1" si="93"/>
        <v>0</v>
      </c>
      <c r="AB2014" s="312" t="str">
        <f t="shared" si="95"/>
        <v/>
      </c>
    </row>
    <row r="2015" spans="1:28" s="170" customFormat="1" ht="20.399999999999999">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4"/>
        <v/>
      </c>
      <c r="T2015" s="155" t="str">
        <f ca="1">IF(B2015="","",IF(ISERROR(MATCH($J2015,SorP!$B$1:$B$6226,0)),"",INDIRECT("'SorP'!$A$"&amp;MATCH($S2015&amp;$J2015,SorP!C:C,0))))</f>
        <v/>
      </c>
      <c r="U2015" s="168"/>
      <c r="V2015" s="169" t="e">
        <f>IF(C2015="",NA(),MATCH($B2015&amp;$C2015,'Smelter Look-up'!$J:$J,0))</f>
        <v>#N/A</v>
      </c>
      <c r="X2015" s="170">
        <f t="shared" ca="1" si="93"/>
        <v>0</v>
      </c>
      <c r="AB2015" s="312" t="str">
        <f t="shared" si="95"/>
        <v/>
      </c>
    </row>
    <row r="2016" spans="1:28" s="170" customFormat="1" ht="20.399999999999999">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4"/>
        <v/>
      </c>
      <c r="T2016" s="155" t="str">
        <f ca="1">IF(B2016="","",IF(ISERROR(MATCH($J2016,SorP!$B$1:$B$6226,0)),"",INDIRECT("'SorP'!$A$"&amp;MATCH($S2016&amp;$J2016,SorP!C:C,0))))</f>
        <v/>
      </c>
      <c r="U2016" s="168"/>
      <c r="V2016" s="169" t="e">
        <f>IF(C2016="",NA(),MATCH($B2016&amp;$C2016,'Smelter Look-up'!$J:$J,0))</f>
        <v>#N/A</v>
      </c>
      <c r="X2016" s="170">
        <f t="shared" ca="1" si="93"/>
        <v>0</v>
      </c>
      <c r="AB2016" s="312" t="str">
        <f t="shared" si="95"/>
        <v/>
      </c>
    </row>
    <row r="2017" spans="1:28" s="170" customFormat="1" ht="20.399999999999999">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4"/>
        <v/>
      </c>
      <c r="T2017" s="155" t="str">
        <f ca="1">IF(B2017="","",IF(ISERROR(MATCH($J2017,SorP!$B$1:$B$6226,0)),"",INDIRECT("'SorP'!$A$"&amp;MATCH($S2017&amp;$J2017,SorP!C:C,0))))</f>
        <v/>
      </c>
      <c r="U2017" s="168"/>
      <c r="V2017" s="169" t="e">
        <f>IF(C2017="",NA(),MATCH($B2017&amp;$C2017,'Smelter Look-up'!$J:$J,0))</f>
        <v>#N/A</v>
      </c>
      <c r="X2017" s="170">
        <f t="shared" ca="1" si="93"/>
        <v>0</v>
      </c>
      <c r="AB2017" s="312" t="str">
        <f t="shared" si="95"/>
        <v/>
      </c>
    </row>
    <row r="2018" spans="1:28" s="170" customFormat="1" ht="20.399999999999999">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4"/>
        <v/>
      </c>
      <c r="T2018" s="155" t="str">
        <f ca="1">IF(B2018="","",IF(ISERROR(MATCH($J2018,SorP!$B$1:$B$6226,0)),"",INDIRECT("'SorP'!$A$"&amp;MATCH($S2018&amp;$J2018,SorP!C:C,0))))</f>
        <v/>
      </c>
      <c r="U2018" s="168"/>
      <c r="V2018" s="169" t="e">
        <f>IF(C2018="",NA(),MATCH($B2018&amp;$C2018,'Smelter Look-up'!$J:$J,0))</f>
        <v>#N/A</v>
      </c>
      <c r="X2018" s="170">
        <f t="shared" ca="1" si="93"/>
        <v>0</v>
      </c>
      <c r="AB2018" s="312" t="str">
        <f t="shared" si="95"/>
        <v/>
      </c>
    </row>
    <row r="2019" spans="1:28" s="170" customFormat="1" ht="20.399999999999999">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4"/>
        <v/>
      </c>
      <c r="T2019" s="155" t="str">
        <f ca="1">IF(B2019="","",IF(ISERROR(MATCH($J2019,SorP!$B$1:$B$6226,0)),"",INDIRECT("'SorP'!$A$"&amp;MATCH($S2019&amp;$J2019,SorP!C:C,0))))</f>
        <v/>
      </c>
      <c r="U2019" s="168"/>
      <c r="V2019" s="169" t="e">
        <f>IF(C2019="",NA(),MATCH($B2019&amp;$C2019,'Smelter Look-up'!$J:$J,0))</f>
        <v>#N/A</v>
      </c>
      <c r="X2019" s="170">
        <f t="shared" ca="1" si="93"/>
        <v>0</v>
      </c>
      <c r="AB2019" s="312" t="str">
        <f t="shared" si="95"/>
        <v/>
      </c>
    </row>
    <row r="2020" spans="1:28" s="170" customFormat="1" ht="20.399999999999999">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4"/>
        <v/>
      </c>
      <c r="T2020" s="155" t="str">
        <f ca="1">IF(B2020="","",IF(ISERROR(MATCH($J2020,SorP!$B$1:$B$6226,0)),"",INDIRECT("'SorP'!$A$"&amp;MATCH($S2020&amp;$J2020,SorP!C:C,0))))</f>
        <v/>
      </c>
      <c r="U2020" s="168"/>
      <c r="V2020" s="169" t="e">
        <f>IF(C2020="",NA(),MATCH($B2020&amp;$C2020,'Smelter Look-up'!$J:$J,0))</f>
        <v>#N/A</v>
      </c>
      <c r="X2020" s="170">
        <f t="shared" ca="1" si="93"/>
        <v>0</v>
      </c>
      <c r="AB2020" s="312" t="str">
        <f t="shared" si="95"/>
        <v/>
      </c>
    </row>
    <row r="2021" spans="1:28" s="170" customFormat="1" ht="20.399999999999999">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4"/>
        <v/>
      </c>
      <c r="T2021" s="155" t="str">
        <f ca="1">IF(B2021="","",IF(ISERROR(MATCH($J2021,SorP!$B$1:$B$6226,0)),"",INDIRECT("'SorP'!$A$"&amp;MATCH($S2021&amp;$J2021,SorP!C:C,0))))</f>
        <v/>
      </c>
      <c r="U2021" s="168"/>
      <c r="V2021" s="169" t="e">
        <f>IF(C2021="",NA(),MATCH($B2021&amp;$C2021,'Smelter Look-up'!$J:$J,0))</f>
        <v>#N/A</v>
      </c>
      <c r="X2021" s="170">
        <f t="shared" ca="1" si="93"/>
        <v>0</v>
      </c>
      <c r="AB2021" s="312" t="str">
        <f t="shared" si="95"/>
        <v/>
      </c>
    </row>
    <row r="2022" spans="1:28" s="170" customFormat="1" ht="20.399999999999999">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4"/>
        <v/>
      </c>
      <c r="T2022" s="155" t="str">
        <f ca="1">IF(B2022="","",IF(ISERROR(MATCH($J2022,SorP!$B$1:$B$6226,0)),"",INDIRECT("'SorP'!$A$"&amp;MATCH($S2022&amp;$J2022,SorP!C:C,0))))</f>
        <v/>
      </c>
      <c r="U2022" s="168"/>
      <c r="V2022" s="169" t="e">
        <f>IF(C2022="",NA(),MATCH($B2022&amp;$C2022,'Smelter Look-up'!$J:$J,0))</f>
        <v>#N/A</v>
      </c>
      <c r="X2022" s="170">
        <f t="shared" ca="1" si="93"/>
        <v>0</v>
      </c>
      <c r="AB2022" s="312" t="str">
        <f t="shared" si="95"/>
        <v/>
      </c>
    </row>
    <row r="2023" spans="1:28" s="170" customFormat="1" ht="20.399999999999999">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4"/>
        <v/>
      </c>
      <c r="T2023" s="155" t="str">
        <f ca="1">IF(B2023="","",IF(ISERROR(MATCH($J2023,SorP!$B$1:$B$6226,0)),"",INDIRECT("'SorP'!$A$"&amp;MATCH($S2023&amp;$J2023,SorP!C:C,0))))</f>
        <v/>
      </c>
      <c r="U2023" s="168"/>
      <c r="V2023" s="169" t="e">
        <f>IF(C2023="",NA(),MATCH($B2023&amp;$C2023,'Smelter Look-up'!$J:$J,0))</f>
        <v>#N/A</v>
      </c>
      <c r="X2023" s="170">
        <f t="shared" ca="1" si="93"/>
        <v>0</v>
      </c>
      <c r="AB2023" s="312" t="str">
        <f t="shared" si="95"/>
        <v/>
      </c>
    </row>
    <row r="2024" spans="1:28" s="170" customFormat="1" ht="20.399999999999999">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4"/>
        <v/>
      </c>
      <c r="T2024" s="155" t="str">
        <f ca="1">IF(B2024="","",IF(ISERROR(MATCH($J2024,SorP!$B$1:$B$6226,0)),"",INDIRECT("'SorP'!$A$"&amp;MATCH($S2024&amp;$J2024,SorP!C:C,0))))</f>
        <v/>
      </c>
      <c r="U2024" s="168"/>
      <c r="V2024" s="169" t="e">
        <f>IF(C2024="",NA(),MATCH($B2024&amp;$C2024,'Smelter Look-up'!$J:$J,0))</f>
        <v>#N/A</v>
      </c>
      <c r="X2024" s="170">
        <f t="shared" ca="1" si="93"/>
        <v>0</v>
      </c>
      <c r="AB2024" s="312" t="str">
        <f t="shared" si="95"/>
        <v/>
      </c>
    </row>
    <row r="2025" spans="1:28" s="170" customFormat="1" ht="20.399999999999999">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4"/>
        <v/>
      </c>
      <c r="T2025" s="155" t="str">
        <f ca="1">IF(B2025="","",IF(ISERROR(MATCH($J2025,SorP!$B$1:$B$6226,0)),"",INDIRECT("'SorP'!$A$"&amp;MATCH($S2025&amp;$J2025,SorP!C:C,0))))</f>
        <v/>
      </c>
      <c r="U2025" s="168"/>
      <c r="V2025" s="169" t="e">
        <f>IF(C2025="",NA(),MATCH($B2025&amp;$C2025,'Smelter Look-up'!$J:$J,0))</f>
        <v>#N/A</v>
      </c>
      <c r="X2025" s="170">
        <f t="shared" ca="1" si="93"/>
        <v>0</v>
      </c>
      <c r="AB2025" s="312" t="str">
        <f t="shared" si="95"/>
        <v/>
      </c>
    </row>
    <row r="2026" spans="1:28" s="170" customFormat="1" ht="20.399999999999999">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4"/>
        <v/>
      </c>
      <c r="T2026" s="155" t="str">
        <f ca="1">IF(B2026="","",IF(ISERROR(MATCH($J2026,SorP!$B$1:$B$6226,0)),"",INDIRECT("'SorP'!$A$"&amp;MATCH($S2026&amp;$J2026,SorP!C:C,0))))</f>
        <v/>
      </c>
      <c r="U2026" s="168"/>
      <c r="V2026" s="169" t="e">
        <f>IF(C2026="",NA(),MATCH($B2026&amp;$C2026,'Smelter Look-up'!$J:$J,0))</f>
        <v>#N/A</v>
      </c>
      <c r="X2026" s="170">
        <f t="shared" ca="1" si="93"/>
        <v>0</v>
      </c>
      <c r="AB2026" s="312" t="str">
        <f t="shared" si="95"/>
        <v/>
      </c>
    </row>
    <row r="2027" spans="1:28" s="170" customFormat="1" ht="20.399999999999999">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4"/>
        <v/>
      </c>
      <c r="T2027" s="155" t="str">
        <f ca="1">IF(B2027="","",IF(ISERROR(MATCH($J2027,SorP!$B$1:$B$6226,0)),"",INDIRECT("'SorP'!$A$"&amp;MATCH($S2027&amp;$J2027,SorP!C:C,0))))</f>
        <v/>
      </c>
      <c r="U2027" s="168"/>
      <c r="V2027" s="169" t="e">
        <f>IF(C2027="",NA(),MATCH($B2027&amp;$C2027,'Smelter Look-up'!$J:$J,0))</f>
        <v>#N/A</v>
      </c>
      <c r="X2027" s="170">
        <f t="shared" ca="1" si="93"/>
        <v>0</v>
      </c>
      <c r="AB2027" s="312" t="str">
        <f t="shared" si="95"/>
        <v/>
      </c>
    </row>
    <row r="2028" spans="1:28" s="170" customFormat="1" ht="20.399999999999999">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4"/>
        <v/>
      </c>
      <c r="T2028" s="155" t="str">
        <f ca="1">IF(B2028="","",IF(ISERROR(MATCH($J2028,SorP!$B$1:$B$6226,0)),"",INDIRECT("'SorP'!$A$"&amp;MATCH($S2028&amp;$J2028,SorP!C:C,0))))</f>
        <v/>
      </c>
      <c r="U2028" s="168"/>
      <c r="V2028" s="169" t="e">
        <f>IF(C2028="",NA(),MATCH($B2028&amp;$C2028,'Smelter Look-up'!$J:$J,0))</f>
        <v>#N/A</v>
      </c>
      <c r="X2028" s="170">
        <f t="shared" ca="1" si="93"/>
        <v>0</v>
      </c>
      <c r="AB2028" s="312" t="str">
        <f t="shared" si="95"/>
        <v/>
      </c>
    </row>
    <row r="2029" spans="1:28" s="170" customFormat="1" ht="20.399999999999999">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4"/>
        <v/>
      </c>
      <c r="T2029" s="155" t="str">
        <f ca="1">IF(B2029="","",IF(ISERROR(MATCH($J2029,SorP!$B$1:$B$6226,0)),"",INDIRECT("'SorP'!$A$"&amp;MATCH($S2029&amp;$J2029,SorP!C:C,0))))</f>
        <v/>
      </c>
      <c r="U2029" s="168"/>
      <c r="V2029" s="169" t="e">
        <f>IF(C2029="",NA(),MATCH($B2029&amp;$C2029,'Smelter Look-up'!$J:$J,0))</f>
        <v>#N/A</v>
      </c>
      <c r="X2029" s="170">
        <f t="shared" ca="1" si="93"/>
        <v>0</v>
      </c>
      <c r="AB2029" s="312" t="str">
        <f t="shared" si="95"/>
        <v/>
      </c>
    </row>
    <row r="2030" spans="1:28" s="170" customFormat="1" ht="20.399999999999999">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4"/>
        <v/>
      </c>
      <c r="T2030" s="155" t="str">
        <f ca="1">IF(B2030="","",IF(ISERROR(MATCH($J2030,SorP!$B$1:$B$6226,0)),"",INDIRECT("'SorP'!$A$"&amp;MATCH($S2030&amp;$J2030,SorP!C:C,0))))</f>
        <v/>
      </c>
      <c r="U2030" s="168"/>
      <c r="V2030" s="169" t="e">
        <f>IF(C2030="",NA(),MATCH($B2030&amp;$C2030,'Smelter Look-up'!$J:$J,0))</f>
        <v>#N/A</v>
      </c>
      <c r="X2030" s="170">
        <f t="shared" ca="1" si="93"/>
        <v>0</v>
      </c>
      <c r="AB2030" s="312" t="str">
        <f t="shared" si="95"/>
        <v/>
      </c>
    </row>
    <row r="2031" spans="1:28" s="170" customFormat="1" ht="20.399999999999999">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4"/>
        <v/>
      </c>
      <c r="T2031" s="155" t="str">
        <f ca="1">IF(B2031="","",IF(ISERROR(MATCH($J2031,SorP!$B$1:$B$6226,0)),"",INDIRECT("'SorP'!$A$"&amp;MATCH($S2031&amp;$J2031,SorP!C:C,0))))</f>
        <v/>
      </c>
      <c r="U2031" s="168"/>
      <c r="V2031" s="169" t="e">
        <f>IF(C2031="",NA(),MATCH($B2031&amp;$C2031,'Smelter Look-up'!$J:$J,0))</f>
        <v>#N/A</v>
      </c>
      <c r="X2031" s="170">
        <f t="shared" ca="1" si="93"/>
        <v>0</v>
      </c>
      <c r="AB2031" s="312" t="str">
        <f t="shared" si="95"/>
        <v/>
      </c>
    </row>
    <row r="2032" spans="1:28" s="170" customFormat="1" ht="20.399999999999999">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4"/>
        <v/>
      </c>
      <c r="T2032" s="155" t="str">
        <f ca="1">IF(B2032="","",IF(ISERROR(MATCH($J2032,SorP!$B$1:$B$6226,0)),"",INDIRECT("'SorP'!$A$"&amp;MATCH($S2032&amp;$J2032,SorP!C:C,0))))</f>
        <v/>
      </c>
      <c r="U2032" s="168"/>
      <c r="V2032" s="169" t="e">
        <f>IF(C2032="",NA(),MATCH($B2032&amp;$C2032,'Smelter Look-up'!$J:$J,0))</f>
        <v>#N/A</v>
      </c>
      <c r="X2032" s="170">
        <f t="shared" ca="1" si="93"/>
        <v>0</v>
      </c>
      <c r="AB2032" s="312" t="str">
        <f t="shared" si="95"/>
        <v/>
      </c>
    </row>
    <row r="2033" spans="1:28" s="170" customFormat="1" ht="20.399999999999999">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4"/>
        <v/>
      </c>
      <c r="T2033" s="155" t="str">
        <f ca="1">IF(B2033="","",IF(ISERROR(MATCH($J2033,SorP!$B$1:$B$6226,0)),"",INDIRECT("'SorP'!$A$"&amp;MATCH($S2033&amp;$J2033,SorP!C:C,0))))</f>
        <v/>
      </c>
      <c r="U2033" s="168"/>
      <c r="V2033" s="169" t="e">
        <f>IF(C2033="",NA(),MATCH($B2033&amp;$C2033,'Smelter Look-up'!$J:$J,0))</f>
        <v>#N/A</v>
      </c>
      <c r="X2033" s="170">
        <f t="shared" ca="1" si="93"/>
        <v>0</v>
      </c>
      <c r="AB2033" s="312" t="str">
        <f t="shared" si="95"/>
        <v/>
      </c>
    </row>
    <row r="2034" spans="1:28" s="170" customFormat="1" ht="20.399999999999999">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4"/>
        <v/>
      </c>
      <c r="T2034" s="155" t="str">
        <f ca="1">IF(B2034="","",IF(ISERROR(MATCH($J2034,SorP!$B$1:$B$6226,0)),"",INDIRECT("'SorP'!$A$"&amp;MATCH($S2034&amp;$J2034,SorP!C:C,0))))</f>
        <v/>
      </c>
      <c r="U2034" s="168"/>
      <c r="V2034" s="169" t="e">
        <f>IF(C2034="",NA(),MATCH($B2034&amp;$C2034,'Smelter Look-up'!$J:$J,0))</f>
        <v>#N/A</v>
      </c>
      <c r="X2034" s="170">
        <f t="shared" ca="1" si="93"/>
        <v>0</v>
      </c>
      <c r="AB2034" s="312" t="str">
        <f t="shared" si="95"/>
        <v/>
      </c>
    </row>
    <row r="2035" spans="1:28" s="170" customFormat="1" ht="20.399999999999999">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4"/>
        <v/>
      </c>
      <c r="T2035" s="155" t="str">
        <f ca="1">IF(B2035="","",IF(ISERROR(MATCH($J2035,SorP!$B$1:$B$6226,0)),"",INDIRECT("'SorP'!$A$"&amp;MATCH($S2035&amp;$J2035,SorP!C:C,0))))</f>
        <v/>
      </c>
      <c r="U2035" s="168"/>
      <c r="V2035" s="169" t="e">
        <f>IF(C2035="",NA(),MATCH($B2035&amp;$C2035,'Smelter Look-up'!$J:$J,0))</f>
        <v>#N/A</v>
      </c>
      <c r="X2035" s="170">
        <f t="shared" ca="1" si="93"/>
        <v>0</v>
      </c>
      <c r="AB2035" s="312" t="str">
        <f t="shared" si="95"/>
        <v/>
      </c>
    </row>
    <row r="2036" spans="1:28" s="170" customFormat="1" ht="20.399999999999999">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4"/>
        <v/>
      </c>
      <c r="T2036" s="155" t="str">
        <f ca="1">IF(B2036="","",IF(ISERROR(MATCH($J2036,SorP!$B$1:$B$6226,0)),"",INDIRECT("'SorP'!$A$"&amp;MATCH($S2036&amp;$J2036,SorP!C:C,0))))</f>
        <v/>
      </c>
      <c r="U2036" s="168"/>
      <c r="V2036" s="169" t="e">
        <f>IF(C2036="",NA(),MATCH($B2036&amp;$C2036,'Smelter Look-up'!$J:$J,0))</f>
        <v>#N/A</v>
      </c>
      <c r="X2036" s="170">
        <f t="shared" ca="1" si="93"/>
        <v>0</v>
      </c>
      <c r="AB2036" s="312" t="str">
        <f t="shared" si="95"/>
        <v/>
      </c>
    </row>
    <row r="2037" spans="1:28" s="170" customFormat="1" ht="20.399999999999999">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4"/>
        <v/>
      </c>
      <c r="T2037" s="155" t="str">
        <f ca="1">IF(B2037="","",IF(ISERROR(MATCH($J2037,SorP!$B$1:$B$6226,0)),"",INDIRECT("'SorP'!$A$"&amp;MATCH($S2037&amp;$J2037,SorP!C:C,0))))</f>
        <v/>
      </c>
      <c r="U2037" s="168"/>
      <c r="V2037" s="169" t="e">
        <f>IF(C2037="",NA(),MATCH($B2037&amp;$C2037,'Smelter Look-up'!$J:$J,0))</f>
        <v>#N/A</v>
      </c>
      <c r="X2037" s="170">
        <f t="shared" ca="1" si="93"/>
        <v>0</v>
      </c>
      <c r="AB2037" s="312" t="str">
        <f t="shared" si="95"/>
        <v/>
      </c>
    </row>
    <row r="2038" spans="1:28" s="170" customFormat="1" ht="20.399999999999999">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4"/>
        <v/>
      </c>
      <c r="T2038" s="155" t="str">
        <f ca="1">IF(B2038="","",IF(ISERROR(MATCH($J2038,SorP!$B$1:$B$6226,0)),"",INDIRECT("'SorP'!$A$"&amp;MATCH($S2038&amp;$J2038,SorP!C:C,0))))</f>
        <v/>
      </c>
      <c r="U2038" s="168"/>
      <c r="V2038" s="169" t="e">
        <f>IF(C2038="",NA(),MATCH($B2038&amp;$C2038,'Smelter Look-up'!$J:$J,0))</f>
        <v>#N/A</v>
      </c>
      <c r="X2038" s="170">
        <f t="shared" ca="1" si="93"/>
        <v>0</v>
      </c>
      <c r="AB2038" s="312" t="str">
        <f t="shared" si="95"/>
        <v/>
      </c>
    </row>
    <row r="2039" spans="1:28" s="170" customFormat="1" ht="20.399999999999999">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4"/>
        <v/>
      </c>
      <c r="T2039" s="155" t="str">
        <f ca="1">IF(B2039="","",IF(ISERROR(MATCH($J2039,SorP!$B$1:$B$6226,0)),"",INDIRECT("'SorP'!$A$"&amp;MATCH($S2039&amp;$J2039,SorP!C:C,0))))</f>
        <v/>
      </c>
      <c r="U2039" s="168"/>
      <c r="V2039" s="169" t="e">
        <f>IF(C2039="",NA(),MATCH($B2039&amp;$C2039,'Smelter Look-up'!$J:$J,0))</f>
        <v>#N/A</v>
      </c>
      <c r="X2039" s="170">
        <f t="shared" ca="1" si="93"/>
        <v>0</v>
      </c>
      <c r="AB2039" s="312" t="str">
        <f t="shared" si="95"/>
        <v/>
      </c>
    </row>
    <row r="2040" spans="1:28" s="170" customFormat="1" ht="20.399999999999999">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4"/>
        <v/>
      </c>
      <c r="T2040" s="155" t="str">
        <f ca="1">IF(B2040="","",IF(ISERROR(MATCH($J2040,SorP!$B$1:$B$6226,0)),"",INDIRECT("'SorP'!$A$"&amp;MATCH($S2040&amp;$J2040,SorP!C:C,0))))</f>
        <v/>
      </c>
      <c r="U2040" s="168"/>
      <c r="V2040" s="169" t="e">
        <f>IF(C2040="",NA(),MATCH($B2040&amp;$C2040,'Smelter Look-up'!$J:$J,0))</f>
        <v>#N/A</v>
      </c>
      <c r="X2040" s="170">
        <f t="shared" ca="1" si="93"/>
        <v>0</v>
      </c>
      <c r="AB2040" s="312" t="str">
        <f t="shared" si="95"/>
        <v/>
      </c>
    </row>
    <row r="2041" spans="1:28" s="170" customFormat="1" ht="20.399999999999999">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4"/>
        <v/>
      </c>
      <c r="T2041" s="155" t="str">
        <f ca="1">IF(B2041="","",IF(ISERROR(MATCH($J2041,SorP!$B$1:$B$6226,0)),"",INDIRECT("'SorP'!$A$"&amp;MATCH($S2041&amp;$J2041,SorP!C:C,0))))</f>
        <v/>
      </c>
      <c r="U2041" s="168"/>
      <c r="V2041" s="169" t="e">
        <f>IF(C2041="",NA(),MATCH($B2041&amp;$C2041,'Smelter Look-up'!$J:$J,0))</f>
        <v>#N/A</v>
      </c>
      <c r="X2041" s="170">
        <f t="shared" ca="1" si="93"/>
        <v>0</v>
      </c>
      <c r="AB2041" s="312" t="str">
        <f t="shared" si="95"/>
        <v/>
      </c>
    </row>
    <row r="2042" spans="1:28" s="170" customFormat="1" ht="20.399999999999999">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4"/>
        <v/>
      </c>
      <c r="T2042" s="155" t="str">
        <f ca="1">IF(B2042="","",IF(ISERROR(MATCH($J2042,SorP!$B$1:$B$6226,0)),"",INDIRECT("'SorP'!$A$"&amp;MATCH($S2042&amp;$J2042,SorP!C:C,0))))</f>
        <v/>
      </c>
      <c r="U2042" s="168"/>
      <c r="V2042" s="169" t="e">
        <f>IF(C2042="",NA(),MATCH($B2042&amp;$C2042,'Smelter Look-up'!$J:$J,0))</f>
        <v>#N/A</v>
      </c>
      <c r="X2042" s="170">
        <f t="shared" ca="1" si="93"/>
        <v>0</v>
      </c>
      <c r="AB2042" s="312" t="str">
        <f t="shared" si="95"/>
        <v/>
      </c>
    </row>
    <row r="2043" spans="1:28" s="170" customFormat="1" ht="20.399999999999999">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4"/>
        <v/>
      </c>
      <c r="T2043" s="155" t="str">
        <f ca="1">IF(B2043="","",IF(ISERROR(MATCH($J2043,SorP!$B$1:$B$6226,0)),"",INDIRECT("'SorP'!$A$"&amp;MATCH($S2043&amp;$J2043,SorP!C:C,0))))</f>
        <v/>
      </c>
      <c r="U2043" s="168"/>
      <c r="V2043" s="169" t="e">
        <f>IF(C2043="",NA(),MATCH($B2043&amp;$C2043,'Smelter Look-up'!$J:$J,0))</f>
        <v>#N/A</v>
      </c>
      <c r="X2043" s="170">
        <f t="shared" ca="1" si="93"/>
        <v>0</v>
      </c>
      <c r="AB2043" s="312" t="str">
        <f t="shared" si="95"/>
        <v/>
      </c>
    </row>
    <row r="2044" spans="1:28" s="170" customFormat="1" ht="20.399999999999999">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4"/>
        <v/>
      </c>
      <c r="T2044" s="155" t="str">
        <f ca="1">IF(B2044="","",IF(ISERROR(MATCH($J2044,SorP!$B$1:$B$6226,0)),"",INDIRECT("'SorP'!$A$"&amp;MATCH($S2044&amp;$J2044,SorP!C:C,0))))</f>
        <v/>
      </c>
      <c r="U2044" s="168"/>
      <c r="V2044" s="169" t="e">
        <f>IF(C2044="",NA(),MATCH($B2044&amp;$C2044,'Smelter Look-up'!$J:$J,0))</f>
        <v>#N/A</v>
      </c>
      <c r="X2044" s="170">
        <f t="shared" ref="X2044:X2107" ca="1" si="96">IF(AND(C2044="Smelter not listed",OR(LEN(D2044)=0,LEN(E2044)=0)),1,0)</f>
        <v>0</v>
      </c>
      <c r="AB2044" s="312" t="str">
        <f t="shared" si="95"/>
        <v/>
      </c>
    </row>
    <row r="2045" spans="1:28" s="170" customFormat="1" ht="20.399999999999999">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ref="S2045:S2108" ca="1" si="97">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96"/>
        <v>0</v>
      </c>
      <c r="AB2045" s="312" t="str">
        <f t="shared" si="95"/>
        <v/>
      </c>
    </row>
    <row r="2046" spans="1:28" s="170" customFormat="1" ht="20.399999999999999">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5"/>
        <v/>
      </c>
    </row>
    <row r="2047" spans="1:28" s="170" customFormat="1" ht="20.399999999999999">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ca="1" si="96"/>
        <v>0</v>
      </c>
      <c r="AB2047" s="312" t="str">
        <f t="shared" si="95"/>
        <v/>
      </c>
    </row>
    <row r="2048" spans="1:28" s="170" customFormat="1" ht="20.399999999999999">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97"/>
        <v/>
      </c>
      <c r="T2048" s="155" t="str">
        <f ca="1">IF(B2048="","",IF(ISERROR(MATCH($J2048,SorP!$B$1:$B$6226,0)),"",INDIRECT("'SorP'!$A$"&amp;MATCH($S2048&amp;$J2048,SorP!C:C,0))))</f>
        <v/>
      </c>
      <c r="U2048" s="168"/>
      <c r="V2048" s="169" t="e">
        <f>IF(C2048="",NA(),MATCH($B2048&amp;$C2048,'Smelter Look-up'!$J:$J,0))</f>
        <v>#N/A</v>
      </c>
      <c r="X2048" s="170">
        <f t="shared" ca="1" si="96"/>
        <v>0</v>
      </c>
      <c r="AB2048" s="312" t="str">
        <f t="shared" si="95"/>
        <v/>
      </c>
    </row>
    <row r="2049" spans="1:28" s="170" customFormat="1" ht="20.399999999999999">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97"/>
        <v/>
      </c>
      <c r="T2049" s="155" t="str">
        <f ca="1">IF(B2049="","",IF(ISERROR(MATCH($J2049,SorP!$B$1:$B$6226,0)),"",INDIRECT("'SorP'!$A$"&amp;MATCH($S2049&amp;$J2049,SorP!C:C,0))))</f>
        <v/>
      </c>
      <c r="U2049" s="168"/>
      <c r="V2049" s="169" t="e">
        <f>IF(C2049="",NA(),MATCH($B2049&amp;$C2049,'Smelter Look-up'!$J:$J,0))</f>
        <v>#N/A</v>
      </c>
      <c r="X2049" s="170">
        <f t="shared" ca="1" si="96"/>
        <v>0</v>
      </c>
      <c r="AB2049" s="312" t="str">
        <f t="shared" si="95"/>
        <v/>
      </c>
    </row>
    <row r="2050" spans="1:28" s="170" customFormat="1" ht="20.399999999999999">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97"/>
        <v/>
      </c>
      <c r="T2050" s="155" t="str">
        <f ca="1">IF(B2050="","",IF(ISERROR(MATCH($J2050,SorP!$B$1:$B$6226,0)),"",INDIRECT("'SorP'!$A$"&amp;MATCH($S2050&amp;$J2050,SorP!C:C,0))))</f>
        <v/>
      </c>
      <c r="U2050" s="168"/>
      <c r="V2050" s="169" t="e">
        <f>IF(C2050="",NA(),MATCH($B2050&amp;$C2050,'Smelter Look-up'!$J:$J,0))</f>
        <v>#N/A</v>
      </c>
      <c r="X2050" s="170">
        <f t="shared" ca="1" si="96"/>
        <v>0</v>
      </c>
      <c r="AB2050" s="312" t="str">
        <f t="shared" si="95"/>
        <v/>
      </c>
    </row>
    <row r="2051" spans="1:28" s="170" customFormat="1" ht="20.399999999999999">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97"/>
        <v/>
      </c>
      <c r="T2051" s="155" t="str">
        <f ca="1">IF(B2051="","",IF(ISERROR(MATCH($J2051,SorP!$B$1:$B$6226,0)),"",INDIRECT("'SorP'!$A$"&amp;MATCH($S2051&amp;$J2051,SorP!C:C,0))))</f>
        <v/>
      </c>
      <c r="U2051" s="168"/>
      <c r="V2051" s="169" t="e">
        <f>IF(C2051="",NA(),MATCH($B2051&amp;$C2051,'Smelter Look-up'!$J:$J,0))</f>
        <v>#N/A</v>
      </c>
      <c r="X2051" s="170">
        <f t="shared" ca="1" si="96"/>
        <v>0</v>
      </c>
      <c r="AB2051" s="312" t="str">
        <f t="shared" ref="AB2051:AB2114" si="98">IF(C2051="","",B2051)</f>
        <v/>
      </c>
    </row>
    <row r="2052" spans="1:28" s="170" customFormat="1" ht="20.399999999999999">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97"/>
        <v/>
      </c>
      <c r="T2052" s="155" t="str">
        <f ca="1">IF(B2052="","",IF(ISERROR(MATCH($J2052,SorP!$B$1:$B$6226,0)),"",INDIRECT("'SorP'!$A$"&amp;MATCH($S2052&amp;$J2052,SorP!C:C,0))))</f>
        <v/>
      </c>
      <c r="U2052" s="168"/>
      <c r="V2052" s="169" t="e">
        <f>IF(C2052="",NA(),MATCH($B2052&amp;$C2052,'Smelter Look-up'!$J:$J,0))</f>
        <v>#N/A</v>
      </c>
      <c r="X2052" s="170">
        <f t="shared" ca="1" si="96"/>
        <v>0</v>
      </c>
      <c r="AB2052" s="312" t="str">
        <f t="shared" si="98"/>
        <v/>
      </c>
    </row>
    <row r="2053" spans="1:28" s="170" customFormat="1" ht="20.399999999999999">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97"/>
        <v/>
      </c>
      <c r="T2053" s="155" t="str">
        <f ca="1">IF(B2053="","",IF(ISERROR(MATCH($J2053,SorP!$B$1:$B$6226,0)),"",INDIRECT("'SorP'!$A$"&amp;MATCH($S2053&amp;$J2053,SorP!C:C,0))))</f>
        <v/>
      </c>
      <c r="U2053" s="168"/>
      <c r="V2053" s="169" t="e">
        <f>IF(C2053="",NA(),MATCH($B2053&amp;$C2053,'Smelter Look-up'!$J:$J,0))</f>
        <v>#N/A</v>
      </c>
      <c r="X2053" s="170">
        <f t="shared" ca="1" si="96"/>
        <v>0</v>
      </c>
      <c r="AB2053" s="312" t="str">
        <f t="shared" si="98"/>
        <v/>
      </c>
    </row>
    <row r="2054" spans="1:28" s="170" customFormat="1" ht="20.399999999999999">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97"/>
        <v/>
      </c>
      <c r="T2054" s="155" t="str">
        <f ca="1">IF(B2054="","",IF(ISERROR(MATCH($J2054,SorP!$B$1:$B$6226,0)),"",INDIRECT("'SorP'!$A$"&amp;MATCH($S2054&amp;$J2054,SorP!C:C,0))))</f>
        <v/>
      </c>
      <c r="U2054" s="168"/>
      <c r="V2054" s="169" t="e">
        <f>IF(C2054="",NA(),MATCH($B2054&amp;$C2054,'Smelter Look-up'!$J:$J,0))</f>
        <v>#N/A</v>
      </c>
      <c r="X2054" s="170">
        <f t="shared" ca="1" si="96"/>
        <v>0</v>
      </c>
      <c r="AB2054" s="312" t="str">
        <f t="shared" si="98"/>
        <v/>
      </c>
    </row>
    <row r="2055" spans="1:28" s="170" customFormat="1" ht="20.399999999999999">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97"/>
        <v/>
      </c>
      <c r="T2055" s="155" t="str">
        <f ca="1">IF(B2055="","",IF(ISERROR(MATCH($J2055,SorP!$B$1:$B$6226,0)),"",INDIRECT("'SorP'!$A$"&amp;MATCH($S2055&amp;$J2055,SorP!C:C,0))))</f>
        <v/>
      </c>
      <c r="U2055" s="168"/>
      <c r="V2055" s="169" t="e">
        <f>IF(C2055="",NA(),MATCH($B2055&amp;$C2055,'Smelter Look-up'!$J:$J,0))</f>
        <v>#N/A</v>
      </c>
      <c r="X2055" s="170">
        <f t="shared" ca="1" si="96"/>
        <v>0</v>
      </c>
      <c r="AB2055" s="312" t="str">
        <f t="shared" si="98"/>
        <v/>
      </c>
    </row>
    <row r="2056" spans="1:28" s="170" customFormat="1" ht="20.399999999999999">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97"/>
        <v/>
      </c>
      <c r="T2056" s="155" t="str">
        <f ca="1">IF(B2056="","",IF(ISERROR(MATCH($J2056,SorP!$B$1:$B$6226,0)),"",INDIRECT("'SorP'!$A$"&amp;MATCH($S2056&amp;$J2056,SorP!C:C,0))))</f>
        <v/>
      </c>
      <c r="U2056" s="168"/>
      <c r="V2056" s="169" t="e">
        <f>IF(C2056="",NA(),MATCH($B2056&amp;$C2056,'Smelter Look-up'!$J:$J,0))</f>
        <v>#N/A</v>
      </c>
      <c r="X2056" s="170">
        <f t="shared" ca="1" si="96"/>
        <v>0</v>
      </c>
      <c r="AB2056" s="312" t="str">
        <f t="shared" si="98"/>
        <v/>
      </c>
    </row>
    <row r="2057" spans="1:28" s="170" customFormat="1" ht="20.399999999999999">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97"/>
        <v/>
      </c>
      <c r="T2057" s="155" t="str">
        <f ca="1">IF(B2057="","",IF(ISERROR(MATCH($J2057,SorP!$B$1:$B$6226,0)),"",INDIRECT("'SorP'!$A$"&amp;MATCH($S2057&amp;$J2057,SorP!C:C,0))))</f>
        <v/>
      </c>
      <c r="U2057" s="168"/>
      <c r="V2057" s="169" t="e">
        <f>IF(C2057="",NA(),MATCH($B2057&amp;$C2057,'Smelter Look-up'!$J:$J,0))</f>
        <v>#N/A</v>
      </c>
      <c r="X2057" s="170">
        <f t="shared" ca="1" si="96"/>
        <v>0</v>
      </c>
      <c r="AB2057" s="312" t="str">
        <f t="shared" si="98"/>
        <v/>
      </c>
    </row>
    <row r="2058" spans="1:28" s="170" customFormat="1" ht="20.399999999999999">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97"/>
        <v/>
      </c>
      <c r="T2058" s="155" t="str">
        <f ca="1">IF(B2058="","",IF(ISERROR(MATCH($J2058,SorP!$B$1:$B$6226,0)),"",INDIRECT("'SorP'!$A$"&amp;MATCH($S2058&amp;$J2058,SorP!C:C,0))))</f>
        <v/>
      </c>
      <c r="U2058" s="168"/>
      <c r="V2058" s="169" t="e">
        <f>IF(C2058="",NA(),MATCH($B2058&amp;$C2058,'Smelter Look-up'!$J:$J,0))</f>
        <v>#N/A</v>
      </c>
      <c r="X2058" s="170">
        <f t="shared" ca="1" si="96"/>
        <v>0</v>
      </c>
      <c r="AB2058" s="312" t="str">
        <f t="shared" si="98"/>
        <v/>
      </c>
    </row>
    <row r="2059" spans="1:28" s="170" customFormat="1" ht="20.399999999999999">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97"/>
        <v/>
      </c>
      <c r="T2059" s="155" t="str">
        <f ca="1">IF(B2059="","",IF(ISERROR(MATCH($J2059,SorP!$B$1:$B$6226,0)),"",INDIRECT("'SorP'!$A$"&amp;MATCH($S2059&amp;$J2059,SorP!C:C,0))))</f>
        <v/>
      </c>
      <c r="U2059" s="168"/>
      <c r="V2059" s="169" t="e">
        <f>IF(C2059="",NA(),MATCH($B2059&amp;$C2059,'Smelter Look-up'!$J:$J,0))</f>
        <v>#N/A</v>
      </c>
      <c r="X2059" s="170">
        <f t="shared" ca="1" si="96"/>
        <v>0</v>
      </c>
      <c r="AB2059" s="312" t="str">
        <f t="shared" si="98"/>
        <v/>
      </c>
    </row>
    <row r="2060" spans="1:28" s="170" customFormat="1" ht="20.399999999999999">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97"/>
        <v/>
      </c>
      <c r="T2060" s="155" t="str">
        <f ca="1">IF(B2060="","",IF(ISERROR(MATCH($J2060,SorP!$B$1:$B$6226,0)),"",INDIRECT("'SorP'!$A$"&amp;MATCH($S2060&amp;$J2060,SorP!C:C,0))))</f>
        <v/>
      </c>
      <c r="U2060" s="168"/>
      <c r="V2060" s="169" t="e">
        <f>IF(C2060="",NA(),MATCH($B2060&amp;$C2060,'Smelter Look-up'!$J:$J,0))</f>
        <v>#N/A</v>
      </c>
      <c r="X2060" s="170">
        <f t="shared" ca="1" si="96"/>
        <v>0</v>
      </c>
      <c r="AB2060" s="312" t="str">
        <f t="shared" si="98"/>
        <v/>
      </c>
    </row>
    <row r="2061" spans="1:28" s="170" customFormat="1" ht="20.399999999999999">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97"/>
        <v/>
      </c>
      <c r="T2061" s="155" t="str">
        <f ca="1">IF(B2061="","",IF(ISERROR(MATCH($J2061,SorP!$B$1:$B$6226,0)),"",INDIRECT("'SorP'!$A$"&amp;MATCH($S2061&amp;$J2061,SorP!C:C,0))))</f>
        <v/>
      </c>
      <c r="U2061" s="168"/>
      <c r="V2061" s="169" t="e">
        <f>IF(C2061="",NA(),MATCH($B2061&amp;$C2061,'Smelter Look-up'!$J:$J,0))</f>
        <v>#N/A</v>
      </c>
      <c r="X2061" s="170">
        <f t="shared" ca="1" si="96"/>
        <v>0</v>
      </c>
      <c r="AB2061" s="312" t="str">
        <f t="shared" si="98"/>
        <v/>
      </c>
    </row>
    <row r="2062" spans="1:28" s="170" customFormat="1" ht="20.399999999999999">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97"/>
        <v/>
      </c>
      <c r="T2062" s="155" t="str">
        <f ca="1">IF(B2062="","",IF(ISERROR(MATCH($J2062,SorP!$B$1:$B$6226,0)),"",INDIRECT("'SorP'!$A$"&amp;MATCH($S2062&amp;$J2062,SorP!C:C,0))))</f>
        <v/>
      </c>
      <c r="U2062" s="168"/>
      <c r="V2062" s="169" t="e">
        <f>IF(C2062="",NA(),MATCH($B2062&amp;$C2062,'Smelter Look-up'!$J:$J,0))</f>
        <v>#N/A</v>
      </c>
      <c r="X2062" s="170">
        <f t="shared" ca="1" si="96"/>
        <v>0</v>
      </c>
      <c r="AB2062" s="312" t="str">
        <f t="shared" si="98"/>
        <v/>
      </c>
    </row>
    <row r="2063" spans="1:28" s="170" customFormat="1" ht="20.399999999999999">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97"/>
        <v/>
      </c>
      <c r="T2063" s="155" t="str">
        <f ca="1">IF(B2063="","",IF(ISERROR(MATCH($J2063,SorP!$B$1:$B$6226,0)),"",INDIRECT("'SorP'!$A$"&amp;MATCH($S2063&amp;$J2063,SorP!C:C,0))))</f>
        <v/>
      </c>
      <c r="U2063" s="168"/>
      <c r="V2063" s="169" t="e">
        <f>IF(C2063="",NA(),MATCH($B2063&amp;$C2063,'Smelter Look-up'!$J:$J,0))</f>
        <v>#N/A</v>
      </c>
      <c r="X2063" s="170">
        <f t="shared" ca="1" si="96"/>
        <v>0</v>
      </c>
      <c r="AB2063" s="312" t="str">
        <f t="shared" si="98"/>
        <v/>
      </c>
    </row>
    <row r="2064" spans="1:28" s="170" customFormat="1" ht="20.399999999999999">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97"/>
        <v/>
      </c>
      <c r="T2064" s="155" t="str">
        <f ca="1">IF(B2064="","",IF(ISERROR(MATCH($J2064,SorP!$B$1:$B$6226,0)),"",INDIRECT("'SorP'!$A$"&amp;MATCH($S2064&amp;$J2064,SorP!C:C,0))))</f>
        <v/>
      </c>
      <c r="U2064" s="168"/>
      <c r="V2064" s="169" t="e">
        <f>IF(C2064="",NA(),MATCH($B2064&amp;$C2064,'Smelter Look-up'!$J:$J,0))</f>
        <v>#N/A</v>
      </c>
      <c r="X2064" s="170">
        <f t="shared" ca="1" si="96"/>
        <v>0</v>
      </c>
      <c r="AB2064" s="312" t="str">
        <f t="shared" si="98"/>
        <v/>
      </c>
    </row>
    <row r="2065" spans="1:28" s="170" customFormat="1" ht="20.399999999999999">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97"/>
        <v/>
      </c>
      <c r="T2065" s="155" t="str">
        <f ca="1">IF(B2065="","",IF(ISERROR(MATCH($J2065,SorP!$B$1:$B$6226,0)),"",INDIRECT("'SorP'!$A$"&amp;MATCH($S2065&amp;$J2065,SorP!C:C,0))))</f>
        <v/>
      </c>
      <c r="U2065" s="168"/>
      <c r="V2065" s="169" t="e">
        <f>IF(C2065="",NA(),MATCH($B2065&amp;$C2065,'Smelter Look-up'!$J:$J,0))</f>
        <v>#N/A</v>
      </c>
      <c r="X2065" s="170">
        <f t="shared" ca="1" si="96"/>
        <v>0</v>
      </c>
      <c r="AB2065" s="312" t="str">
        <f t="shared" si="98"/>
        <v/>
      </c>
    </row>
    <row r="2066" spans="1:28" s="170" customFormat="1" ht="20.399999999999999">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97"/>
        <v/>
      </c>
      <c r="T2066" s="155" t="str">
        <f ca="1">IF(B2066="","",IF(ISERROR(MATCH($J2066,SorP!$B$1:$B$6226,0)),"",INDIRECT("'SorP'!$A$"&amp;MATCH($S2066&amp;$J2066,SorP!C:C,0))))</f>
        <v/>
      </c>
      <c r="U2066" s="168"/>
      <c r="V2066" s="169" t="e">
        <f>IF(C2066="",NA(),MATCH($B2066&amp;$C2066,'Smelter Look-up'!$J:$J,0))</f>
        <v>#N/A</v>
      </c>
      <c r="X2066" s="170">
        <f t="shared" ca="1" si="96"/>
        <v>0</v>
      </c>
      <c r="AB2066" s="312" t="str">
        <f t="shared" si="98"/>
        <v/>
      </c>
    </row>
    <row r="2067" spans="1:28" s="170" customFormat="1" ht="20.399999999999999">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97"/>
        <v/>
      </c>
      <c r="T2067" s="155" t="str">
        <f ca="1">IF(B2067="","",IF(ISERROR(MATCH($J2067,SorP!$B$1:$B$6226,0)),"",INDIRECT("'SorP'!$A$"&amp;MATCH($S2067&amp;$J2067,SorP!C:C,0))))</f>
        <v/>
      </c>
      <c r="U2067" s="168"/>
      <c r="V2067" s="169" t="e">
        <f>IF(C2067="",NA(),MATCH($B2067&amp;$C2067,'Smelter Look-up'!$J:$J,0))</f>
        <v>#N/A</v>
      </c>
      <c r="X2067" s="170">
        <f t="shared" ca="1" si="96"/>
        <v>0</v>
      </c>
      <c r="AB2067" s="312" t="str">
        <f t="shared" si="98"/>
        <v/>
      </c>
    </row>
    <row r="2068" spans="1:28" s="170" customFormat="1" ht="20.399999999999999">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97"/>
        <v/>
      </c>
      <c r="T2068" s="155" t="str">
        <f ca="1">IF(B2068="","",IF(ISERROR(MATCH($J2068,SorP!$B$1:$B$6226,0)),"",INDIRECT("'SorP'!$A$"&amp;MATCH($S2068&amp;$J2068,SorP!C:C,0))))</f>
        <v/>
      </c>
      <c r="U2068" s="168"/>
      <c r="V2068" s="169" t="e">
        <f>IF(C2068="",NA(),MATCH($B2068&amp;$C2068,'Smelter Look-up'!$J:$J,0))</f>
        <v>#N/A</v>
      </c>
      <c r="X2068" s="170">
        <f t="shared" ca="1" si="96"/>
        <v>0</v>
      </c>
      <c r="AB2068" s="312" t="str">
        <f t="shared" si="98"/>
        <v/>
      </c>
    </row>
    <row r="2069" spans="1:28" s="170" customFormat="1" ht="20.399999999999999">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97"/>
        <v/>
      </c>
      <c r="T2069" s="155" t="str">
        <f ca="1">IF(B2069="","",IF(ISERROR(MATCH($J2069,SorP!$B$1:$B$6226,0)),"",INDIRECT("'SorP'!$A$"&amp;MATCH($S2069&amp;$J2069,SorP!C:C,0))))</f>
        <v/>
      </c>
      <c r="U2069" s="168"/>
      <c r="V2069" s="169" t="e">
        <f>IF(C2069="",NA(),MATCH($B2069&amp;$C2069,'Smelter Look-up'!$J:$J,0))</f>
        <v>#N/A</v>
      </c>
      <c r="X2069" s="170">
        <f t="shared" ca="1" si="96"/>
        <v>0</v>
      </c>
      <c r="AB2069" s="312" t="str">
        <f t="shared" si="98"/>
        <v/>
      </c>
    </row>
    <row r="2070" spans="1:28" s="170" customFormat="1" ht="20.399999999999999">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97"/>
        <v/>
      </c>
      <c r="T2070" s="155" t="str">
        <f ca="1">IF(B2070="","",IF(ISERROR(MATCH($J2070,SorP!$B$1:$B$6226,0)),"",INDIRECT("'SorP'!$A$"&amp;MATCH($S2070&amp;$J2070,SorP!C:C,0))))</f>
        <v/>
      </c>
      <c r="U2070" s="168"/>
      <c r="V2070" s="169" t="e">
        <f>IF(C2070="",NA(),MATCH($B2070&amp;$C2070,'Smelter Look-up'!$J:$J,0))</f>
        <v>#N/A</v>
      </c>
      <c r="X2070" s="170">
        <f t="shared" ca="1" si="96"/>
        <v>0</v>
      </c>
      <c r="AB2070" s="312" t="str">
        <f t="shared" si="98"/>
        <v/>
      </c>
    </row>
    <row r="2071" spans="1:28" s="170" customFormat="1" ht="20.399999999999999">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97"/>
        <v/>
      </c>
      <c r="T2071" s="155" t="str">
        <f ca="1">IF(B2071="","",IF(ISERROR(MATCH($J2071,SorP!$B$1:$B$6226,0)),"",INDIRECT("'SorP'!$A$"&amp;MATCH($S2071&amp;$J2071,SorP!C:C,0))))</f>
        <v/>
      </c>
      <c r="U2071" s="168"/>
      <c r="V2071" s="169" t="e">
        <f>IF(C2071="",NA(),MATCH($B2071&amp;$C2071,'Smelter Look-up'!$J:$J,0))</f>
        <v>#N/A</v>
      </c>
      <c r="X2071" s="170">
        <f t="shared" ca="1" si="96"/>
        <v>0</v>
      </c>
      <c r="AB2071" s="312" t="str">
        <f t="shared" si="98"/>
        <v/>
      </c>
    </row>
    <row r="2072" spans="1:28" s="170" customFormat="1" ht="20.399999999999999">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97"/>
        <v/>
      </c>
      <c r="T2072" s="155" t="str">
        <f ca="1">IF(B2072="","",IF(ISERROR(MATCH($J2072,SorP!$B$1:$B$6226,0)),"",INDIRECT("'SorP'!$A$"&amp;MATCH($S2072&amp;$J2072,SorP!C:C,0))))</f>
        <v/>
      </c>
      <c r="U2072" s="168"/>
      <c r="V2072" s="169" t="e">
        <f>IF(C2072="",NA(),MATCH($B2072&amp;$C2072,'Smelter Look-up'!$J:$J,0))</f>
        <v>#N/A</v>
      </c>
      <c r="X2072" s="170">
        <f t="shared" ca="1" si="96"/>
        <v>0</v>
      </c>
      <c r="AB2072" s="312" t="str">
        <f t="shared" si="98"/>
        <v/>
      </c>
    </row>
    <row r="2073" spans="1:28" s="170" customFormat="1" ht="20.399999999999999">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97"/>
        <v/>
      </c>
      <c r="T2073" s="155" t="str">
        <f ca="1">IF(B2073="","",IF(ISERROR(MATCH($J2073,SorP!$B$1:$B$6226,0)),"",INDIRECT("'SorP'!$A$"&amp;MATCH($S2073&amp;$J2073,SorP!C:C,0))))</f>
        <v/>
      </c>
      <c r="U2073" s="168"/>
      <c r="V2073" s="169" t="e">
        <f>IF(C2073="",NA(),MATCH($B2073&amp;$C2073,'Smelter Look-up'!$J:$J,0))</f>
        <v>#N/A</v>
      </c>
      <c r="X2073" s="170">
        <f t="shared" ca="1" si="96"/>
        <v>0</v>
      </c>
      <c r="AB2073" s="312" t="str">
        <f t="shared" si="98"/>
        <v/>
      </c>
    </row>
    <row r="2074" spans="1:28" s="170" customFormat="1" ht="20.399999999999999">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97"/>
        <v/>
      </c>
      <c r="T2074" s="155" t="str">
        <f ca="1">IF(B2074="","",IF(ISERROR(MATCH($J2074,SorP!$B$1:$B$6226,0)),"",INDIRECT("'SorP'!$A$"&amp;MATCH($S2074&amp;$J2074,SorP!C:C,0))))</f>
        <v/>
      </c>
      <c r="U2074" s="168"/>
      <c r="V2074" s="169" t="e">
        <f>IF(C2074="",NA(),MATCH($B2074&amp;$C2074,'Smelter Look-up'!$J:$J,0))</f>
        <v>#N/A</v>
      </c>
      <c r="X2074" s="170">
        <f t="shared" ca="1" si="96"/>
        <v>0</v>
      </c>
      <c r="AB2074" s="312" t="str">
        <f t="shared" si="98"/>
        <v/>
      </c>
    </row>
    <row r="2075" spans="1:28" s="170" customFormat="1" ht="20.399999999999999">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97"/>
        <v/>
      </c>
      <c r="T2075" s="155" t="str">
        <f ca="1">IF(B2075="","",IF(ISERROR(MATCH($J2075,SorP!$B$1:$B$6226,0)),"",INDIRECT("'SorP'!$A$"&amp;MATCH($S2075&amp;$J2075,SorP!C:C,0))))</f>
        <v/>
      </c>
      <c r="U2075" s="168"/>
      <c r="V2075" s="169" t="e">
        <f>IF(C2075="",NA(),MATCH($B2075&amp;$C2075,'Smelter Look-up'!$J:$J,0))</f>
        <v>#N/A</v>
      </c>
      <c r="X2075" s="170">
        <f t="shared" ca="1" si="96"/>
        <v>0</v>
      </c>
      <c r="AB2075" s="312" t="str">
        <f t="shared" si="98"/>
        <v/>
      </c>
    </row>
    <row r="2076" spans="1:28" s="170" customFormat="1" ht="20.399999999999999">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97"/>
        <v/>
      </c>
      <c r="T2076" s="155" t="str">
        <f ca="1">IF(B2076="","",IF(ISERROR(MATCH($J2076,SorP!$B$1:$B$6226,0)),"",INDIRECT("'SorP'!$A$"&amp;MATCH($S2076&amp;$J2076,SorP!C:C,0))))</f>
        <v/>
      </c>
      <c r="U2076" s="168"/>
      <c r="V2076" s="169" t="e">
        <f>IF(C2076="",NA(),MATCH($B2076&amp;$C2076,'Smelter Look-up'!$J:$J,0))</f>
        <v>#N/A</v>
      </c>
      <c r="X2076" s="170">
        <f t="shared" ca="1" si="96"/>
        <v>0</v>
      </c>
      <c r="AB2076" s="312" t="str">
        <f t="shared" si="98"/>
        <v/>
      </c>
    </row>
    <row r="2077" spans="1:28" s="170" customFormat="1" ht="20.399999999999999">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97"/>
        <v/>
      </c>
      <c r="T2077" s="155" t="str">
        <f ca="1">IF(B2077="","",IF(ISERROR(MATCH($J2077,SorP!$B$1:$B$6226,0)),"",INDIRECT("'SorP'!$A$"&amp;MATCH($S2077&amp;$J2077,SorP!C:C,0))))</f>
        <v/>
      </c>
      <c r="U2077" s="168"/>
      <c r="V2077" s="169" t="e">
        <f>IF(C2077="",NA(),MATCH($B2077&amp;$C2077,'Smelter Look-up'!$J:$J,0))</f>
        <v>#N/A</v>
      </c>
      <c r="X2077" s="170">
        <f t="shared" ca="1" si="96"/>
        <v>0</v>
      </c>
      <c r="AB2077" s="312" t="str">
        <f t="shared" si="98"/>
        <v/>
      </c>
    </row>
    <row r="2078" spans="1:28" s="170" customFormat="1" ht="20.399999999999999">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97"/>
        <v/>
      </c>
      <c r="T2078" s="155" t="str">
        <f ca="1">IF(B2078="","",IF(ISERROR(MATCH($J2078,SorP!$B$1:$B$6226,0)),"",INDIRECT("'SorP'!$A$"&amp;MATCH($S2078&amp;$J2078,SorP!C:C,0))))</f>
        <v/>
      </c>
      <c r="U2078" s="168"/>
      <c r="V2078" s="169" t="e">
        <f>IF(C2078="",NA(),MATCH($B2078&amp;$C2078,'Smelter Look-up'!$J:$J,0))</f>
        <v>#N/A</v>
      </c>
      <c r="X2078" s="170">
        <f t="shared" ca="1" si="96"/>
        <v>0</v>
      </c>
      <c r="AB2078" s="312" t="str">
        <f t="shared" si="98"/>
        <v/>
      </c>
    </row>
    <row r="2079" spans="1:28" s="170" customFormat="1" ht="20.399999999999999">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97"/>
        <v/>
      </c>
      <c r="T2079" s="155" t="str">
        <f ca="1">IF(B2079="","",IF(ISERROR(MATCH($J2079,SorP!$B$1:$B$6226,0)),"",INDIRECT("'SorP'!$A$"&amp;MATCH($S2079&amp;$J2079,SorP!C:C,0))))</f>
        <v/>
      </c>
      <c r="U2079" s="168"/>
      <c r="V2079" s="169" t="e">
        <f>IF(C2079="",NA(),MATCH($B2079&amp;$C2079,'Smelter Look-up'!$J:$J,0))</f>
        <v>#N/A</v>
      </c>
      <c r="X2079" s="170">
        <f t="shared" ca="1" si="96"/>
        <v>0</v>
      </c>
      <c r="AB2079" s="312" t="str">
        <f t="shared" si="98"/>
        <v/>
      </c>
    </row>
    <row r="2080" spans="1:28" s="170" customFormat="1" ht="20.399999999999999">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97"/>
        <v/>
      </c>
      <c r="T2080" s="155" t="str">
        <f ca="1">IF(B2080="","",IF(ISERROR(MATCH($J2080,SorP!$B$1:$B$6226,0)),"",INDIRECT("'SorP'!$A$"&amp;MATCH($S2080&amp;$J2080,SorP!C:C,0))))</f>
        <v/>
      </c>
      <c r="U2080" s="168"/>
      <c r="V2080" s="169" t="e">
        <f>IF(C2080="",NA(),MATCH($B2080&amp;$C2080,'Smelter Look-up'!$J:$J,0))</f>
        <v>#N/A</v>
      </c>
      <c r="X2080" s="170">
        <f t="shared" ca="1" si="96"/>
        <v>0</v>
      </c>
      <c r="AB2080" s="312" t="str">
        <f t="shared" si="98"/>
        <v/>
      </c>
    </row>
    <row r="2081" spans="1:28" s="170" customFormat="1" ht="20.399999999999999">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97"/>
        <v/>
      </c>
      <c r="T2081" s="155" t="str">
        <f ca="1">IF(B2081="","",IF(ISERROR(MATCH($J2081,SorP!$B$1:$B$6226,0)),"",INDIRECT("'SorP'!$A$"&amp;MATCH($S2081&amp;$J2081,SorP!C:C,0))))</f>
        <v/>
      </c>
      <c r="U2081" s="168"/>
      <c r="V2081" s="169" t="e">
        <f>IF(C2081="",NA(),MATCH($B2081&amp;$C2081,'Smelter Look-up'!$J:$J,0))</f>
        <v>#N/A</v>
      </c>
      <c r="X2081" s="170">
        <f t="shared" ca="1" si="96"/>
        <v>0</v>
      </c>
      <c r="AB2081" s="312" t="str">
        <f t="shared" si="98"/>
        <v/>
      </c>
    </row>
    <row r="2082" spans="1:28" s="170" customFormat="1" ht="20.399999999999999">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97"/>
        <v/>
      </c>
      <c r="T2082" s="155" t="str">
        <f ca="1">IF(B2082="","",IF(ISERROR(MATCH($J2082,SorP!$B$1:$B$6226,0)),"",INDIRECT("'SorP'!$A$"&amp;MATCH($S2082&amp;$J2082,SorP!C:C,0))))</f>
        <v/>
      </c>
      <c r="U2082" s="168"/>
      <c r="V2082" s="169" t="e">
        <f>IF(C2082="",NA(),MATCH($B2082&amp;$C2082,'Smelter Look-up'!$J:$J,0))</f>
        <v>#N/A</v>
      </c>
      <c r="X2082" s="170">
        <f t="shared" ca="1" si="96"/>
        <v>0</v>
      </c>
      <c r="AB2082" s="312" t="str">
        <f t="shared" si="98"/>
        <v/>
      </c>
    </row>
    <row r="2083" spans="1:28" s="170" customFormat="1" ht="20.399999999999999">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97"/>
        <v/>
      </c>
      <c r="T2083" s="155" t="str">
        <f ca="1">IF(B2083="","",IF(ISERROR(MATCH($J2083,SorP!$B$1:$B$6226,0)),"",INDIRECT("'SorP'!$A$"&amp;MATCH($S2083&amp;$J2083,SorP!C:C,0))))</f>
        <v/>
      </c>
      <c r="U2083" s="168"/>
      <c r="V2083" s="169" t="e">
        <f>IF(C2083="",NA(),MATCH($B2083&amp;$C2083,'Smelter Look-up'!$J:$J,0))</f>
        <v>#N/A</v>
      </c>
      <c r="X2083" s="170">
        <f t="shared" ca="1" si="96"/>
        <v>0</v>
      </c>
      <c r="AB2083" s="312" t="str">
        <f t="shared" si="98"/>
        <v/>
      </c>
    </row>
    <row r="2084" spans="1:28" s="170" customFormat="1" ht="20.399999999999999">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97"/>
        <v/>
      </c>
      <c r="T2084" s="155" t="str">
        <f ca="1">IF(B2084="","",IF(ISERROR(MATCH($J2084,SorP!$B$1:$B$6226,0)),"",INDIRECT("'SorP'!$A$"&amp;MATCH($S2084&amp;$J2084,SorP!C:C,0))))</f>
        <v/>
      </c>
      <c r="U2084" s="168"/>
      <c r="V2084" s="169" t="e">
        <f>IF(C2084="",NA(),MATCH($B2084&amp;$C2084,'Smelter Look-up'!$J:$J,0))</f>
        <v>#N/A</v>
      </c>
      <c r="X2084" s="170">
        <f t="shared" ca="1" si="96"/>
        <v>0</v>
      </c>
      <c r="AB2084" s="312" t="str">
        <f t="shared" si="98"/>
        <v/>
      </c>
    </row>
    <row r="2085" spans="1:28" s="170" customFormat="1" ht="20.399999999999999">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97"/>
        <v/>
      </c>
      <c r="T2085" s="155" t="str">
        <f ca="1">IF(B2085="","",IF(ISERROR(MATCH($J2085,SorP!$B$1:$B$6226,0)),"",INDIRECT("'SorP'!$A$"&amp;MATCH($S2085&amp;$J2085,SorP!C:C,0))))</f>
        <v/>
      </c>
      <c r="U2085" s="168"/>
      <c r="V2085" s="169" t="e">
        <f>IF(C2085="",NA(),MATCH($B2085&amp;$C2085,'Smelter Look-up'!$J:$J,0))</f>
        <v>#N/A</v>
      </c>
      <c r="X2085" s="170">
        <f t="shared" ca="1" si="96"/>
        <v>0</v>
      </c>
      <c r="AB2085" s="312" t="str">
        <f t="shared" si="98"/>
        <v/>
      </c>
    </row>
    <row r="2086" spans="1:28" s="170" customFormat="1" ht="20.399999999999999">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97"/>
        <v/>
      </c>
      <c r="T2086" s="155" t="str">
        <f ca="1">IF(B2086="","",IF(ISERROR(MATCH($J2086,SorP!$B$1:$B$6226,0)),"",INDIRECT("'SorP'!$A$"&amp;MATCH($S2086&amp;$J2086,SorP!C:C,0))))</f>
        <v/>
      </c>
      <c r="U2086" s="168"/>
      <c r="V2086" s="169" t="e">
        <f>IF(C2086="",NA(),MATCH($B2086&amp;$C2086,'Smelter Look-up'!$J:$J,0))</f>
        <v>#N/A</v>
      </c>
      <c r="X2086" s="170">
        <f t="shared" ca="1" si="96"/>
        <v>0</v>
      </c>
      <c r="AB2086" s="312" t="str">
        <f t="shared" si="98"/>
        <v/>
      </c>
    </row>
    <row r="2087" spans="1:28" s="170" customFormat="1" ht="20.399999999999999">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97"/>
        <v/>
      </c>
      <c r="T2087" s="155" t="str">
        <f ca="1">IF(B2087="","",IF(ISERROR(MATCH($J2087,SorP!$B$1:$B$6226,0)),"",INDIRECT("'SorP'!$A$"&amp;MATCH($S2087&amp;$J2087,SorP!C:C,0))))</f>
        <v/>
      </c>
      <c r="U2087" s="168"/>
      <c r="V2087" s="169" t="e">
        <f>IF(C2087="",NA(),MATCH($B2087&amp;$C2087,'Smelter Look-up'!$J:$J,0))</f>
        <v>#N/A</v>
      </c>
      <c r="X2087" s="170">
        <f t="shared" ca="1" si="96"/>
        <v>0</v>
      </c>
      <c r="AB2087" s="312" t="str">
        <f t="shared" si="98"/>
        <v/>
      </c>
    </row>
    <row r="2088" spans="1:28" s="170" customFormat="1" ht="20.399999999999999">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97"/>
        <v/>
      </c>
      <c r="T2088" s="155" t="str">
        <f ca="1">IF(B2088="","",IF(ISERROR(MATCH($J2088,SorP!$B$1:$B$6226,0)),"",INDIRECT("'SorP'!$A$"&amp;MATCH($S2088&amp;$J2088,SorP!C:C,0))))</f>
        <v/>
      </c>
      <c r="U2088" s="168"/>
      <c r="V2088" s="169" t="e">
        <f>IF(C2088="",NA(),MATCH($B2088&amp;$C2088,'Smelter Look-up'!$J:$J,0))</f>
        <v>#N/A</v>
      </c>
      <c r="X2088" s="170">
        <f t="shared" ca="1" si="96"/>
        <v>0</v>
      </c>
      <c r="AB2088" s="312" t="str">
        <f t="shared" si="98"/>
        <v/>
      </c>
    </row>
    <row r="2089" spans="1:28" s="170" customFormat="1" ht="20.399999999999999">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97"/>
        <v/>
      </c>
      <c r="T2089" s="155" t="str">
        <f ca="1">IF(B2089="","",IF(ISERROR(MATCH($J2089,SorP!$B$1:$B$6226,0)),"",INDIRECT("'SorP'!$A$"&amp;MATCH($S2089&amp;$J2089,SorP!C:C,0))))</f>
        <v/>
      </c>
      <c r="U2089" s="168"/>
      <c r="V2089" s="169" t="e">
        <f>IF(C2089="",NA(),MATCH($B2089&amp;$C2089,'Smelter Look-up'!$J:$J,0))</f>
        <v>#N/A</v>
      </c>
      <c r="X2089" s="170">
        <f t="shared" ca="1" si="96"/>
        <v>0</v>
      </c>
      <c r="AB2089" s="312" t="str">
        <f t="shared" si="98"/>
        <v/>
      </c>
    </row>
    <row r="2090" spans="1:28" s="170" customFormat="1" ht="20.399999999999999">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97"/>
        <v/>
      </c>
      <c r="T2090" s="155" t="str">
        <f ca="1">IF(B2090="","",IF(ISERROR(MATCH($J2090,SorP!$B$1:$B$6226,0)),"",INDIRECT("'SorP'!$A$"&amp;MATCH($S2090&amp;$J2090,SorP!C:C,0))))</f>
        <v/>
      </c>
      <c r="U2090" s="168"/>
      <c r="V2090" s="169" t="e">
        <f>IF(C2090="",NA(),MATCH($B2090&amp;$C2090,'Smelter Look-up'!$J:$J,0))</f>
        <v>#N/A</v>
      </c>
      <c r="X2090" s="170">
        <f t="shared" ca="1" si="96"/>
        <v>0</v>
      </c>
      <c r="AB2090" s="312" t="str">
        <f t="shared" si="98"/>
        <v/>
      </c>
    </row>
    <row r="2091" spans="1:28" s="170" customFormat="1" ht="20.399999999999999">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97"/>
        <v/>
      </c>
      <c r="T2091" s="155" t="str">
        <f ca="1">IF(B2091="","",IF(ISERROR(MATCH($J2091,SorP!$B$1:$B$6226,0)),"",INDIRECT("'SorP'!$A$"&amp;MATCH($S2091&amp;$J2091,SorP!C:C,0))))</f>
        <v/>
      </c>
      <c r="U2091" s="168"/>
      <c r="V2091" s="169" t="e">
        <f>IF(C2091="",NA(),MATCH($B2091&amp;$C2091,'Smelter Look-up'!$J:$J,0))</f>
        <v>#N/A</v>
      </c>
      <c r="X2091" s="170">
        <f t="shared" ca="1" si="96"/>
        <v>0</v>
      </c>
      <c r="AB2091" s="312" t="str">
        <f t="shared" si="98"/>
        <v/>
      </c>
    </row>
    <row r="2092" spans="1:28" s="170" customFormat="1" ht="20.399999999999999">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97"/>
        <v/>
      </c>
      <c r="T2092" s="155" t="str">
        <f ca="1">IF(B2092="","",IF(ISERROR(MATCH($J2092,SorP!$B$1:$B$6226,0)),"",INDIRECT("'SorP'!$A$"&amp;MATCH($S2092&amp;$J2092,SorP!C:C,0))))</f>
        <v/>
      </c>
      <c r="U2092" s="168"/>
      <c r="V2092" s="169" t="e">
        <f>IF(C2092="",NA(),MATCH($B2092&amp;$C2092,'Smelter Look-up'!$J:$J,0))</f>
        <v>#N/A</v>
      </c>
      <c r="X2092" s="170">
        <f t="shared" ca="1" si="96"/>
        <v>0</v>
      </c>
      <c r="AB2092" s="312" t="str">
        <f t="shared" si="98"/>
        <v/>
      </c>
    </row>
    <row r="2093" spans="1:28" s="170" customFormat="1" ht="20.399999999999999">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97"/>
        <v/>
      </c>
      <c r="T2093" s="155" t="str">
        <f ca="1">IF(B2093="","",IF(ISERROR(MATCH($J2093,SorP!$B$1:$B$6226,0)),"",INDIRECT("'SorP'!$A$"&amp;MATCH($S2093&amp;$J2093,SorP!C:C,0))))</f>
        <v/>
      </c>
      <c r="U2093" s="168"/>
      <c r="V2093" s="169" t="e">
        <f>IF(C2093="",NA(),MATCH($B2093&amp;$C2093,'Smelter Look-up'!$J:$J,0))</f>
        <v>#N/A</v>
      </c>
      <c r="X2093" s="170">
        <f t="shared" ca="1" si="96"/>
        <v>0</v>
      </c>
      <c r="AB2093" s="312" t="str">
        <f t="shared" si="98"/>
        <v/>
      </c>
    </row>
    <row r="2094" spans="1:28" s="170" customFormat="1" ht="20.399999999999999">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97"/>
        <v/>
      </c>
      <c r="T2094" s="155" t="str">
        <f ca="1">IF(B2094="","",IF(ISERROR(MATCH($J2094,SorP!$B$1:$B$6226,0)),"",INDIRECT("'SorP'!$A$"&amp;MATCH($S2094&amp;$J2094,SorP!C:C,0))))</f>
        <v/>
      </c>
      <c r="U2094" s="168"/>
      <c r="V2094" s="169" t="e">
        <f>IF(C2094="",NA(),MATCH($B2094&amp;$C2094,'Smelter Look-up'!$J:$J,0))</f>
        <v>#N/A</v>
      </c>
      <c r="X2094" s="170">
        <f t="shared" ca="1" si="96"/>
        <v>0</v>
      </c>
      <c r="AB2094" s="312" t="str">
        <f t="shared" si="98"/>
        <v/>
      </c>
    </row>
    <row r="2095" spans="1:28" s="170" customFormat="1" ht="20.399999999999999">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97"/>
        <v/>
      </c>
      <c r="T2095" s="155" t="str">
        <f ca="1">IF(B2095="","",IF(ISERROR(MATCH($J2095,SorP!$B$1:$B$6226,0)),"",INDIRECT("'SorP'!$A$"&amp;MATCH($S2095&amp;$J2095,SorP!C:C,0))))</f>
        <v/>
      </c>
      <c r="U2095" s="168"/>
      <c r="V2095" s="169" t="e">
        <f>IF(C2095="",NA(),MATCH($B2095&amp;$C2095,'Smelter Look-up'!$J:$J,0))</f>
        <v>#N/A</v>
      </c>
      <c r="X2095" s="170">
        <f t="shared" ca="1" si="96"/>
        <v>0</v>
      </c>
      <c r="AB2095" s="312" t="str">
        <f t="shared" si="98"/>
        <v/>
      </c>
    </row>
    <row r="2096" spans="1:28" s="170" customFormat="1" ht="20.399999999999999">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97"/>
        <v/>
      </c>
      <c r="T2096" s="155" t="str">
        <f ca="1">IF(B2096="","",IF(ISERROR(MATCH($J2096,SorP!$B$1:$B$6226,0)),"",INDIRECT("'SorP'!$A$"&amp;MATCH($S2096&amp;$J2096,SorP!C:C,0))))</f>
        <v/>
      </c>
      <c r="U2096" s="168"/>
      <c r="V2096" s="169" t="e">
        <f>IF(C2096="",NA(),MATCH($B2096&amp;$C2096,'Smelter Look-up'!$J:$J,0))</f>
        <v>#N/A</v>
      </c>
      <c r="X2096" s="170">
        <f t="shared" ca="1" si="96"/>
        <v>0</v>
      </c>
      <c r="AB2096" s="312" t="str">
        <f t="shared" si="98"/>
        <v/>
      </c>
    </row>
    <row r="2097" spans="1:28" s="170" customFormat="1" ht="20.399999999999999">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97"/>
        <v/>
      </c>
      <c r="T2097" s="155" t="str">
        <f ca="1">IF(B2097="","",IF(ISERROR(MATCH($J2097,SorP!$B$1:$B$6226,0)),"",INDIRECT("'SorP'!$A$"&amp;MATCH($S2097&amp;$J2097,SorP!C:C,0))))</f>
        <v/>
      </c>
      <c r="U2097" s="168"/>
      <c r="V2097" s="169" t="e">
        <f>IF(C2097="",NA(),MATCH($B2097&amp;$C2097,'Smelter Look-up'!$J:$J,0))</f>
        <v>#N/A</v>
      </c>
      <c r="X2097" s="170">
        <f t="shared" ca="1" si="96"/>
        <v>0</v>
      </c>
      <c r="AB2097" s="312" t="str">
        <f t="shared" si="98"/>
        <v/>
      </c>
    </row>
    <row r="2098" spans="1:28" s="170" customFormat="1" ht="20.399999999999999">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97"/>
        <v/>
      </c>
      <c r="T2098" s="155" t="str">
        <f ca="1">IF(B2098="","",IF(ISERROR(MATCH($J2098,SorP!$B$1:$B$6226,0)),"",INDIRECT("'SorP'!$A$"&amp;MATCH($S2098&amp;$J2098,SorP!C:C,0))))</f>
        <v/>
      </c>
      <c r="U2098" s="168"/>
      <c r="V2098" s="169" t="e">
        <f>IF(C2098="",NA(),MATCH($B2098&amp;$C2098,'Smelter Look-up'!$J:$J,0))</f>
        <v>#N/A</v>
      </c>
      <c r="X2098" s="170">
        <f t="shared" ca="1" si="96"/>
        <v>0</v>
      </c>
      <c r="AB2098" s="312" t="str">
        <f t="shared" si="98"/>
        <v/>
      </c>
    </row>
    <row r="2099" spans="1:28" s="170" customFormat="1" ht="20.399999999999999">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97"/>
        <v/>
      </c>
      <c r="T2099" s="155" t="str">
        <f ca="1">IF(B2099="","",IF(ISERROR(MATCH($J2099,SorP!$B$1:$B$6226,0)),"",INDIRECT("'SorP'!$A$"&amp;MATCH($S2099&amp;$J2099,SorP!C:C,0))))</f>
        <v/>
      </c>
      <c r="U2099" s="168"/>
      <c r="V2099" s="169" t="e">
        <f>IF(C2099="",NA(),MATCH($B2099&amp;$C2099,'Smelter Look-up'!$J:$J,0))</f>
        <v>#N/A</v>
      </c>
      <c r="X2099" s="170">
        <f t="shared" ca="1" si="96"/>
        <v>0</v>
      </c>
      <c r="AB2099" s="312" t="str">
        <f t="shared" si="98"/>
        <v/>
      </c>
    </row>
    <row r="2100" spans="1:28" s="170" customFormat="1" ht="20.399999999999999">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97"/>
        <v/>
      </c>
      <c r="T2100" s="155" t="str">
        <f ca="1">IF(B2100="","",IF(ISERROR(MATCH($J2100,SorP!$B$1:$B$6226,0)),"",INDIRECT("'SorP'!$A$"&amp;MATCH($S2100&amp;$J2100,SorP!C:C,0))))</f>
        <v/>
      </c>
      <c r="U2100" s="168"/>
      <c r="V2100" s="169" t="e">
        <f>IF(C2100="",NA(),MATCH($B2100&amp;$C2100,'Smelter Look-up'!$J:$J,0))</f>
        <v>#N/A</v>
      </c>
      <c r="X2100" s="170">
        <f t="shared" ca="1" si="96"/>
        <v>0</v>
      </c>
      <c r="AB2100" s="312" t="str">
        <f t="shared" si="98"/>
        <v/>
      </c>
    </row>
    <row r="2101" spans="1:28" s="170" customFormat="1" ht="20.399999999999999">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97"/>
        <v/>
      </c>
      <c r="T2101" s="155" t="str">
        <f ca="1">IF(B2101="","",IF(ISERROR(MATCH($J2101,SorP!$B$1:$B$6226,0)),"",INDIRECT("'SorP'!$A$"&amp;MATCH($S2101&amp;$J2101,SorP!C:C,0))))</f>
        <v/>
      </c>
      <c r="U2101" s="168"/>
      <c r="V2101" s="169" t="e">
        <f>IF(C2101="",NA(),MATCH($B2101&amp;$C2101,'Smelter Look-up'!$J:$J,0))</f>
        <v>#N/A</v>
      </c>
      <c r="X2101" s="170">
        <f t="shared" ca="1" si="96"/>
        <v>0</v>
      </c>
      <c r="AB2101" s="312" t="str">
        <f t="shared" si="98"/>
        <v/>
      </c>
    </row>
    <row r="2102" spans="1:28" s="170" customFormat="1" ht="20.399999999999999">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97"/>
        <v/>
      </c>
      <c r="T2102" s="155" t="str">
        <f ca="1">IF(B2102="","",IF(ISERROR(MATCH($J2102,SorP!$B$1:$B$6226,0)),"",INDIRECT("'SorP'!$A$"&amp;MATCH($S2102&amp;$J2102,SorP!C:C,0))))</f>
        <v/>
      </c>
      <c r="U2102" s="168"/>
      <c r="V2102" s="169" t="e">
        <f>IF(C2102="",NA(),MATCH($B2102&amp;$C2102,'Smelter Look-up'!$J:$J,0))</f>
        <v>#N/A</v>
      </c>
      <c r="X2102" s="170">
        <f t="shared" ca="1" si="96"/>
        <v>0</v>
      </c>
      <c r="AB2102" s="312" t="str">
        <f t="shared" si="98"/>
        <v/>
      </c>
    </row>
    <row r="2103" spans="1:28" s="170" customFormat="1" ht="20.399999999999999">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97"/>
        <v/>
      </c>
      <c r="T2103" s="155" t="str">
        <f ca="1">IF(B2103="","",IF(ISERROR(MATCH($J2103,SorP!$B$1:$B$6226,0)),"",INDIRECT("'SorP'!$A$"&amp;MATCH($S2103&amp;$J2103,SorP!C:C,0))))</f>
        <v/>
      </c>
      <c r="U2103" s="168"/>
      <c r="V2103" s="169" t="e">
        <f>IF(C2103="",NA(),MATCH($B2103&amp;$C2103,'Smelter Look-up'!$J:$J,0))</f>
        <v>#N/A</v>
      </c>
      <c r="X2103" s="170">
        <f t="shared" ca="1" si="96"/>
        <v>0</v>
      </c>
      <c r="AB2103" s="312" t="str">
        <f t="shared" si="98"/>
        <v/>
      </c>
    </row>
    <row r="2104" spans="1:28" s="170" customFormat="1" ht="20.399999999999999">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97"/>
        <v/>
      </c>
      <c r="T2104" s="155" t="str">
        <f ca="1">IF(B2104="","",IF(ISERROR(MATCH($J2104,SorP!$B$1:$B$6226,0)),"",INDIRECT("'SorP'!$A$"&amp;MATCH($S2104&amp;$J2104,SorP!C:C,0))))</f>
        <v/>
      </c>
      <c r="U2104" s="168"/>
      <c r="V2104" s="169" t="e">
        <f>IF(C2104="",NA(),MATCH($B2104&amp;$C2104,'Smelter Look-up'!$J:$J,0))</f>
        <v>#N/A</v>
      </c>
      <c r="X2104" s="170">
        <f t="shared" ca="1" si="96"/>
        <v>0</v>
      </c>
      <c r="AB2104" s="312" t="str">
        <f t="shared" si="98"/>
        <v/>
      </c>
    </row>
    <row r="2105" spans="1:28" s="170" customFormat="1" ht="20.399999999999999">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97"/>
        <v/>
      </c>
      <c r="T2105" s="155" t="str">
        <f ca="1">IF(B2105="","",IF(ISERROR(MATCH($J2105,SorP!$B$1:$B$6226,0)),"",INDIRECT("'SorP'!$A$"&amp;MATCH($S2105&amp;$J2105,SorP!C:C,0))))</f>
        <v/>
      </c>
      <c r="U2105" s="168"/>
      <c r="V2105" s="169" t="e">
        <f>IF(C2105="",NA(),MATCH($B2105&amp;$C2105,'Smelter Look-up'!$J:$J,0))</f>
        <v>#N/A</v>
      </c>
      <c r="X2105" s="170">
        <f t="shared" ca="1" si="96"/>
        <v>0</v>
      </c>
      <c r="AB2105" s="312" t="str">
        <f t="shared" si="98"/>
        <v/>
      </c>
    </row>
    <row r="2106" spans="1:28" s="170" customFormat="1" ht="20.399999999999999">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97"/>
        <v/>
      </c>
      <c r="T2106" s="155" t="str">
        <f ca="1">IF(B2106="","",IF(ISERROR(MATCH($J2106,SorP!$B$1:$B$6226,0)),"",INDIRECT("'SorP'!$A$"&amp;MATCH($S2106&amp;$J2106,SorP!C:C,0))))</f>
        <v/>
      </c>
      <c r="U2106" s="168"/>
      <c r="V2106" s="169" t="e">
        <f>IF(C2106="",NA(),MATCH($B2106&amp;$C2106,'Smelter Look-up'!$J:$J,0))</f>
        <v>#N/A</v>
      </c>
      <c r="X2106" s="170">
        <f t="shared" ca="1" si="96"/>
        <v>0</v>
      </c>
      <c r="AB2106" s="312" t="str">
        <f t="shared" si="98"/>
        <v/>
      </c>
    </row>
    <row r="2107" spans="1:28" s="170" customFormat="1" ht="20.399999999999999">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97"/>
        <v/>
      </c>
      <c r="T2107" s="155" t="str">
        <f ca="1">IF(B2107="","",IF(ISERROR(MATCH($J2107,SorP!$B$1:$B$6226,0)),"",INDIRECT("'SorP'!$A$"&amp;MATCH($S2107&amp;$J2107,SorP!C:C,0))))</f>
        <v/>
      </c>
      <c r="U2107" s="168"/>
      <c r="V2107" s="169" t="e">
        <f>IF(C2107="",NA(),MATCH($B2107&amp;$C2107,'Smelter Look-up'!$J:$J,0))</f>
        <v>#N/A</v>
      </c>
      <c r="X2107" s="170">
        <f t="shared" ca="1" si="96"/>
        <v>0</v>
      </c>
      <c r="AB2107" s="312" t="str">
        <f t="shared" si="98"/>
        <v/>
      </c>
    </row>
    <row r="2108" spans="1:28" s="170" customFormat="1" ht="20.399999999999999">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97"/>
        <v/>
      </c>
      <c r="T2108" s="155" t="str">
        <f ca="1">IF(B2108="","",IF(ISERROR(MATCH($J2108,SorP!$B$1:$B$6226,0)),"",INDIRECT("'SorP'!$A$"&amp;MATCH($S2108&amp;$J2108,SorP!C:C,0))))</f>
        <v/>
      </c>
      <c r="U2108" s="168"/>
      <c r="V2108" s="169" t="e">
        <f>IF(C2108="",NA(),MATCH($B2108&amp;$C2108,'Smelter Look-up'!$J:$J,0))</f>
        <v>#N/A</v>
      </c>
      <c r="X2108" s="170">
        <f t="shared" ref="X2108:X2171" ca="1" si="99">IF(AND(C2108="Smelter not listed",OR(LEN(D2108)=0,LEN(E2108)=0)),1,0)</f>
        <v>0</v>
      </c>
      <c r="AB2108" s="312" t="str">
        <f t="shared" si="98"/>
        <v/>
      </c>
    </row>
    <row r="2109" spans="1:28" s="170" customFormat="1" ht="20.399999999999999">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ref="S2109:S2172" ca="1" si="100">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99"/>
        <v>0</v>
      </c>
      <c r="AB2109" s="312" t="str">
        <f t="shared" si="98"/>
        <v/>
      </c>
    </row>
    <row r="2110" spans="1:28" s="170" customFormat="1" ht="20.399999999999999">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98"/>
        <v/>
      </c>
    </row>
    <row r="2111" spans="1:28" s="170" customFormat="1" ht="20.399999999999999">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ca="1" si="99"/>
        <v>0</v>
      </c>
      <c r="AB2111" s="312" t="str">
        <f t="shared" si="98"/>
        <v/>
      </c>
    </row>
    <row r="2112" spans="1:28" s="170" customFormat="1" ht="20.399999999999999">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0"/>
        <v/>
      </c>
      <c r="T2112" s="155" t="str">
        <f ca="1">IF(B2112="","",IF(ISERROR(MATCH($J2112,SorP!$B$1:$B$6226,0)),"",INDIRECT("'SorP'!$A$"&amp;MATCH($S2112&amp;$J2112,SorP!C:C,0))))</f>
        <v/>
      </c>
      <c r="U2112" s="168"/>
      <c r="V2112" s="169" t="e">
        <f>IF(C2112="",NA(),MATCH($B2112&amp;$C2112,'Smelter Look-up'!$J:$J,0))</f>
        <v>#N/A</v>
      </c>
      <c r="X2112" s="170">
        <f t="shared" ca="1" si="99"/>
        <v>0</v>
      </c>
      <c r="AB2112" s="312" t="str">
        <f t="shared" si="98"/>
        <v/>
      </c>
    </row>
    <row r="2113" spans="1:28" s="170" customFormat="1" ht="20.399999999999999">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0"/>
        <v/>
      </c>
      <c r="T2113" s="155" t="str">
        <f ca="1">IF(B2113="","",IF(ISERROR(MATCH($J2113,SorP!$B$1:$B$6226,0)),"",INDIRECT("'SorP'!$A$"&amp;MATCH($S2113&amp;$J2113,SorP!C:C,0))))</f>
        <v/>
      </c>
      <c r="U2113" s="168"/>
      <c r="V2113" s="169" t="e">
        <f>IF(C2113="",NA(),MATCH($B2113&amp;$C2113,'Smelter Look-up'!$J:$J,0))</f>
        <v>#N/A</v>
      </c>
      <c r="X2113" s="170">
        <f t="shared" ca="1" si="99"/>
        <v>0</v>
      </c>
      <c r="AB2113" s="312" t="str">
        <f t="shared" si="98"/>
        <v/>
      </c>
    </row>
    <row r="2114" spans="1:28" s="170" customFormat="1" ht="20.399999999999999">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0"/>
        <v/>
      </c>
      <c r="T2114" s="155" t="str">
        <f ca="1">IF(B2114="","",IF(ISERROR(MATCH($J2114,SorP!$B$1:$B$6226,0)),"",INDIRECT("'SorP'!$A$"&amp;MATCH($S2114&amp;$J2114,SorP!C:C,0))))</f>
        <v/>
      </c>
      <c r="U2114" s="168"/>
      <c r="V2114" s="169" t="e">
        <f>IF(C2114="",NA(),MATCH($B2114&amp;$C2114,'Smelter Look-up'!$J:$J,0))</f>
        <v>#N/A</v>
      </c>
      <c r="X2114" s="170">
        <f t="shared" ca="1" si="99"/>
        <v>0</v>
      </c>
      <c r="AB2114" s="312" t="str">
        <f t="shared" si="98"/>
        <v/>
      </c>
    </row>
    <row r="2115" spans="1:28" s="170" customFormat="1" ht="20.399999999999999">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0"/>
        <v/>
      </c>
      <c r="T2115" s="155" t="str">
        <f ca="1">IF(B2115="","",IF(ISERROR(MATCH($J2115,SorP!$B$1:$B$6226,0)),"",INDIRECT("'SorP'!$A$"&amp;MATCH($S2115&amp;$J2115,SorP!C:C,0))))</f>
        <v/>
      </c>
      <c r="U2115" s="168"/>
      <c r="V2115" s="169" t="e">
        <f>IF(C2115="",NA(),MATCH($B2115&amp;$C2115,'Smelter Look-up'!$J:$J,0))</f>
        <v>#N/A</v>
      </c>
      <c r="X2115" s="170">
        <f t="shared" ca="1" si="99"/>
        <v>0</v>
      </c>
      <c r="AB2115" s="312" t="str">
        <f t="shared" ref="AB2115:AB2178" si="101">IF(C2115="","",B2115)</f>
        <v/>
      </c>
    </row>
    <row r="2116" spans="1:28" s="170" customFormat="1" ht="20.399999999999999">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0"/>
        <v/>
      </c>
      <c r="T2116" s="155" t="str">
        <f ca="1">IF(B2116="","",IF(ISERROR(MATCH($J2116,SorP!$B$1:$B$6226,0)),"",INDIRECT("'SorP'!$A$"&amp;MATCH($S2116&amp;$J2116,SorP!C:C,0))))</f>
        <v/>
      </c>
      <c r="U2116" s="168"/>
      <c r="V2116" s="169" t="e">
        <f>IF(C2116="",NA(),MATCH($B2116&amp;$C2116,'Smelter Look-up'!$J:$J,0))</f>
        <v>#N/A</v>
      </c>
      <c r="X2116" s="170">
        <f t="shared" ca="1" si="99"/>
        <v>0</v>
      </c>
      <c r="AB2116" s="312" t="str">
        <f t="shared" si="101"/>
        <v/>
      </c>
    </row>
    <row r="2117" spans="1:28" s="170" customFormat="1" ht="20.399999999999999">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0"/>
        <v/>
      </c>
      <c r="T2117" s="155" t="str">
        <f ca="1">IF(B2117="","",IF(ISERROR(MATCH($J2117,SorP!$B$1:$B$6226,0)),"",INDIRECT("'SorP'!$A$"&amp;MATCH($S2117&amp;$J2117,SorP!C:C,0))))</f>
        <v/>
      </c>
      <c r="U2117" s="168"/>
      <c r="V2117" s="169" t="e">
        <f>IF(C2117="",NA(),MATCH($B2117&amp;$C2117,'Smelter Look-up'!$J:$J,0))</f>
        <v>#N/A</v>
      </c>
      <c r="X2117" s="170">
        <f t="shared" ca="1" si="99"/>
        <v>0</v>
      </c>
      <c r="AB2117" s="312" t="str">
        <f t="shared" si="101"/>
        <v/>
      </c>
    </row>
    <row r="2118" spans="1:28" s="170" customFormat="1" ht="20.399999999999999">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0"/>
        <v/>
      </c>
      <c r="T2118" s="155" t="str">
        <f ca="1">IF(B2118="","",IF(ISERROR(MATCH($J2118,SorP!$B$1:$B$6226,0)),"",INDIRECT("'SorP'!$A$"&amp;MATCH($S2118&amp;$J2118,SorP!C:C,0))))</f>
        <v/>
      </c>
      <c r="U2118" s="168"/>
      <c r="V2118" s="169" t="e">
        <f>IF(C2118="",NA(),MATCH($B2118&amp;$C2118,'Smelter Look-up'!$J:$J,0))</f>
        <v>#N/A</v>
      </c>
      <c r="X2118" s="170">
        <f t="shared" ca="1" si="99"/>
        <v>0</v>
      </c>
      <c r="AB2118" s="312" t="str">
        <f t="shared" si="101"/>
        <v/>
      </c>
    </row>
    <row r="2119" spans="1:28" s="170" customFormat="1" ht="20.399999999999999">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0"/>
        <v/>
      </c>
      <c r="T2119" s="155" t="str">
        <f ca="1">IF(B2119="","",IF(ISERROR(MATCH($J2119,SorP!$B$1:$B$6226,0)),"",INDIRECT("'SorP'!$A$"&amp;MATCH($S2119&amp;$J2119,SorP!C:C,0))))</f>
        <v/>
      </c>
      <c r="U2119" s="168"/>
      <c r="V2119" s="169" t="e">
        <f>IF(C2119="",NA(),MATCH($B2119&amp;$C2119,'Smelter Look-up'!$J:$J,0))</f>
        <v>#N/A</v>
      </c>
      <c r="X2119" s="170">
        <f t="shared" ca="1" si="99"/>
        <v>0</v>
      </c>
      <c r="AB2119" s="312" t="str">
        <f t="shared" si="101"/>
        <v/>
      </c>
    </row>
    <row r="2120" spans="1:28" s="170" customFormat="1" ht="20.399999999999999">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0"/>
        <v/>
      </c>
      <c r="T2120" s="155" t="str">
        <f ca="1">IF(B2120="","",IF(ISERROR(MATCH($J2120,SorP!$B$1:$B$6226,0)),"",INDIRECT("'SorP'!$A$"&amp;MATCH($S2120&amp;$J2120,SorP!C:C,0))))</f>
        <v/>
      </c>
      <c r="U2120" s="168"/>
      <c r="V2120" s="169" t="e">
        <f>IF(C2120="",NA(),MATCH($B2120&amp;$C2120,'Smelter Look-up'!$J:$J,0))</f>
        <v>#N/A</v>
      </c>
      <c r="X2120" s="170">
        <f t="shared" ca="1" si="99"/>
        <v>0</v>
      </c>
      <c r="AB2120" s="312" t="str">
        <f t="shared" si="101"/>
        <v/>
      </c>
    </row>
    <row r="2121" spans="1:28" s="170" customFormat="1" ht="20.399999999999999">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0"/>
        <v/>
      </c>
      <c r="T2121" s="155" t="str">
        <f ca="1">IF(B2121="","",IF(ISERROR(MATCH($J2121,SorP!$B$1:$B$6226,0)),"",INDIRECT("'SorP'!$A$"&amp;MATCH($S2121&amp;$J2121,SorP!C:C,0))))</f>
        <v/>
      </c>
      <c r="U2121" s="168"/>
      <c r="V2121" s="169" t="e">
        <f>IF(C2121="",NA(),MATCH($B2121&amp;$C2121,'Smelter Look-up'!$J:$J,0))</f>
        <v>#N/A</v>
      </c>
      <c r="X2121" s="170">
        <f t="shared" ca="1" si="99"/>
        <v>0</v>
      </c>
      <c r="AB2121" s="312" t="str">
        <f t="shared" si="101"/>
        <v/>
      </c>
    </row>
    <row r="2122" spans="1:28" s="170" customFormat="1" ht="20.399999999999999">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0"/>
        <v/>
      </c>
      <c r="T2122" s="155" t="str">
        <f ca="1">IF(B2122="","",IF(ISERROR(MATCH($J2122,SorP!$B$1:$B$6226,0)),"",INDIRECT("'SorP'!$A$"&amp;MATCH($S2122&amp;$J2122,SorP!C:C,0))))</f>
        <v/>
      </c>
      <c r="U2122" s="168"/>
      <c r="V2122" s="169" t="e">
        <f>IF(C2122="",NA(),MATCH($B2122&amp;$C2122,'Smelter Look-up'!$J:$J,0))</f>
        <v>#N/A</v>
      </c>
      <c r="X2122" s="170">
        <f t="shared" ca="1" si="99"/>
        <v>0</v>
      </c>
      <c r="AB2122" s="312" t="str">
        <f t="shared" si="101"/>
        <v/>
      </c>
    </row>
    <row r="2123" spans="1:28" s="170" customFormat="1" ht="20.399999999999999">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0"/>
        <v/>
      </c>
      <c r="T2123" s="155" t="str">
        <f ca="1">IF(B2123="","",IF(ISERROR(MATCH($J2123,SorP!$B$1:$B$6226,0)),"",INDIRECT("'SorP'!$A$"&amp;MATCH($S2123&amp;$J2123,SorP!C:C,0))))</f>
        <v/>
      </c>
      <c r="U2123" s="168"/>
      <c r="V2123" s="169" t="e">
        <f>IF(C2123="",NA(),MATCH($B2123&amp;$C2123,'Smelter Look-up'!$J:$J,0))</f>
        <v>#N/A</v>
      </c>
      <c r="X2123" s="170">
        <f t="shared" ca="1" si="99"/>
        <v>0</v>
      </c>
      <c r="AB2123" s="312" t="str">
        <f t="shared" si="101"/>
        <v/>
      </c>
    </row>
    <row r="2124" spans="1:28" s="170" customFormat="1" ht="20.399999999999999">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0"/>
        <v/>
      </c>
      <c r="T2124" s="155" t="str">
        <f ca="1">IF(B2124="","",IF(ISERROR(MATCH($J2124,SorP!$B$1:$B$6226,0)),"",INDIRECT("'SorP'!$A$"&amp;MATCH($S2124&amp;$J2124,SorP!C:C,0))))</f>
        <v/>
      </c>
      <c r="U2124" s="168"/>
      <c r="V2124" s="169" t="e">
        <f>IF(C2124="",NA(),MATCH($B2124&amp;$C2124,'Smelter Look-up'!$J:$J,0))</f>
        <v>#N/A</v>
      </c>
      <c r="X2124" s="170">
        <f t="shared" ca="1" si="99"/>
        <v>0</v>
      </c>
      <c r="AB2124" s="312" t="str">
        <f t="shared" si="101"/>
        <v/>
      </c>
    </row>
    <row r="2125" spans="1:28" s="170" customFormat="1" ht="20.399999999999999">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0"/>
        <v/>
      </c>
      <c r="T2125" s="155" t="str">
        <f ca="1">IF(B2125="","",IF(ISERROR(MATCH($J2125,SorP!$B$1:$B$6226,0)),"",INDIRECT("'SorP'!$A$"&amp;MATCH($S2125&amp;$J2125,SorP!C:C,0))))</f>
        <v/>
      </c>
      <c r="U2125" s="168"/>
      <c r="V2125" s="169" t="e">
        <f>IF(C2125="",NA(),MATCH($B2125&amp;$C2125,'Smelter Look-up'!$J:$J,0))</f>
        <v>#N/A</v>
      </c>
      <c r="X2125" s="170">
        <f t="shared" ca="1" si="99"/>
        <v>0</v>
      </c>
      <c r="AB2125" s="312" t="str">
        <f t="shared" si="101"/>
        <v/>
      </c>
    </row>
    <row r="2126" spans="1:28" s="170" customFormat="1" ht="20.399999999999999">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0"/>
        <v/>
      </c>
      <c r="T2126" s="155" t="str">
        <f ca="1">IF(B2126="","",IF(ISERROR(MATCH($J2126,SorP!$B$1:$B$6226,0)),"",INDIRECT("'SorP'!$A$"&amp;MATCH($S2126&amp;$J2126,SorP!C:C,0))))</f>
        <v/>
      </c>
      <c r="U2126" s="168"/>
      <c r="V2126" s="169" t="e">
        <f>IF(C2126="",NA(),MATCH($B2126&amp;$C2126,'Smelter Look-up'!$J:$J,0))</f>
        <v>#N/A</v>
      </c>
      <c r="X2126" s="170">
        <f t="shared" ca="1" si="99"/>
        <v>0</v>
      </c>
      <c r="AB2126" s="312" t="str">
        <f t="shared" si="101"/>
        <v/>
      </c>
    </row>
    <row r="2127" spans="1:28" s="170" customFormat="1" ht="20.399999999999999">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0"/>
        <v/>
      </c>
      <c r="T2127" s="155" t="str">
        <f ca="1">IF(B2127="","",IF(ISERROR(MATCH($J2127,SorP!$B$1:$B$6226,0)),"",INDIRECT("'SorP'!$A$"&amp;MATCH($S2127&amp;$J2127,SorP!C:C,0))))</f>
        <v/>
      </c>
      <c r="U2127" s="168"/>
      <c r="V2127" s="169" t="e">
        <f>IF(C2127="",NA(),MATCH($B2127&amp;$C2127,'Smelter Look-up'!$J:$J,0))</f>
        <v>#N/A</v>
      </c>
      <c r="X2127" s="170">
        <f t="shared" ca="1" si="99"/>
        <v>0</v>
      </c>
      <c r="AB2127" s="312" t="str">
        <f t="shared" si="101"/>
        <v/>
      </c>
    </row>
    <row r="2128" spans="1:28" s="170" customFormat="1" ht="20.399999999999999">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0"/>
        <v/>
      </c>
      <c r="T2128" s="155" t="str">
        <f ca="1">IF(B2128="","",IF(ISERROR(MATCH($J2128,SorP!$B$1:$B$6226,0)),"",INDIRECT("'SorP'!$A$"&amp;MATCH($S2128&amp;$J2128,SorP!C:C,0))))</f>
        <v/>
      </c>
      <c r="U2128" s="168"/>
      <c r="V2128" s="169" t="e">
        <f>IF(C2128="",NA(),MATCH($B2128&amp;$C2128,'Smelter Look-up'!$J:$J,0))</f>
        <v>#N/A</v>
      </c>
      <c r="X2128" s="170">
        <f t="shared" ca="1" si="99"/>
        <v>0</v>
      </c>
      <c r="AB2128" s="312" t="str">
        <f t="shared" si="101"/>
        <v/>
      </c>
    </row>
    <row r="2129" spans="1:28" s="170" customFormat="1" ht="20.399999999999999">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0"/>
        <v/>
      </c>
      <c r="T2129" s="155" t="str">
        <f ca="1">IF(B2129="","",IF(ISERROR(MATCH($J2129,SorP!$B$1:$B$6226,0)),"",INDIRECT("'SorP'!$A$"&amp;MATCH($S2129&amp;$J2129,SorP!C:C,0))))</f>
        <v/>
      </c>
      <c r="U2129" s="168"/>
      <c r="V2129" s="169" t="e">
        <f>IF(C2129="",NA(),MATCH($B2129&amp;$C2129,'Smelter Look-up'!$J:$J,0))</f>
        <v>#N/A</v>
      </c>
      <c r="X2129" s="170">
        <f t="shared" ca="1" si="99"/>
        <v>0</v>
      </c>
      <c r="AB2129" s="312" t="str">
        <f t="shared" si="101"/>
        <v/>
      </c>
    </row>
    <row r="2130" spans="1:28" s="170" customFormat="1" ht="20.399999999999999">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0"/>
        <v/>
      </c>
      <c r="T2130" s="155" t="str">
        <f ca="1">IF(B2130="","",IF(ISERROR(MATCH($J2130,SorP!$B$1:$B$6226,0)),"",INDIRECT("'SorP'!$A$"&amp;MATCH($S2130&amp;$J2130,SorP!C:C,0))))</f>
        <v/>
      </c>
      <c r="U2130" s="168"/>
      <c r="V2130" s="169" t="e">
        <f>IF(C2130="",NA(),MATCH($B2130&amp;$C2130,'Smelter Look-up'!$J:$J,0))</f>
        <v>#N/A</v>
      </c>
      <c r="X2130" s="170">
        <f t="shared" ca="1" si="99"/>
        <v>0</v>
      </c>
      <c r="AB2130" s="312" t="str">
        <f t="shared" si="101"/>
        <v/>
      </c>
    </row>
    <row r="2131" spans="1:28" s="170" customFormat="1" ht="20.399999999999999">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0"/>
        <v/>
      </c>
      <c r="T2131" s="155" t="str">
        <f ca="1">IF(B2131="","",IF(ISERROR(MATCH($J2131,SorP!$B$1:$B$6226,0)),"",INDIRECT("'SorP'!$A$"&amp;MATCH($S2131&amp;$J2131,SorP!C:C,0))))</f>
        <v/>
      </c>
      <c r="U2131" s="168"/>
      <c r="V2131" s="169" t="e">
        <f>IF(C2131="",NA(),MATCH($B2131&amp;$C2131,'Smelter Look-up'!$J:$J,0))</f>
        <v>#N/A</v>
      </c>
      <c r="X2131" s="170">
        <f t="shared" ca="1" si="99"/>
        <v>0</v>
      </c>
      <c r="AB2131" s="312" t="str">
        <f t="shared" si="101"/>
        <v/>
      </c>
    </row>
    <row r="2132" spans="1:28" s="170" customFormat="1" ht="20.399999999999999">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0"/>
        <v/>
      </c>
      <c r="T2132" s="155" t="str">
        <f ca="1">IF(B2132="","",IF(ISERROR(MATCH($J2132,SorP!$B$1:$B$6226,0)),"",INDIRECT("'SorP'!$A$"&amp;MATCH($S2132&amp;$J2132,SorP!C:C,0))))</f>
        <v/>
      </c>
      <c r="U2132" s="168"/>
      <c r="V2132" s="169" t="e">
        <f>IF(C2132="",NA(),MATCH($B2132&amp;$C2132,'Smelter Look-up'!$J:$J,0))</f>
        <v>#N/A</v>
      </c>
      <c r="X2132" s="170">
        <f t="shared" ca="1" si="99"/>
        <v>0</v>
      </c>
      <c r="AB2132" s="312" t="str">
        <f t="shared" si="101"/>
        <v/>
      </c>
    </row>
    <row r="2133" spans="1:28" s="170" customFormat="1" ht="20.399999999999999">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0"/>
        <v/>
      </c>
      <c r="T2133" s="155" t="str">
        <f ca="1">IF(B2133="","",IF(ISERROR(MATCH($J2133,SorP!$B$1:$B$6226,0)),"",INDIRECT("'SorP'!$A$"&amp;MATCH($S2133&amp;$J2133,SorP!C:C,0))))</f>
        <v/>
      </c>
      <c r="U2133" s="168"/>
      <c r="V2133" s="169" t="e">
        <f>IF(C2133="",NA(),MATCH($B2133&amp;$C2133,'Smelter Look-up'!$J:$J,0))</f>
        <v>#N/A</v>
      </c>
      <c r="X2133" s="170">
        <f t="shared" ca="1" si="99"/>
        <v>0</v>
      </c>
      <c r="AB2133" s="312" t="str">
        <f t="shared" si="101"/>
        <v/>
      </c>
    </row>
    <row r="2134" spans="1:28" s="170" customFormat="1" ht="20.399999999999999">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0"/>
        <v/>
      </c>
      <c r="T2134" s="155" t="str">
        <f ca="1">IF(B2134="","",IF(ISERROR(MATCH($J2134,SorP!$B$1:$B$6226,0)),"",INDIRECT("'SorP'!$A$"&amp;MATCH($S2134&amp;$J2134,SorP!C:C,0))))</f>
        <v/>
      </c>
      <c r="U2134" s="168"/>
      <c r="V2134" s="169" t="e">
        <f>IF(C2134="",NA(),MATCH($B2134&amp;$C2134,'Smelter Look-up'!$J:$J,0))</f>
        <v>#N/A</v>
      </c>
      <c r="X2134" s="170">
        <f t="shared" ca="1" si="99"/>
        <v>0</v>
      </c>
      <c r="AB2134" s="312" t="str">
        <f t="shared" si="101"/>
        <v/>
      </c>
    </row>
    <row r="2135" spans="1:28" s="170" customFormat="1" ht="20.399999999999999">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0"/>
        <v/>
      </c>
      <c r="T2135" s="155" t="str">
        <f ca="1">IF(B2135="","",IF(ISERROR(MATCH($J2135,SorP!$B$1:$B$6226,0)),"",INDIRECT("'SorP'!$A$"&amp;MATCH($S2135&amp;$J2135,SorP!C:C,0))))</f>
        <v/>
      </c>
      <c r="U2135" s="168"/>
      <c r="V2135" s="169" t="e">
        <f>IF(C2135="",NA(),MATCH($B2135&amp;$C2135,'Smelter Look-up'!$J:$J,0))</f>
        <v>#N/A</v>
      </c>
      <c r="X2135" s="170">
        <f t="shared" ca="1" si="99"/>
        <v>0</v>
      </c>
      <c r="AB2135" s="312" t="str">
        <f t="shared" si="101"/>
        <v/>
      </c>
    </row>
    <row r="2136" spans="1:28" s="170" customFormat="1" ht="20.399999999999999">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0"/>
        <v/>
      </c>
      <c r="T2136" s="155" t="str">
        <f ca="1">IF(B2136="","",IF(ISERROR(MATCH($J2136,SorP!$B$1:$B$6226,0)),"",INDIRECT("'SorP'!$A$"&amp;MATCH($S2136&amp;$J2136,SorP!C:C,0))))</f>
        <v/>
      </c>
      <c r="U2136" s="168"/>
      <c r="V2136" s="169" t="e">
        <f>IF(C2136="",NA(),MATCH($B2136&amp;$C2136,'Smelter Look-up'!$J:$J,0))</f>
        <v>#N/A</v>
      </c>
      <c r="X2136" s="170">
        <f t="shared" ca="1" si="99"/>
        <v>0</v>
      </c>
      <c r="AB2136" s="312" t="str">
        <f t="shared" si="101"/>
        <v/>
      </c>
    </row>
    <row r="2137" spans="1:28" s="170" customFormat="1" ht="20.399999999999999">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0"/>
        <v/>
      </c>
      <c r="T2137" s="155" t="str">
        <f ca="1">IF(B2137="","",IF(ISERROR(MATCH($J2137,SorP!$B$1:$B$6226,0)),"",INDIRECT("'SorP'!$A$"&amp;MATCH($S2137&amp;$J2137,SorP!C:C,0))))</f>
        <v/>
      </c>
      <c r="U2137" s="168"/>
      <c r="V2137" s="169" t="e">
        <f>IF(C2137="",NA(),MATCH($B2137&amp;$C2137,'Smelter Look-up'!$J:$J,0))</f>
        <v>#N/A</v>
      </c>
      <c r="X2137" s="170">
        <f t="shared" ca="1" si="99"/>
        <v>0</v>
      </c>
      <c r="AB2137" s="312" t="str">
        <f t="shared" si="101"/>
        <v/>
      </c>
    </row>
    <row r="2138" spans="1:28" s="170" customFormat="1" ht="20.399999999999999">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0"/>
        <v/>
      </c>
      <c r="T2138" s="155" t="str">
        <f ca="1">IF(B2138="","",IF(ISERROR(MATCH($J2138,SorP!$B$1:$B$6226,0)),"",INDIRECT("'SorP'!$A$"&amp;MATCH($S2138&amp;$J2138,SorP!C:C,0))))</f>
        <v/>
      </c>
      <c r="U2138" s="168"/>
      <c r="V2138" s="169" t="e">
        <f>IF(C2138="",NA(),MATCH($B2138&amp;$C2138,'Smelter Look-up'!$J:$J,0))</f>
        <v>#N/A</v>
      </c>
      <c r="X2138" s="170">
        <f t="shared" ca="1" si="99"/>
        <v>0</v>
      </c>
      <c r="AB2138" s="312" t="str">
        <f t="shared" si="101"/>
        <v/>
      </c>
    </row>
    <row r="2139" spans="1:28" s="170" customFormat="1" ht="20.399999999999999">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0"/>
        <v/>
      </c>
      <c r="T2139" s="155" t="str">
        <f ca="1">IF(B2139="","",IF(ISERROR(MATCH($J2139,SorP!$B$1:$B$6226,0)),"",INDIRECT("'SorP'!$A$"&amp;MATCH($S2139&amp;$J2139,SorP!C:C,0))))</f>
        <v/>
      </c>
      <c r="U2139" s="168"/>
      <c r="V2139" s="169" t="e">
        <f>IF(C2139="",NA(),MATCH($B2139&amp;$C2139,'Smelter Look-up'!$J:$J,0))</f>
        <v>#N/A</v>
      </c>
      <c r="X2139" s="170">
        <f t="shared" ca="1" si="99"/>
        <v>0</v>
      </c>
      <c r="AB2139" s="312" t="str">
        <f t="shared" si="101"/>
        <v/>
      </c>
    </row>
    <row r="2140" spans="1:28" s="170" customFormat="1" ht="20.399999999999999">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0"/>
        <v/>
      </c>
      <c r="T2140" s="155" t="str">
        <f ca="1">IF(B2140="","",IF(ISERROR(MATCH($J2140,SorP!$B$1:$B$6226,0)),"",INDIRECT("'SorP'!$A$"&amp;MATCH($S2140&amp;$J2140,SorP!C:C,0))))</f>
        <v/>
      </c>
      <c r="U2140" s="168"/>
      <c r="V2140" s="169" t="e">
        <f>IF(C2140="",NA(),MATCH($B2140&amp;$C2140,'Smelter Look-up'!$J:$J,0))</f>
        <v>#N/A</v>
      </c>
      <c r="X2140" s="170">
        <f t="shared" ca="1" si="99"/>
        <v>0</v>
      </c>
      <c r="AB2140" s="312" t="str">
        <f t="shared" si="101"/>
        <v/>
      </c>
    </row>
    <row r="2141" spans="1:28" s="170" customFormat="1" ht="20.399999999999999">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0"/>
        <v/>
      </c>
      <c r="T2141" s="155" t="str">
        <f ca="1">IF(B2141="","",IF(ISERROR(MATCH($J2141,SorP!$B$1:$B$6226,0)),"",INDIRECT("'SorP'!$A$"&amp;MATCH($S2141&amp;$J2141,SorP!C:C,0))))</f>
        <v/>
      </c>
      <c r="U2141" s="168"/>
      <c r="V2141" s="169" t="e">
        <f>IF(C2141="",NA(),MATCH($B2141&amp;$C2141,'Smelter Look-up'!$J:$J,0))</f>
        <v>#N/A</v>
      </c>
      <c r="X2141" s="170">
        <f t="shared" ca="1" si="99"/>
        <v>0</v>
      </c>
      <c r="AB2141" s="312" t="str">
        <f t="shared" si="101"/>
        <v/>
      </c>
    </row>
    <row r="2142" spans="1:28" s="170" customFormat="1" ht="20.399999999999999">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0"/>
        <v/>
      </c>
      <c r="T2142" s="155" t="str">
        <f ca="1">IF(B2142="","",IF(ISERROR(MATCH($J2142,SorP!$B$1:$B$6226,0)),"",INDIRECT("'SorP'!$A$"&amp;MATCH($S2142&amp;$J2142,SorP!C:C,0))))</f>
        <v/>
      </c>
      <c r="U2142" s="168"/>
      <c r="V2142" s="169" t="e">
        <f>IF(C2142="",NA(),MATCH($B2142&amp;$C2142,'Smelter Look-up'!$J:$J,0))</f>
        <v>#N/A</v>
      </c>
      <c r="X2142" s="170">
        <f t="shared" ca="1" si="99"/>
        <v>0</v>
      </c>
      <c r="AB2142" s="312" t="str">
        <f t="shared" si="101"/>
        <v/>
      </c>
    </row>
    <row r="2143" spans="1:28" s="170" customFormat="1" ht="20.399999999999999">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0"/>
        <v/>
      </c>
      <c r="T2143" s="155" t="str">
        <f ca="1">IF(B2143="","",IF(ISERROR(MATCH($J2143,SorP!$B$1:$B$6226,0)),"",INDIRECT("'SorP'!$A$"&amp;MATCH($S2143&amp;$J2143,SorP!C:C,0))))</f>
        <v/>
      </c>
      <c r="U2143" s="168"/>
      <c r="V2143" s="169" t="e">
        <f>IF(C2143="",NA(),MATCH($B2143&amp;$C2143,'Smelter Look-up'!$J:$J,0))</f>
        <v>#N/A</v>
      </c>
      <c r="X2143" s="170">
        <f t="shared" ca="1" si="99"/>
        <v>0</v>
      </c>
      <c r="AB2143" s="312" t="str">
        <f t="shared" si="101"/>
        <v/>
      </c>
    </row>
    <row r="2144" spans="1:28" s="170" customFormat="1" ht="20.399999999999999">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0"/>
        <v/>
      </c>
      <c r="T2144" s="155" t="str">
        <f ca="1">IF(B2144="","",IF(ISERROR(MATCH($J2144,SorP!$B$1:$B$6226,0)),"",INDIRECT("'SorP'!$A$"&amp;MATCH($S2144&amp;$J2144,SorP!C:C,0))))</f>
        <v/>
      </c>
      <c r="U2144" s="168"/>
      <c r="V2144" s="169" t="e">
        <f>IF(C2144="",NA(),MATCH($B2144&amp;$C2144,'Smelter Look-up'!$J:$J,0))</f>
        <v>#N/A</v>
      </c>
      <c r="X2144" s="170">
        <f t="shared" ca="1" si="99"/>
        <v>0</v>
      </c>
      <c r="AB2144" s="312" t="str">
        <f t="shared" si="101"/>
        <v/>
      </c>
    </row>
    <row r="2145" spans="1:28" s="170" customFormat="1" ht="20.399999999999999">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0"/>
        <v/>
      </c>
      <c r="T2145" s="155" t="str">
        <f ca="1">IF(B2145="","",IF(ISERROR(MATCH($J2145,SorP!$B$1:$B$6226,0)),"",INDIRECT("'SorP'!$A$"&amp;MATCH($S2145&amp;$J2145,SorP!C:C,0))))</f>
        <v/>
      </c>
      <c r="U2145" s="168"/>
      <c r="V2145" s="169" t="e">
        <f>IF(C2145="",NA(),MATCH($B2145&amp;$C2145,'Smelter Look-up'!$J:$J,0))</f>
        <v>#N/A</v>
      </c>
      <c r="X2145" s="170">
        <f t="shared" ca="1" si="99"/>
        <v>0</v>
      </c>
      <c r="AB2145" s="312" t="str">
        <f t="shared" si="101"/>
        <v/>
      </c>
    </row>
    <row r="2146" spans="1:28" s="170" customFormat="1" ht="20.399999999999999">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0"/>
        <v/>
      </c>
      <c r="T2146" s="155" t="str">
        <f ca="1">IF(B2146="","",IF(ISERROR(MATCH($J2146,SorP!$B$1:$B$6226,0)),"",INDIRECT("'SorP'!$A$"&amp;MATCH($S2146&amp;$J2146,SorP!C:C,0))))</f>
        <v/>
      </c>
      <c r="U2146" s="168"/>
      <c r="V2146" s="169" t="e">
        <f>IF(C2146="",NA(),MATCH($B2146&amp;$C2146,'Smelter Look-up'!$J:$J,0))</f>
        <v>#N/A</v>
      </c>
      <c r="X2146" s="170">
        <f t="shared" ca="1" si="99"/>
        <v>0</v>
      </c>
      <c r="AB2146" s="312" t="str">
        <f t="shared" si="101"/>
        <v/>
      </c>
    </row>
    <row r="2147" spans="1:28" s="170" customFormat="1" ht="20.399999999999999">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0"/>
        <v/>
      </c>
      <c r="T2147" s="155" t="str">
        <f ca="1">IF(B2147="","",IF(ISERROR(MATCH($J2147,SorP!$B$1:$B$6226,0)),"",INDIRECT("'SorP'!$A$"&amp;MATCH($S2147&amp;$J2147,SorP!C:C,0))))</f>
        <v/>
      </c>
      <c r="U2147" s="168"/>
      <c r="V2147" s="169" t="e">
        <f>IF(C2147="",NA(),MATCH($B2147&amp;$C2147,'Smelter Look-up'!$J:$J,0))</f>
        <v>#N/A</v>
      </c>
      <c r="X2147" s="170">
        <f t="shared" ca="1" si="99"/>
        <v>0</v>
      </c>
      <c r="AB2147" s="312" t="str">
        <f t="shared" si="101"/>
        <v/>
      </c>
    </row>
    <row r="2148" spans="1:28" s="170" customFormat="1" ht="20.399999999999999">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0"/>
        <v/>
      </c>
      <c r="T2148" s="155" t="str">
        <f ca="1">IF(B2148="","",IF(ISERROR(MATCH($J2148,SorP!$B$1:$B$6226,0)),"",INDIRECT("'SorP'!$A$"&amp;MATCH($S2148&amp;$J2148,SorP!C:C,0))))</f>
        <v/>
      </c>
      <c r="U2148" s="168"/>
      <c r="V2148" s="169" t="e">
        <f>IF(C2148="",NA(),MATCH($B2148&amp;$C2148,'Smelter Look-up'!$J:$J,0))</f>
        <v>#N/A</v>
      </c>
      <c r="X2148" s="170">
        <f t="shared" ca="1" si="99"/>
        <v>0</v>
      </c>
      <c r="AB2148" s="312" t="str">
        <f t="shared" si="101"/>
        <v/>
      </c>
    </row>
    <row r="2149" spans="1:28" s="170" customFormat="1" ht="20.399999999999999">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0"/>
        <v/>
      </c>
      <c r="T2149" s="155" t="str">
        <f ca="1">IF(B2149="","",IF(ISERROR(MATCH($J2149,SorP!$B$1:$B$6226,0)),"",INDIRECT("'SorP'!$A$"&amp;MATCH($S2149&amp;$J2149,SorP!C:C,0))))</f>
        <v/>
      </c>
      <c r="U2149" s="168"/>
      <c r="V2149" s="169" t="e">
        <f>IF(C2149="",NA(),MATCH($B2149&amp;$C2149,'Smelter Look-up'!$J:$J,0))</f>
        <v>#N/A</v>
      </c>
      <c r="X2149" s="170">
        <f t="shared" ca="1" si="99"/>
        <v>0</v>
      </c>
      <c r="AB2149" s="312" t="str">
        <f t="shared" si="101"/>
        <v/>
      </c>
    </row>
    <row r="2150" spans="1:28" s="170" customFormat="1" ht="20.399999999999999">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0"/>
        <v/>
      </c>
      <c r="T2150" s="155" t="str">
        <f ca="1">IF(B2150="","",IF(ISERROR(MATCH($J2150,SorP!$B$1:$B$6226,0)),"",INDIRECT("'SorP'!$A$"&amp;MATCH($S2150&amp;$J2150,SorP!C:C,0))))</f>
        <v/>
      </c>
      <c r="U2150" s="168"/>
      <c r="V2150" s="169" t="e">
        <f>IF(C2150="",NA(),MATCH($B2150&amp;$C2150,'Smelter Look-up'!$J:$J,0))</f>
        <v>#N/A</v>
      </c>
      <c r="X2150" s="170">
        <f t="shared" ca="1" si="99"/>
        <v>0</v>
      </c>
      <c r="AB2150" s="312" t="str">
        <f t="shared" si="101"/>
        <v/>
      </c>
    </row>
    <row r="2151" spans="1:28" s="170" customFormat="1" ht="20.399999999999999">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0"/>
        <v/>
      </c>
      <c r="T2151" s="155" t="str">
        <f ca="1">IF(B2151="","",IF(ISERROR(MATCH($J2151,SorP!$B$1:$B$6226,0)),"",INDIRECT("'SorP'!$A$"&amp;MATCH($S2151&amp;$J2151,SorP!C:C,0))))</f>
        <v/>
      </c>
      <c r="U2151" s="168"/>
      <c r="V2151" s="169" t="e">
        <f>IF(C2151="",NA(),MATCH($B2151&amp;$C2151,'Smelter Look-up'!$J:$J,0))</f>
        <v>#N/A</v>
      </c>
      <c r="X2151" s="170">
        <f t="shared" ca="1" si="99"/>
        <v>0</v>
      </c>
      <c r="AB2151" s="312" t="str">
        <f t="shared" si="101"/>
        <v/>
      </c>
    </row>
    <row r="2152" spans="1:28" s="170" customFormat="1" ht="20.399999999999999">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0"/>
        <v/>
      </c>
      <c r="T2152" s="155" t="str">
        <f ca="1">IF(B2152="","",IF(ISERROR(MATCH($J2152,SorP!$B$1:$B$6226,0)),"",INDIRECT("'SorP'!$A$"&amp;MATCH($S2152&amp;$J2152,SorP!C:C,0))))</f>
        <v/>
      </c>
      <c r="U2152" s="168"/>
      <c r="V2152" s="169" t="e">
        <f>IF(C2152="",NA(),MATCH($B2152&amp;$C2152,'Smelter Look-up'!$J:$J,0))</f>
        <v>#N/A</v>
      </c>
      <c r="X2152" s="170">
        <f t="shared" ca="1" si="99"/>
        <v>0</v>
      </c>
      <c r="AB2152" s="312" t="str">
        <f t="shared" si="101"/>
        <v/>
      </c>
    </row>
    <row r="2153" spans="1:28" s="170" customFormat="1" ht="20.399999999999999">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0"/>
        <v/>
      </c>
      <c r="T2153" s="155" t="str">
        <f ca="1">IF(B2153="","",IF(ISERROR(MATCH($J2153,SorP!$B$1:$B$6226,0)),"",INDIRECT("'SorP'!$A$"&amp;MATCH($S2153&amp;$J2153,SorP!C:C,0))))</f>
        <v/>
      </c>
      <c r="U2153" s="168"/>
      <c r="V2153" s="169" t="e">
        <f>IF(C2153="",NA(),MATCH($B2153&amp;$C2153,'Smelter Look-up'!$J:$J,0))</f>
        <v>#N/A</v>
      </c>
      <c r="X2153" s="170">
        <f t="shared" ca="1" si="99"/>
        <v>0</v>
      </c>
      <c r="AB2153" s="312" t="str">
        <f t="shared" si="101"/>
        <v/>
      </c>
    </row>
    <row r="2154" spans="1:28" s="170" customFormat="1" ht="20.399999999999999">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0"/>
        <v/>
      </c>
      <c r="T2154" s="155" t="str">
        <f ca="1">IF(B2154="","",IF(ISERROR(MATCH($J2154,SorP!$B$1:$B$6226,0)),"",INDIRECT("'SorP'!$A$"&amp;MATCH($S2154&amp;$J2154,SorP!C:C,0))))</f>
        <v/>
      </c>
      <c r="U2154" s="168"/>
      <c r="V2154" s="169" t="e">
        <f>IF(C2154="",NA(),MATCH($B2154&amp;$C2154,'Smelter Look-up'!$J:$J,0))</f>
        <v>#N/A</v>
      </c>
      <c r="X2154" s="170">
        <f t="shared" ca="1" si="99"/>
        <v>0</v>
      </c>
      <c r="AB2154" s="312" t="str">
        <f t="shared" si="101"/>
        <v/>
      </c>
    </row>
    <row r="2155" spans="1:28" s="170" customFormat="1" ht="20.399999999999999">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0"/>
        <v/>
      </c>
      <c r="T2155" s="155" t="str">
        <f ca="1">IF(B2155="","",IF(ISERROR(MATCH($J2155,SorP!$B$1:$B$6226,0)),"",INDIRECT("'SorP'!$A$"&amp;MATCH($S2155&amp;$J2155,SorP!C:C,0))))</f>
        <v/>
      </c>
      <c r="U2155" s="168"/>
      <c r="V2155" s="169" t="e">
        <f>IF(C2155="",NA(),MATCH($B2155&amp;$C2155,'Smelter Look-up'!$J:$J,0))</f>
        <v>#N/A</v>
      </c>
      <c r="X2155" s="170">
        <f t="shared" ca="1" si="99"/>
        <v>0</v>
      </c>
      <c r="AB2155" s="312" t="str">
        <f t="shared" si="101"/>
        <v/>
      </c>
    </row>
    <row r="2156" spans="1:28" s="170" customFormat="1" ht="20.399999999999999">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0"/>
        <v/>
      </c>
      <c r="T2156" s="155" t="str">
        <f ca="1">IF(B2156="","",IF(ISERROR(MATCH($J2156,SorP!$B$1:$B$6226,0)),"",INDIRECT("'SorP'!$A$"&amp;MATCH($S2156&amp;$J2156,SorP!C:C,0))))</f>
        <v/>
      </c>
      <c r="U2156" s="168"/>
      <c r="V2156" s="169" t="e">
        <f>IF(C2156="",NA(),MATCH($B2156&amp;$C2156,'Smelter Look-up'!$J:$J,0))</f>
        <v>#N/A</v>
      </c>
      <c r="X2156" s="170">
        <f t="shared" ca="1" si="99"/>
        <v>0</v>
      </c>
      <c r="AB2156" s="312" t="str">
        <f t="shared" si="101"/>
        <v/>
      </c>
    </row>
    <row r="2157" spans="1:28" s="170" customFormat="1" ht="20.399999999999999">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0"/>
        <v/>
      </c>
      <c r="T2157" s="155" t="str">
        <f ca="1">IF(B2157="","",IF(ISERROR(MATCH($J2157,SorP!$B$1:$B$6226,0)),"",INDIRECT("'SorP'!$A$"&amp;MATCH($S2157&amp;$J2157,SorP!C:C,0))))</f>
        <v/>
      </c>
      <c r="U2157" s="168"/>
      <c r="V2157" s="169" t="e">
        <f>IF(C2157="",NA(),MATCH($B2157&amp;$C2157,'Smelter Look-up'!$J:$J,0))</f>
        <v>#N/A</v>
      </c>
      <c r="X2157" s="170">
        <f t="shared" ca="1" si="99"/>
        <v>0</v>
      </c>
      <c r="AB2157" s="312" t="str">
        <f t="shared" si="101"/>
        <v/>
      </c>
    </row>
    <row r="2158" spans="1:28" s="170" customFormat="1" ht="20.399999999999999">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0"/>
        <v/>
      </c>
      <c r="T2158" s="155" t="str">
        <f ca="1">IF(B2158="","",IF(ISERROR(MATCH($J2158,SorP!$B$1:$B$6226,0)),"",INDIRECT("'SorP'!$A$"&amp;MATCH($S2158&amp;$J2158,SorP!C:C,0))))</f>
        <v/>
      </c>
      <c r="U2158" s="168"/>
      <c r="V2158" s="169" t="e">
        <f>IF(C2158="",NA(),MATCH($B2158&amp;$C2158,'Smelter Look-up'!$J:$J,0))</f>
        <v>#N/A</v>
      </c>
      <c r="X2158" s="170">
        <f t="shared" ca="1" si="99"/>
        <v>0</v>
      </c>
      <c r="AB2158" s="312" t="str">
        <f t="shared" si="101"/>
        <v/>
      </c>
    </row>
    <row r="2159" spans="1:28" s="170" customFormat="1" ht="20.399999999999999">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0"/>
        <v/>
      </c>
      <c r="T2159" s="155" t="str">
        <f ca="1">IF(B2159="","",IF(ISERROR(MATCH($J2159,SorP!$B$1:$B$6226,0)),"",INDIRECT("'SorP'!$A$"&amp;MATCH($S2159&amp;$J2159,SorP!C:C,0))))</f>
        <v/>
      </c>
      <c r="U2159" s="168"/>
      <c r="V2159" s="169" t="e">
        <f>IF(C2159="",NA(),MATCH($B2159&amp;$C2159,'Smelter Look-up'!$J:$J,0))</f>
        <v>#N/A</v>
      </c>
      <c r="X2159" s="170">
        <f t="shared" ca="1" si="99"/>
        <v>0</v>
      </c>
      <c r="AB2159" s="312" t="str">
        <f t="shared" si="101"/>
        <v/>
      </c>
    </row>
    <row r="2160" spans="1:28" s="170" customFormat="1" ht="20.399999999999999">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0"/>
        <v/>
      </c>
      <c r="T2160" s="155" t="str">
        <f ca="1">IF(B2160="","",IF(ISERROR(MATCH($J2160,SorP!$B$1:$B$6226,0)),"",INDIRECT("'SorP'!$A$"&amp;MATCH($S2160&amp;$J2160,SorP!C:C,0))))</f>
        <v/>
      </c>
      <c r="U2160" s="168"/>
      <c r="V2160" s="169" t="e">
        <f>IF(C2160="",NA(),MATCH($B2160&amp;$C2160,'Smelter Look-up'!$J:$J,0))</f>
        <v>#N/A</v>
      </c>
      <c r="X2160" s="170">
        <f t="shared" ca="1" si="99"/>
        <v>0</v>
      </c>
      <c r="AB2160" s="312" t="str">
        <f t="shared" si="101"/>
        <v/>
      </c>
    </row>
    <row r="2161" spans="1:28" s="170" customFormat="1" ht="20.399999999999999">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0"/>
        <v/>
      </c>
      <c r="T2161" s="155" t="str">
        <f ca="1">IF(B2161="","",IF(ISERROR(MATCH($J2161,SorP!$B$1:$B$6226,0)),"",INDIRECT("'SorP'!$A$"&amp;MATCH($S2161&amp;$J2161,SorP!C:C,0))))</f>
        <v/>
      </c>
      <c r="U2161" s="168"/>
      <c r="V2161" s="169" t="e">
        <f>IF(C2161="",NA(),MATCH($B2161&amp;$C2161,'Smelter Look-up'!$J:$J,0))</f>
        <v>#N/A</v>
      </c>
      <c r="X2161" s="170">
        <f t="shared" ca="1" si="99"/>
        <v>0</v>
      </c>
      <c r="AB2161" s="312" t="str">
        <f t="shared" si="101"/>
        <v/>
      </c>
    </row>
    <row r="2162" spans="1:28" s="170" customFormat="1" ht="20.399999999999999">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0"/>
        <v/>
      </c>
      <c r="T2162" s="155" t="str">
        <f ca="1">IF(B2162="","",IF(ISERROR(MATCH($J2162,SorP!$B$1:$B$6226,0)),"",INDIRECT("'SorP'!$A$"&amp;MATCH($S2162&amp;$J2162,SorP!C:C,0))))</f>
        <v/>
      </c>
      <c r="U2162" s="168"/>
      <c r="V2162" s="169" t="e">
        <f>IF(C2162="",NA(),MATCH($B2162&amp;$C2162,'Smelter Look-up'!$J:$J,0))</f>
        <v>#N/A</v>
      </c>
      <c r="X2162" s="170">
        <f t="shared" ca="1" si="99"/>
        <v>0</v>
      </c>
      <c r="AB2162" s="312" t="str">
        <f t="shared" si="101"/>
        <v/>
      </c>
    </row>
    <row r="2163" spans="1:28" s="170" customFormat="1" ht="20.399999999999999">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0"/>
        <v/>
      </c>
      <c r="T2163" s="155" t="str">
        <f ca="1">IF(B2163="","",IF(ISERROR(MATCH($J2163,SorP!$B$1:$B$6226,0)),"",INDIRECT("'SorP'!$A$"&amp;MATCH($S2163&amp;$J2163,SorP!C:C,0))))</f>
        <v/>
      </c>
      <c r="U2163" s="168"/>
      <c r="V2163" s="169" t="e">
        <f>IF(C2163="",NA(),MATCH($B2163&amp;$C2163,'Smelter Look-up'!$J:$J,0))</f>
        <v>#N/A</v>
      </c>
      <c r="X2163" s="170">
        <f t="shared" ca="1" si="99"/>
        <v>0</v>
      </c>
      <c r="AB2163" s="312" t="str">
        <f t="shared" si="101"/>
        <v/>
      </c>
    </row>
    <row r="2164" spans="1:28" s="170" customFormat="1" ht="20.399999999999999">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0"/>
        <v/>
      </c>
      <c r="T2164" s="155" t="str">
        <f ca="1">IF(B2164="","",IF(ISERROR(MATCH($J2164,SorP!$B$1:$B$6226,0)),"",INDIRECT("'SorP'!$A$"&amp;MATCH($S2164&amp;$J2164,SorP!C:C,0))))</f>
        <v/>
      </c>
      <c r="U2164" s="168"/>
      <c r="V2164" s="169" t="e">
        <f>IF(C2164="",NA(),MATCH($B2164&amp;$C2164,'Smelter Look-up'!$J:$J,0))</f>
        <v>#N/A</v>
      </c>
      <c r="X2164" s="170">
        <f t="shared" ca="1" si="99"/>
        <v>0</v>
      </c>
      <c r="AB2164" s="312" t="str">
        <f t="shared" si="101"/>
        <v/>
      </c>
    </row>
    <row r="2165" spans="1:28" s="170" customFormat="1" ht="20.399999999999999">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0"/>
        <v/>
      </c>
      <c r="T2165" s="155" t="str">
        <f ca="1">IF(B2165="","",IF(ISERROR(MATCH($J2165,SorP!$B$1:$B$6226,0)),"",INDIRECT("'SorP'!$A$"&amp;MATCH($S2165&amp;$J2165,SorP!C:C,0))))</f>
        <v/>
      </c>
      <c r="U2165" s="168"/>
      <c r="V2165" s="169" t="e">
        <f>IF(C2165="",NA(),MATCH($B2165&amp;$C2165,'Smelter Look-up'!$J:$J,0))</f>
        <v>#N/A</v>
      </c>
      <c r="X2165" s="170">
        <f t="shared" ca="1" si="99"/>
        <v>0</v>
      </c>
      <c r="AB2165" s="312" t="str">
        <f t="shared" si="101"/>
        <v/>
      </c>
    </row>
    <row r="2166" spans="1:28" s="170" customFormat="1" ht="20.399999999999999">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0"/>
        <v/>
      </c>
      <c r="T2166" s="155" t="str">
        <f ca="1">IF(B2166="","",IF(ISERROR(MATCH($J2166,SorP!$B$1:$B$6226,0)),"",INDIRECT("'SorP'!$A$"&amp;MATCH($S2166&amp;$J2166,SorP!C:C,0))))</f>
        <v/>
      </c>
      <c r="U2166" s="168"/>
      <c r="V2166" s="169" t="e">
        <f>IF(C2166="",NA(),MATCH($B2166&amp;$C2166,'Smelter Look-up'!$J:$J,0))</f>
        <v>#N/A</v>
      </c>
      <c r="X2166" s="170">
        <f t="shared" ca="1" si="99"/>
        <v>0</v>
      </c>
      <c r="AB2166" s="312" t="str">
        <f t="shared" si="101"/>
        <v/>
      </c>
    </row>
    <row r="2167" spans="1:28" s="170" customFormat="1" ht="20.399999999999999">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0"/>
        <v/>
      </c>
      <c r="T2167" s="155" t="str">
        <f ca="1">IF(B2167="","",IF(ISERROR(MATCH($J2167,SorP!$B$1:$B$6226,0)),"",INDIRECT("'SorP'!$A$"&amp;MATCH($S2167&amp;$J2167,SorP!C:C,0))))</f>
        <v/>
      </c>
      <c r="U2167" s="168"/>
      <c r="V2167" s="169" t="e">
        <f>IF(C2167="",NA(),MATCH($B2167&amp;$C2167,'Smelter Look-up'!$J:$J,0))</f>
        <v>#N/A</v>
      </c>
      <c r="X2167" s="170">
        <f t="shared" ca="1" si="99"/>
        <v>0</v>
      </c>
      <c r="AB2167" s="312" t="str">
        <f t="shared" si="101"/>
        <v/>
      </c>
    </row>
    <row r="2168" spans="1:28" s="170" customFormat="1" ht="20.399999999999999">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0"/>
        <v/>
      </c>
      <c r="T2168" s="155" t="str">
        <f ca="1">IF(B2168="","",IF(ISERROR(MATCH($J2168,SorP!$B$1:$B$6226,0)),"",INDIRECT("'SorP'!$A$"&amp;MATCH($S2168&amp;$J2168,SorP!C:C,0))))</f>
        <v/>
      </c>
      <c r="U2168" s="168"/>
      <c r="V2168" s="169" t="e">
        <f>IF(C2168="",NA(),MATCH($B2168&amp;$C2168,'Smelter Look-up'!$J:$J,0))</f>
        <v>#N/A</v>
      </c>
      <c r="X2168" s="170">
        <f t="shared" ca="1" si="99"/>
        <v>0</v>
      </c>
      <c r="AB2168" s="312" t="str">
        <f t="shared" si="101"/>
        <v/>
      </c>
    </row>
    <row r="2169" spans="1:28" s="170" customFormat="1" ht="20.399999999999999">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0"/>
        <v/>
      </c>
      <c r="T2169" s="155" t="str">
        <f ca="1">IF(B2169="","",IF(ISERROR(MATCH($J2169,SorP!$B$1:$B$6226,0)),"",INDIRECT("'SorP'!$A$"&amp;MATCH($S2169&amp;$J2169,SorP!C:C,0))))</f>
        <v/>
      </c>
      <c r="U2169" s="168"/>
      <c r="V2169" s="169" t="e">
        <f>IF(C2169="",NA(),MATCH($B2169&amp;$C2169,'Smelter Look-up'!$J:$J,0))</f>
        <v>#N/A</v>
      </c>
      <c r="X2169" s="170">
        <f t="shared" ca="1" si="99"/>
        <v>0</v>
      </c>
      <c r="AB2169" s="312" t="str">
        <f t="shared" si="101"/>
        <v/>
      </c>
    </row>
    <row r="2170" spans="1:28" s="170" customFormat="1" ht="20.399999999999999">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0"/>
        <v/>
      </c>
      <c r="T2170" s="155" t="str">
        <f ca="1">IF(B2170="","",IF(ISERROR(MATCH($J2170,SorP!$B$1:$B$6226,0)),"",INDIRECT("'SorP'!$A$"&amp;MATCH($S2170&amp;$J2170,SorP!C:C,0))))</f>
        <v/>
      </c>
      <c r="U2170" s="168"/>
      <c r="V2170" s="169" t="e">
        <f>IF(C2170="",NA(),MATCH($B2170&amp;$C2170,'Smelter Look-up'!$J:$J,0))</f>
        <v>#N/A</v>
      </c>
      <c r="X2170" s="170">
        <f t="shared" ca="1" si="99"/>
        <v>0</v>
      </c>
      <c r="AB2170" s="312" t="str">
        <f t="shared" si="101"/>
        <v/>
      </c>
    </row>
    <row r="2171" spans="1:28" s="170" customFormat="1" ht="20.399999999999999">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0"/>
        <v/>
      </c>
      <c r="T2171" s="155" t="str">
        <f ca="1">IF(B2171="","",IF(ISERROR(MATCH($J2171,SorP!$B$1:$B$6226,0)),"",INDIRECT("'SorP'!$A$"&amp;MATCH($S2171&amp;$J2171,SorP!C:C,0))))</f>
        <v/>
      </c>
      <c r="U2171" s="168"/>
      <c r="V2171" s="169" t="e">
        <f>IF(C2171="",NA(),MATCH($B2171&amp;$C2171,'Smelter Look-up'!$J:$J,0))</f>
        <v>#N/A</v>
      </c>
      <c r="X2171" s="170">
        <f t="shared" ca="1" si="99"/>
        <v>0</v>
      </c>
      <c r="AB2171" s="312" t="str">
        <f t="shared" si="101"/>
        <v/>
      </c>
    </row>
    <row r="2172" spans="1:28" s="170" customFormat="1" ht="20.399999999999999">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0"/>
        <v/>
      </c>
      <c r="T2172" s="155" t="str">
        <f ca="1">IF(B2172="","",IF(ISERROR(MATCH($J2172,SorP!$B$1:$B$6226,0)),"",INDIRECT("'SorP'!$A$"&amp;MATCH($S2172&amp;$J2172,SorP!C:C,0))))</f>
        <v/>
      </c>
      <c r="U2172" s="168"/>
      <c r="V2172" s="169" t="e">
        <f>IF(C2172="",NA(),MATCH($B2172&amp;$C2172,'Smelter Look-up'!$J:$J,0))</f>
        <v>#N/A</v>
      </c>
      <c r="X2172" s="170">
        <f t="shared" ref="X2172:X2235" ca="1" si="102">IF(AND(C2172="Smelter not listed",OR(LEN(D2172)=0,LEN(E2172)=0)),1,0)</f>
        <v>0</v>
      </c>
      <c r="AB2172" s="312" t="str">
        <f t="shared" si="101"/>
        <v/>
      </c>
    </row>
    <row r="2173" spans="1:28" s="170" customFormat="1" ht="20.399999999999999">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ref="S2173:S2236" ca="1" si="103">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2"/>
        <v>0</v>
      </c>
      <c r="AB2173" s="312" t="str">
        <f t="shared" si="101"/>
        <v/>
      </c>
    </row>
    <row r="2174" spans="1:28" s="170" customFormat="1" ht="20.399999999999999">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1"/>
        <v/>
      </c>
    </row>
    <row r="2175" spans="1:28" s="170" customFormat="1" ht="20.399999999999999">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ca="1" si="102"/>
        <v>0</v>
      </c>
      <c r="AB2175" s="312" t="str">
        <f t="shared" si="101"/>
        <v/>
      </c>
    </row>
    <row r="2176" spans="1:28" s="170" customFormat="1" ht="20.399999999999999">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3"/>
        <v/>
      </c>
      <c r="T2176" s="155" t="str">
        <f ca="1">IF(B2176="","",IF(ISERROR(MATCH($J2176,SorP!$B$1:$B$6226,0)),"",INDIRECT("'SorP'!$A$"&amp;MATCH($S2176&amp;$J2176,SorP!C:C,0))))</f>
        <v/>
      </c>
      <c r="U2176" s="168"/>
      <c r="V2176" s="169" t="e">
        <f>IF(C2176="",NA(),MATCH($B2176&amp;$C2176,'Smelter Look-up'!$J:$J,0))</f>
        <v>#N/A</v>
      </c>
      <c r="X2176" s="170">
        <f t="shared" ca="1" si="102"/>
        <v>0</v>
      </c>
      <c r="AB2176" s="312" t="str">
        <f t="shared" si="101"/>
        <v/>
      </c>
    </row>
    <row r="2177" spans="1:28" s="170" customFormat="1" ht="20.399999999999999">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3"/>
        <v/>
      </c>
      <c r="T2177" s="155" t="str">
        <f ca="1">IF(B2177="","",IF(ISERROR(MATCH($J2177,SorP!$B$1:$B$6226,0)),"",INDIRECT("'SorP'!$A$"&amp;MATCH($S2177&amp;$J2177,SorP!C:C,0))))</f>
        <v/>
      </c>
      <c r="U2177" s="168"/>
      <c r="V2177" s="169" t="e">
        <f>IF(C2177="",NA(),MATCH($B2177&amp;$C2177,'Smelter Look-up'!$J:$J,0))</f>
        <v>#N/A</v>
      </c>
      <c r="X2177" s="170">
        <f t="shared" ca="1" si="102"/>
        <v>0</v>
      </c>
      <c r="AB2177" s="312" t="str">
        <f t="shared" si="101"/>
        <v/>
      </c>
    </row>
    <row r="2178" spans="1:28" s="170" customFormat="1" ht="20.399999999999999">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3"/>
        <v/>
      </c>
      <c r="T2178" s="155" t="str">
        <f ca="1">IF(B2178="","",IF(ISERROR(MATCH($J2178,SorP!$B$1:$B$6226,0)),"",INDIRECT("'SorP'!$A$"&amp;MATCH($S2178&amp;$J2178,SorP!C:C,0))))</f>
        <v/>
      </c>
      <c r="U2178" s="168"/>
      <c r="V2178" s="169" t="e">
        <f>IF(C2178="",NA(),MATCH($B2178&amp;$C2178,'Smelter Look-up'!$J:$J,0))</f>
        <v>#N/A</v>
      </c>
      <c r="X2178" s="170">
        <f t="shared" ca="1" si="102"/>
        <v>0</v>
      </c>
      <c r="AB2178" s="312" t="str">
        <f t="shared" si="101"/>
        <v/>
      </c>
    </row>
    <row r="2179" spans="1:28" s="170" customFormat="1" ht="20.399999999999999">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3"/>
        <v/>
      </c>
      <c r="T2179" s="155" t="str">
        <f ca="1">IF(B2179="","",IF(ISERROR(MATCH($J2179,SorP!$B$1:$B$6226,0)),"",INDIRECT("'SorP'!$A$"&amp;MATCH($S2179&amp;$J2179,SorP!C:C,0))))</f>
        <v/>
      </c>
      <c r="U2179" s="168"/>
      <c r="V2179" s="169" t="e">
        <f>IF(C2179="",NA(),MATCH($B2179&amp;$C2179,'Smelter Look-up'!$J:$J,0))</f>
        <v>#N/A</v>
      </c>
      <c r="X2179" s="170">
        <f t="shared" ca="1" si="102"/>
        <v>0</v>
      </c>
      <c r="AB2179" s="312" t="str">
        <f t="shared" ref="AB2179:AB2242" si="104">IF(C2179="","",B2179)</f>
        <v/>
      </c>
    </row>
    <row r="2180" spans="1:28" s="170" customFormat="1" ht="20.399999999999999">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3"/>
        <v/>
      </c>
      <c r="T2180" s="155" t="str">
        <f ca="1">IF(B2180="","",IF(ISERROR(MATCH($J2180,SorP!$B$1:$B$6226,0)),"",INDIRECT("'SorP'!$A$"&amp;MATCH($S2180&amp;$J2180,SorP!C:C,0))))</f>
        <v/>
      </c>
      <c r="U2180" s="168"/>
      <c r="V2180" s="169" t="e">
        <f>IF(C2180="",NA(),MATCH($B2180&amp;$C2180,'Smelter Look-up'!$J:$J,0))</f>
        <v>#N/A</v>
      </c>
      <c r="X2180" s="170">
        <f t="shared" ca="1" si="102"/>
        <v>0</v>
      </c>
      <c r="AB2180" s="312" t="str">
        <f t="shared" si="104"/>
        <v/>
      </c>
    </row>
    <row r="2181" spans="1:28" s="170" customFormat="1" ht="20.399999999999999">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3"/>
        <v/>
      </c>
      <c r="T2181" s="155" t="str">
        <f ca="1">IF(B2181="","",IF(ISERROR(MATCH($J2181,SorP!$B$1:$B$6226,0)),"",INDIRECT("'SorP'!$A$"&amp;MATCH($S2181&amp;$J2181,SorP!C:C,0))))</f>
        <v/>
      </c>
      <c r="U2181" s="168"/>
      <c r="V2181" s="169" t="e">
        <f>IF(C2181="",NA(),MATCH($B2181&amp;$C2181,'Smelter Look-up'!$J:$J,0))</f>
        <v>#N/A</v>
      </c>
      <c r="X2181" s="170">
        <f t="shared" ca="1" si="102"/>
        <v>0</v>
      </c>
      <c r="AB2181" s="312" t="str">
        <f t="shared" si="104"/>
        <v/>
      </c>
    </row>
    <row r="2182" spans="1:28" s="170" customFormat="1" ht="20.399999999999999">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3"/>
        <v/>
      </c>
      <c r="T2182" s="155" t="str">
        <f ca="1">IF(B2182="","",IF(ISERROR(MATCH($J2182,SorP!$B$1:$B$6226,0)),"",INDIRECT("'SorP'!$A$"&amp;MATCH($S2182&amp;$J2182,SorP!C:C,0))))</f>
        <v/>
      </c>
      <c r="U2182" s="168"/>
      <c r="V2182" s="169" t="e">
        <f>IF(C2182="",NA(),MATCH($B2182&amp;$C2182,'Smelter Look-up'!$J:$J,0))</f>
        <v>#N/A</v>
      </c>
      <c r="X2182" s="170">
        <f t="shared" ca="1" si="102"/>
        <v>0</v>
      </c>
      <c r="AB2182" s="312" t="str">
        <f t="shared" si="104"/>
        <v/>
      </c>
    </row>
    <row r="2183" spans="1:28" s="170" customFormat="1" ht="20.399999999999999">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3"/>
        <v/>
      </c>
      <c r="T2183" s="155" t="str">
        <f ca="1">IF(B2183="","",IF(ISERROR(MATCH($J2183,SorP!$B$1:$B$6226,0)),"",INDIRECT("'SorP'!$A$"&amp;MATCH($S2183&amp;$J2183,SorP!C:C,0))))</f>
        <v/>
      </c>
      <c r="U2183" s="168"/>
      <c r="V2183" s="169" t="e">
        <f>IF(C2183="",NA(),MATCH($B2183&amp;$C2183,'Smelter Look-up'!$J:$J,0))</f>
        <v>#N/A</v>
      </c>
      <c r="X2183" s="170">
        <f t="shared" ca="1" si="102"/>
        <v>0</v>
      </c>
      <c r="AB2183" s="312" t="str">
        <f t="shared" si="104"/>
        <v/>
      </c>
    </row>
    <row r="2184" spans="1:28" s="170" customFormat="1" ht="20.399999999999999">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3"/>
        <v/>
      </c>
      <c r="T2184" s="155" t="str">
        <f ca="1">IF(B2184="","",IF(ISERROR(MATCH($J2184,SorP!$B$1:$B$6226,0)),"",INDIRECT("'SorP'!$A$"&amp;MATCH($S2184&amp;$J2184,SorP!C:C,0))))</f>
        <v/>
      </c>
      <c r="U2184" s="168"/>
      <c r="V2184" s="169" t="e">
        <f>IF(C2184="",NA(),MATCH($B2184&amp;$C2184,'Smelter Look-up'!$J:$J,0))</f>
        <v>#N/A</v>
      </c>
      <c r="X2184" s="170">
        <f t="shared" ca="1" si="102"/>
        <v>0</v>
      </c>
      <c r="AB2184" s="312" t="str">
        <f t="shared" si="104"/>
        <v/>
      </c>
    </row>
    <row r="2185" spans="1:28" s="170" customFormat="1" ht="20.399999999999999">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3"/>
        <v/>
      </c>
      <c r="T2185" s="155" t="str">
        <f ca="1">IF(B2185="","",IF(ISERROR(MATCH($J2185,SorP!$B$1:$B$6226,0)),"",INDIRECT("'SorP'!$A$"&amp;MATCH($S2185&amp;$J2185,SorP!C:C,0))))</f>
        <v/>
      </c>
      <c r="U2185" s="168"/>
      <c r="V2185" s="169" t="e">
        <f>IF(C2185="",NA(),MATCH($B2185&amp;$C2185,'Smelter Look-up'!$J:$J,0))</f>
        <v>#N/A</v>
      </c>
      <c r="X2185" s="170">
        <f t="shared" ca="1" si="102"/>
        <v>0</v>
      </c>
      <c r="AB2185" s="312" t="str">
        <f t="shared" si="104"/>
        <v/>
      </c>
    </row>
    <row r="2186" spans="1:28" s="170" customFormat="1" ht="20.399999999999999">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3"/>
        <v/>
      </c>
      <c r="T2186" s="155" t="str">
        <f ca="1">IF(B2186="","",IF(ISERROR(MATCH($J2186,SorP!$B$1:$B$6226,0)),"",INDIRECT("'SorP'!$A$"&amp;MATCH($S2186&amp;$J2186,SorP!C:C,0))))</f>
        <v/>
      </c>
      <c r="U2186" s="168"/>
      <c r="V2186" s="169" t="e">
        <f>IF(C2186="",NA(),MATCH($B2186&amp;$C2186,'Smelter Look-up'!$J:$J,0))</f>
        <v>#N/A</v>
      </c>
      <c r="X2186" s="170">
        <f t="shared" ca="1" si="102"/>
        <v>0</v>
      </c>
      <c r="AB2186" s="312" t="str">
        <f t="shared" si="104"/>
        <v/>
      </c>
    </row>
    <row r="2187" spans="1:28" s="170" customFormat="1" ht="20.399999999999999">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3"/>
        <v/>
      </c>
      <c r="T2187" s="155" t="str">
        <f ca="1">IF(B2187="","",IF(ISERROR(MATCH($J2187,SorP!$B$1:$B$6226,0)),"",INDIRECT("'SorP'!$A$"&amp;MATCH($S2187&amp;$J2187,SorP!C:C,0))))</f>
        <v/>
      </c>
      <c r="U2187" s="168"/>
      <c r="V2187" s="169" t="e">
        <f>IF(C2187="",NA(),MATCH($B2187&amp;$C2187,'Smelter Look-up'!$J:$J,0))</f>
        <v>#N/A</v>
      </c>
      <c r="X2187" s="170">
        <f t="shared" ca="1" si="102"/>
        <v>0</v>
      </c>
      <c r="AB2187" s="312" t="str">
        <f t="shared" si="104"/>
        <v/>
      </c>
    </row>
    <row r="2188" spans="1:28" s="170" customFormat="1" ht="20.399999999999999">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3"/>
        <v/>
      </c>
      <c r="T2188" s="155" t="str">
        <f ca="1">IF(B2188="","",IF(ISERROR(MATCH($J2188,SorP!$B$1:$B$6226,0)),"",INDIRECT("'SorP'!$A$"&amp;MATCH($S2188&amp;$J2188,SorP!C:C,0))))</f>
        <v/>
      </c>
      <c r="U2188" s="168"/>
      <c r="V2188" s="169" t="e">
        <f>IF(C2188="",NA(),MATCH($B2188&amp;$C2188,'Smelter Look-up'!$J:$J,0))</f>
        <v>#N/A</v>
      </c>
      <c r="X2188" s="170">
        <f t="shared" ca="1" si="102"/>
        <v>0</v>
      </c>
      <c r="AB2188" s="312" t="str">
        <f t="shared" si="104"/>
        <v/>
      </c>
    </row>
    <row r="2189" spans="1:28" s="170" customFormat="1" ht="20.399999999999999">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3"/>
        <v/>
      </c>
      <c r="T2189" s="155" t="str">
        <f ca="1">IF(B2189="","",IF(ISERROR(MATCH($J2189,SorP!$B$1:$B$6226,0)),"",INDIRECT("'SorP'!$A$"&amp;MATCH($S2189&amp;$J2189,SorP!C:C,0))))</f>
        <v/>
      </c>
      <c r="U2189" s="168"/>
      <c r="V2189" s="169" t="e">
        <f>IF(C2189="",NA(),MATCH($B2189&amp;$C2189,'Smelter Look-up'!$J:$J,0))</f>
        <v>#N/A</v>
      </c>
      <c r="X2189" s="170">
        <f t="shared" ca="1" si="102"/>
        <v>0</v>
      </c>
      <c r="AB2189" s="312" t="str">
        <f t="shared" si="104"/>
        <v/>
      </c>
    </row>
    <row r="2190" spans="1:28" s="170" customFormat="1" ht="20.399999999999999">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3"/>
        <v/>
      </c>
      <c r="T2190" s="155" t="str">
        <f ca="1">IF(B2190="","",IF(ISERROR(MATCH($J2190,SorP!$B$1:$B$6226,0)),"",INDIRECT("'SorP'!$A$"&amp;MATCH($S2190&amp;$J2190,SorP!C:C,0))))</f>
        <v/>
      </c>
      <c r="U2190" s="168"/>
      <c r="V2190" s="169" t="e">
        <f>IF(C2190="",NA(),MATCH($B2190&amp;$C2190,'Smelter Look-up'!$J:$J,0))</f>
        <v>#N/A</v>
      </c>
      <c r="X2190" s="170">
        <f t="shared" ca="1" si="102"/>
        <v>0</v>
      </c>
      <c r="AB2190" s="312" t="str">
        <f t="shared" si="104"/>
        <v/>
      </c>
    </row>
    <row r="2191" spans="1:28" s="170" customFormat="1" ht="20.399999999999999">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3"/>
        <v/>
      </c>
      <c r="T2191" s="155" t="str">
        <f ca="1">IF(B2191="","",IF(ISERROR(MATCH($J2191,SorP!$B$1:$B$6226,0)),"",INDIRECT("'SorP'!$A$"&amp;MATCH($S2191&amp;$J2191,SorP!C:C,0))))</f>
        <v/>
      </c>
      <c r="U2191" s="168"/>
      <c r="V2191" s="169" t="e">
        <f>IF(C2191="",NA(),MATCH($B2191&amp;$C2191,'Smelter Look-up'!$J:$J,0))</f>
        <v>#N/A</v>
      </c>
      <c r="X2191" s="170">
        <f t="shared" ca="1" si="102"/>
        <v>0</v>
      </c>
      <c r="AB2191" s="312" t="str">
        <f t="shared" si="104"/>
        <v/>
      </c>
    </row>
    <row r="2192" spans="1:28" s="170" customFormat="1" ht="20.399999999999999">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3"/>
        <v/>
      </c>
      <c r="T2192" s="155" t="str">
        <f ca="1">IF(B2192="","",IF(ISERROR(MATCH($J2192,SorP!$B$1:$B$6226,0)),"",INDIRECT("'SorP'!$A$"&amp;MATCH($S2192&amp;$J2192,SorP!C:C,0))))</f>
        <v/>
      </c>
      <c r="U2192" s="168"/>
      <c r="V2192" s="169" t="e">
        <f>IF(C2192="",NA(),MATCH($B2192&amp;$C2192,'Smelter Look-up'!$J:$J,0))</f>
        <v>#N/A</v>
      </c>
      <c r="X2192" s="170">
        <f t="shared" ca="1" si="102"/>
        <v>0</v>
      </c>
      <c r="AB2192" s="312" t="str">
        <f t="shared" si="104"/>
        <v/>
      </c>
    </row>
    <row r="2193" spans="1:28" s="170" customFormat="1" ht="20.399999999999999">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3"/>
        <v/>
      </c>
      <c r="T2193" s="155" t="str">
        <f ca="1">IF(B2193="","",IF(ISERROR(MATCH($J2193,SorP!$B$1:$B$6226,0)),"",INDIRECT("'SorP'!$A$"&amp;MATCH($S2193&amp;$J2193,SorP!C:C,0))))</f>
        <v/>
      </c>
      <c r="U2193" s="168"/>
      <c r="V2193" s="169" t="e">
        <f>IF(C2193="",NA(),MATCH($B2193&amp;$C2193,'Smelter Look-up'!$J:$J,0))</f>
        <v>#N/A</v>
      </c>
      <c r="X2193" s="170">
        <f t="shared" ca="1" si="102"/>
        <v>0</v>
      </c>
      <c r="AB2193" s="312" t="str">
        <f t="shared" si="104"/>
        <v/>
      </c>
    </row>
    <row r="2194" spans="1:28" s="170" customFormat="1" ht="20.399999999999999">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3"/>
        <v/>
      </c>
      <c r="T2194" s="155" t="str">
        <f ca="1">IF(B2194="","",IF(ISERROR(MATCH($J2194,SorP!$B$1:$B$6226,0)),"",INDIRECT("'SorP'!$A$"&amp;MATCH($S2194&amp;$J2194,SorP!C:C,0))))</f>
        <v/>
      </c>
      <c r="U2194" s="168"/>
      <c r="V2194" s="169" t="e">
        <f>IF(C2194="",NA(),MATCH($B2194&amp;$C2194,'Smelter Look-up'!$J:$J,0))</f>
        <v>#N/A</v>
      </c>
      <c r="X2194" s="170">
        <f t="shared" ca="1" si="102"/>
        <v>0</v>
      </c>
      <c r="AB2194" s="312" t="str">
        <f t="shared" si="104"/>
        <v/>
      </c>
    </row>
    <row r="2195" spans="1:28" s="170" customFormat="1" ht="20.399999999999999">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3"/>
        <v/>
      </c>
      <c r="T2195" s="155" t="str">
        <f ca="1">IF(B2195="","",IF(ISERROR(MATCH($J2195,SorP!$B$1:$B$6226,0)),"",INDIRECT("'SorP'!$A$"&amp;MATCH($S2195&amp;$J2195,SorP!C:C,0))))</f>
        <v/>
      </c>
      <c r="U2195" s="168"/>
      <c r="V2195" s="169" t="e">
        <f>IF(C2195="",NA(),MATCH($B2195&amp;$C2195,'Smelter Look-up'!$J:$J,0))</f>
        <v>#N/A</v>
      </c>
      <c r="X2195" s="170">
        <f t="shared" ca="1" si="102"/>
        <v>0</v>
      </c>
      <c r="AB2195" s="312" t="str">
        <f t="shared" si="104"/>
        <v/>
      </c>
    </row>
    <row r="2196" spans="1:28" s="170" customFormat="1" ht="20.399999999999999">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3"/>
        <v/>
      </c>
      <c r="T2196" s="155" t="str">
        <f ca="1">IF(B2196="","",IF(ISERROR(MATCH($J2196,SorP!$B$1:$B$6226,0)),"",INDIRECT("'SorP'!$A$"&amp;MATCH($S2196&amp;$J2196,SorP!C:C,0))))</f>
        <v/>
      </c>
      <c r="U2196" s="168"/>
      <c r="V2196" s="169" t="e">
        <f>IF(C2196="",NA(),MATCH($B2196&amp;$C2196,'Smelter Look-up'!$J:$J,0))</f>
        <v>#N/A</v>
      </c>
      <c r="X2196" s="170">
        <f t="shared" ca="1" si="102"/>
        <v>0</v>
      </c>
      <c r="AB2196" s="312" t="str">
        <f t="shared" si="104"/>
        <v/>
      </c>
    </row>
    <row r="2197" spans="1:28" s="170" customFormat="1" ht="20.399999999999999">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3"/>
        <v/>
      </c>
      <c r="T2197" s="155" t="str">
        <f ca="1">IF(B2197="","",IF(ISERROR(MATCH($J2197,SorP!$B$1:$B$6226,0)),"",INDIRECT("'SorP'!$A$"&amp;MATCH($S2197&amp;$J2197,SorP!C:C,0))))</f>
        <v/>
      </c>
      <c r="U2197" s="168"/>
      <c r="V2197" s="169" t="e">
        <f>IF(C2197="",NA(),MATCH($B2197&amp;$C2197,'Smelter Look-up'!$J:$J,0))</f>
        <v>#N/A</v>
      </c>
      <c r="X2197" s="170">
        <f t="shared" ca="1" si="102"/>
        <v>0</v>
      </c>
      <c r="AB2197" s="312" t="str">
        <f t="shared" si="104"/>
        <v/>
      </c>
    </row>
    <row r="2198" spans="1:28" s="170" customFormat="1" ht="20.399999999999999">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3"/>
        <v/>
      </c>
      <c r="T2198" s="155" t="str">
        <f ca="1">IF(B2198="","",IF(ISERROR(MATCH($J2198,SorP!$B$1:$B$6226,0)),"",INDIRECT("'SorP'!$A$"&amp;MATCH($S2198&amp;$J2198,SorP!C:C,0))))</f>
        <v/>
      </c>
      <c r="U2198" s="168"/>
      <c r="V2198" s="169" t="e">
        <f>IF(C2198="",NA(),MATCH($B2198&amp;$C2198,'Smelter Look-up'!$J:$J,0))</f>
        <v>#N/A</v>
      </c>
      <c r="X2198" s="170">
        <f t="shared" ca="1" si="102"/>
        <v>0</v>
      </c>
      <c r="AB2198" s="312" t="str">
        <f t="shared" si="104"/>
        <v/>
      </c>
    </row>
    <row r="2199" spans="1:28" s="170" customFormat="1" ht="20.399999999999999">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3"/>
        <v/>
      </c>
      <c r="T2199" s="155" t="str">
        <f ca="1">IF(B2199="","",IF(ISERROR(MATCH($J2199,SorP!$B$1:$B$6226,0)),"",INDIRECT("'SorP'!$A$"&amp;MATCH($S2199&amp;$J2199,SorP!C:C,0))))</f>
        <v/>
      </c>
      <c r="U2199" s="168"/>
      <c r="V2199" s="169" t="e">
        <f>IF(C2199="",NA(),MATCH($B2199&amp;$C2199,'Smelter Look-up'!$J:$J,0))</f>
        <v>#N/A</v>
      </c>
      <c r="X2199" s="170">
        <f t="shared" ca="1" si="102"/>
        <v>0</v>
      </c>
      <c r="AB2199" s="312" t="str">
        <f t="shared" si="104"/>
        <v/>
      </c>
    </row>
    <row r="2200" spans="1:28" s="170" customFormat="1" ht="20.399999999999999">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3"/>
        <v/>
      </c>
      <c r="T2200" s="155" t="str">
        <f ca="1">IF(B2200="","",IF(ISERROR(MATCH($J2200,SorP!$B$1:$B$6226,0)),"",INDIRECT("'SorP'!$A$"&amp;MATCH($S2200&amp;$J2200,SorP!C:C,0))))</f>
        <v/>
      </c>
      <c r="U2200" s="168"/>
      <c r="V2200" s="169" t="e">
        <f>IF(C2200="",NA(),MATCH($B2200&amp;$C2200,'Smelter Look-up'!$J:$J,0))</f>
        <v>#N/A</v>
      </c>
      <c r="X2200" s="170">
        <f t="shared" ca="1" si="102"/>
        <v>0</v>
      </c>
      <c r="AB2200" s="312" t="str">
        <f t="shared" si="104"/>
        <v/>
      </c>
    </row>
    <row r="2201" spans="1:28" s="170" customFormat="1" ht="20.399999999999999">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3"/>
        <v/>
      </c>
      <c r="T2201" s="155" t="str">
        <f ca="1">IF(B2201="","",IF(ISERROR(MATCH($J2201,SorP!$B$1:$B$6226,0)),"",INDIRECT("'SorP'!$A$"&amp;MATCH($S2201&amp;$J2201,SorP!C:C,0))))</f>
        <v/>
      </c>
      <c r="U2201" s="168"/>
      <c r="V2201" s="169" t="e">
        <f>IF(C2201="",NA(),MATCH($B2201&amp;$C2201,'Smelter Look-up'!$J:$J,0))</f>
        <v>#N/A</v>
      </c>
      <c r="X2201" s="170">
        <f t="shared" ca="1" si="102"/>
        <v>0</v>
      </c>
      <c r="AB2201" s="312" t="str">
        <f t="shared" si="104"/>
        <v/>
      </c>
    </row>
    <row r="2202" spans="1:28" s="170" customFormat="1" ht="20.399999999999999">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3"/>
        <v/>
      </c>
      <c r="T2202" s="155" t="str">
        <f ca="1">IF(B2202="","",IF(ISERROR(MATCH($J2202,SorP!$B$1:$B$6226,0)),"",INDIRECT("'SorP'!$A$"&amp;MATCH($S2202&amp;$J2202,SorP!C:C,0))))</f>
        <v/>
      </c>
      <c r="U2202" s="168"/>
      <c r="V2202" s="169" t="e">
        <f>IF(C2202="",NA(),MATCH($B2202&amp;$C2202,'Smelter Look-up'!$J:$J,0))</f>
        <v>#N/A</v>
      </c>
      <c r="X2202" s="170">
        <f t="shared" ca="1" si="102"/>
        <v>0</v>
      </c>
      <c r="AB2202" s="312" t="str">
        <f t="shared" si="104"/>
        <v/>
      </c>
    </row>
    <row r="2203" spans="1:28" s="170" customFormat="1" ht="20.399999999999999">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3"/>
        <v/>
      </c>
      <c r="T2203" s="155" t="str">
        <f ca="1">IF(B2203="","",IF(ISERROR(MATCH($J2203,SorP!$B$1:$B$6226,0)),"",INDIRECT("'SorP'!$A$"&amp;MATCH($S2203&amp;$J2203,SorP!C:C,0))))</f>
        <v/>
      </c>
      <c r="U2203" s="168"/>
      <c r="V2203" s="169" t="e">
        <f>IF(C2203="",NA(),MATCH($B2203&amp;$C2203,'Smelter Look-up'!$J:$J,0))</f>
        <v>#N/A</v>
      </c>
      <c r="X2203" s="170">
        <f t="shared" ca="1" si="102"/>
        <v>0</v>
      </c>
      <c r="AB2203" s="312" t="str">
        <f t="shared" si="104"/>
        <v/>
      </c>
    </row>
    <row r="2204" spans="1:28" s="170" customFormat="1" ht="20.399999999999999">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3"/>
        <v/>
      </c>
      <c r="T2204" s="155" t="str">
        <f ca="1">IF(B2204="","",IF(ISERROR(MATCH($J2204,SorP!$B$1:$B$6226,0)),"",INDIRECT("'SorP'!$A$"&amp;MATCH($S2204&amp;$J2204,SorP!C:C,0))))</f>
        <v/>
      </c>
      <c r="U2204" s="168"/>
      <c r="V2204" s="169" t="e">
        <f>IF(C2204="",NA(),MATCH($B2204&amp;$C2204,'Smelter Look-up'!$J:$J,0))</f>
        <v>#N/A</v>
      </c>
      <c r="X2204" s="170">
        <f t="shared" ca="1" si="102"/>
        <v>0</v>
      </c>
      <c r="AB2204" s="312" t="str">
        <f t="shared" si="104"/>
        <v/>
      </c>
    </row>
    <row r="2205" spans="1:28" s="170" customFormat="1" ht="20.399999999999999">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3"/>
        <v/>
      </c>
      <c r="T2205" s="155" t="str">
        <f ca="1">IF(B2205="","",IF(ISERROR(MATCH($J2205,SorP!$B$1:$B$6226,0)),"",INDIRECT("'SorP'!$A$"&amp;MATCH($S2205&amp;$J2205,SorP!C:C,0))))</f>
        <v/>
      </c>
      <c r="U2205" s="168"/>
      <c r="V2205" s="169" t="e">
        <f>IF(C2205="",NA(),MATCH($B2205&amp;$C2205,'Smelter Look-up'!$J:$J,0))</f>
        <v>#N/A</v>
      </c>
      <c r="X2205" s="170">
        <f t="shared" ca="1" si="102"/>
        <v>0</v>
      </c>
      <c r="AB2205" s="312" t="str">
        <f t="shared" si="104"/>
        <v/>
      </c>
    </row>
    <row r="2206" spans="1:28" s="170" customFormat="1" ht="20.399999999999999">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3"/>
        <v/>
      </c>
      <c r="T2206" s="155" t="str">
        <f ca="1">IF(B2206="","",IF(ISERROR(MATCH($J2206,SorP!$B$1:$B$6226,0)),"",INDIRECT("'SorP'!$A$"&amp;MATCH($S2206&amp;$J2206,SorP!C:C,0))))</f>
        <v/>
      </c>
      <c r="U2206" s="168"/>
      <c r="V2206" s="169" t="e">
        <f>IF(C2206="",NA(),MATCH($B2206&amp;$C2206,'Smelter Look-up'!$J:$J,0))</f>
        <v>#N/A</v>
      </c>
      <c r="X2206" s="170">
        <f t="shared" ca="1" si="102"/>
        <v>0</v>
      </c>
      <c r="AB2206" s="312" t="str">
        <f t="shared" si="104"/>
        <v/>
      </c>
    </row>
    <row r="2207" spans="1:28" s="170" customFormat="1" ht="20.399999999999999">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3"/>
        <v/>
      </c>
      <c r="T2207" s="155" t="str">
        <f ca="1">IF(B2207="","",IF(ISERROR(MATCH($J2207,SorP!$B$1:$B$6226,0)),"",INDIRECT("'SorP'!$A$"&amp;MATCH($S2207&amp;$J2207,SorP!C:C,0))))</f>
        <v/>
      </c>
      <c r="U2207" s="168"/>
      <c r="V2207" s="169" t="e">
        <f>IF(C2207="",NA(),MATCH($B2207&amp;$C2207,'Smelter Look-up'!$J:$J,0))</f>
        <v>#N/A</v>
      </c>
      <c r="X2207" s="170">
        <f t="shared" ca="1" si="102"/>
        <v>0</v>
      </c>
      <c r="AB2207" s="312" t="str">
        <f t="shared" si="104"/>
        <v/>
      </c>
    </row>
    <row r="2208" spans="1:28" s="170" customFormat="1" ht="20.399999999999999">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3"/>
        <v/>
      </c>
      <c r="T2208" s="155" t="str">
        <f ca="1">IF(B2208="","",IF(ISERROR(MATCH($J2208,SorP!$B$1:$B$6226,0)),"",INDIRECT("'SorP'!$A$"&amp;MATCH($S2208&amp;$J2208,SorP!C:C,0))))</f>
        <v/>
      </c>
      <c r="U2208" s="168"/>
      <c r="V2208" s="169" t="e">
        <f>IF(C2208="",NA(),MATCH($B2208&amp;$C2208,'Smelter Look-up'!$J:$J,0))</f>
        <v>#N/A</v>
      </c>
      <c r="X2208" s="170">
        <f t="shared" ca="1" si="102"/>
        <v>0</v>
      </c>
      <c r="AB2208" s="312" t="str">
        <f t="shared" si="104"/>
        <v/>
      </c>
    </row>
    <row r="2209" spans="1:28" s="170" customFormat="1" ht="20.399999999999999">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3"/>
        <v/>
      </c>
      <c r="T2209" s="155" t="str">
        <f ca="1">IF(B2209="","",IF(ISERROR(MATCH($J2209,SorP!$B$1:$B$6226,0)),"",INDIRECT("'SorP'!$A$"&amp;MATCH($S2209&amp;$J2209,SorP!C:C,0))))</f>
        <v/>
      </c>
      <c r="U2209" s="168"/>
      <c r="V2209" s="169" t="e">
        <f>IF(C2209="",NA(),MATCH($B2209&amp;$C2209,'Smelter Look-up'!$J:$J,0))</f>
        <v>#N/A</v>
      </c>
      <c r="X2209" s="170">
        <f t="shared" ca="1" si="102"/>
        <v>0</v>
      </c>
      <c r="AB2209" s="312" t="str">
        <f t="shared" si="104"/>
        <v/>
      </c>
    </row>
    <row r="2210" spans="1:28" s="170" customFormat="1" ht="20.399999999999999">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3"/>
        <v/>
      </c>
      <c r="T2210" s="155" t="str">
        <f ca="1">IF(B2210="","",IF(ISERROR(MATCH($J2210,SorP!$B$1:$B$6226,0)),"",INDIRECT("'SorP'!$A$"&amp;MATCH($S2210&amp;$J2210,SorP!C:C,0))))</f>
        <v/>
      </c>
      <c r="U2210" s="168"/>
      <c r="V2210" s="169" t="e">
        <f>IF(C2210="",NA(),MATCH($B2210&amp;$C2210,'Smelter Look-up'!$J:$J,0))</f>
        <v>#N/A</v>
      </c>
      <c r="X2210" s="170">
        <f t="shared" ca="1" si="102"/>
        <v>0</v>
      </c>
      <c r="AB2210" s="312" t="str">
        <f t="shared" si="104"/>
        <v/>
      </c>
    </row>
    <row r="2211" spans="1:28" s="170" customFormat="1" ht="20.399999999999999">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3"/>
        <v/>
      </c>
      <c r="T2211" s="155" t="str">
        <f ca="1">IF(B2211="","",IF(ISERROR(MATCH($J2211,SorP!$B$1:$B$6226,0)),"",INDIRECT("'SorP'!$A$"&amp;MATCH($S2211&amp;$J2211,SorP!C:C,0))))</f>
        <v/>
      </c>
      <c r="U2211" s="168"/>
      <c r="V2211" s="169" t="e">
        <f>IF(C2211="",NA(),MATCH($B2211&amp;$C2211,'Smelter Look-up'!$J:$J,0))</f>
        <v>#N/A</v>
      </c>
      <c r="X2211" s="170">
        <f t="shared" ca="1" si="102"/>
        <v>0</v>
      </c>
      <c r="AB2211" s="312" t="str">
        <f t="shared" si="104"/>
        <v/>
      </c>
    </row>
    <row r="2212" spans="1:28" s="170" customFormat="1" ht="20.399999999999999">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3"/>
        <v/>
      </c>
      <c r="T2212" s="155" t="str">
        <f ca="1">IF(B2212="","",IF(ISERROR(MATCH($J2212,SorP!$B$1:$B$6226,0)),"",INDIRECT("'SorP'!$A$"&amp;MATCH($S2212&amp;$J2212,SorP!C:C,0))))</f>
        <v/>
      </c>
      <c r="U2212" s="168"/>
      <c r="V2212" s="169" t="e">
        <f>IF(C2212="",NA(),MATCH($B2212&amp;$C2212,'Smelter Look-up'!$J:$J,0))</f>
        <v>#N/A</v>
      </c>
      <c r="X2212" s="170">
        <f t="shared" ca="1" si="102"/>
        <v>0</v>
      </c>
      <c r="AB2212" s="312" t="str">
        <f t="shared" si="104"/>
        <v/>
      </c>
    </row>
    <row r="2213" spans="1:28" s="170" customFormat="1" ht="20.399999999999999">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3"/>
        <v/>
      </c>
      <c r="T2213" s="155" t="str">
        <f ca="1">IF(B2213="","",IF(ISERROR(MATCH($J2213,SorP!$B$1:$B$6226,0)),"",INDIRECT("'SorP'!$A$"&amp;MATCH($S2213&amp;$J2213,SorP!C:C,0))))</f>
        <v/>
      </c>
      <c r="U2213" s="168"/>
      <c r="V2213" s="169" t="e">
        <f>IF(C2213="",NA(),MATCH($B2213&amp;$C2213,'Smelter Look-up'!$J:$J,0))</f>
        <v>#N/A</v>
      </c>
      <c r="X2213" s="170">
        <f t="shared" ca="1" si="102"/>
        <v>0</v>
      </c>
      <c r="AB2213" s="312" t="str">
        <f t="shared" si="104"/>
        <v/>
      </c>
    </row>
    <row r="2214" spans="1:28" s="170" customFormat="1" ht="20.399999999999999">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3"/>
        <v/>
      </c>
      <c r="T2214" s="155" t="str">
        <f ca="1">IF(B2214="","",IF(ISERROR(MATCH($J2214,SorP!$B$1:$B$6226,0)),"",INDIRECT("'SorP'!$A$"&amp;MATCH($S2214&amp;$J2214,SorP!C:C,0))))</f>
        <v/>
      </c>
      <c r="U2214" s="168"/>
      <c r="V2214" s="169" t="e">
        <f>IF(C2214="",NA(),MATCH($B2214&amp;$C2214,'Smelter Look-up'!$J:$J,0))</f>
        <v>#N/A</v>
      </c>
      <c r="X2214" s="170">
        <f t="shared" ca="1" si="102"/>
        <v>0</v>
      </c>
      <c r="AB2214" s="312" t="str">
        <f t="shared" si="104"/>
        <v/>
      </c>
    </row>
    <row r="2215" spans="1:28" s="170" customFormat="1" ht="20.399999999999999">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3"/>
        <v/>
      </c>
      <c r="T2215" s="155" t="str">
        <f ca="1">IF(B2215="","",IF(ISERROR(MATCH($J2215,SorP!$B$1:$B$6226,0)),"",INDIRECT("'SorP'!$A$"&amp;MATCH($S2215&amp;$J2215,SorP!C:C,0))))</f>
        <v/>
      </c>
      <c r="U2215" s="168"/>
      <c r="V2215" s="169" t="e">
        <f>IF(C2215="",NA(),MATCH($B2215&amp;$C2215,'Smelter Look-up'!$J:$J,0))</f>
        <v>#N/A</v>
      </c>
      <c r="X2215" s="170">
        <f t="shared" ca="1" si="102"/>
        <v>0</v>
      </c>
      <c r="AB2215" s="312" t="str">
        <f t="shared" si="104"/>
        <v/>
      </c>
    </row>
    <row r="2216" spans="1:28" s="170" customFormat="1" ht="20.399999999999999">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3"/>
        <v/>
      </c>
      <c r="T2216" s="155" t="str">
        <f ca="1">IF(B2216="","",IF(ISERROR(MATCH($J2216,SorP!$B$1:$B$6226,0)),"",INDIRECT("'SorP'!$A$"&amp;MATCH($S2216&amp;$J2216,SorP!C:C,0))))</f>
        <v/>
      </c>
      <c r="U2216" s="168"/>
      <c r="V2216" s="169" t="e">
        <f>IF(C2216="",NA(),MATCH($B2216&amp;$C2216,'Smelter Look-up'!$J:$J,0))</f>
        <v>#N/A</v>
      </c>
      <c r="X2216" s="170">
        <f t="shared" ca="1" si="102"/>
        <v>0</v>
      </c>
      <c r="AB2216" s="312" t="str">
        <f t="shared" si="104"/>
        <v/>
      </c>
    </row>
    <row r="2217" spans="1:28" s="170" customFormat="1" ht="20.399999999999999">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3"/>
        <v/>
      </c>
      <c r="T2217" s="155" t="str">
        <f ca="1">IF(B2217="","",IF(ISERROR(MATCH($J2217,SorP!$B$1:$B$6226,0)),"",INDIRECT("'SorP'!$A$"&amp;MATCH($S2217&amp;$J2217,SorP!C:C,0))))</f>
        <v/>
      </c>
      <c r="U2217" s="168"/>
      <c r="V2217" s="169" t="e">
        <f>IF(C2217="",NA(),MATCH($B2217&amp;$C2217,'Smelter Look-up'!$J:$J,0))</f>
        <v>#N/A</v>
      </c>
      <c r="X2217" s="170">
        <f t="shared" ca="1" si="102"/>
        <v>0</v>
      </c>
      <c r="AB2217" s="312" t="str">
        <f t="shared" si="104"/>
        <v/>
      </c>
    </row>
    <row r="2218" spans="1:28" s="170" customFormat="1" ht="20.399999999999999">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3"/>
        <v/>
      </c>
      <c r="T2218" s="155" t="str">
        <f ca="1">IF(B2218="","",IF(ISERROR(MATCH($J2218,SorP!$B$1:$B$6226,0)),"",INDIRECT("'SorP'!$A$"&amp;MATCH($S2218&amp;$J2218,SorP!C:C,0))))</f>
        <v/>
      </c>
      <c r="U2218" s="168"/>
      <c r="V2218" s="169" t="e">
        <f>IF(C2218="",NA(),MATCH($B2218&amp;$C2218,'Smelter Look-up'!$J:$J,0))</f>
        <v>#N/A</v>
      </c>
      <c r="X2218" s="170">
        <f t="shared" ca="1" si="102"/>
        <v>0</v>
      </c>
      <c r="AB2218" s="312" t="str">
        <f t="shared" si="104"/>
        <v/>
      </c>
    </row>
    <row r="2219" spans="1:28" s="170" customFormat="1" ht="20.399999999999999">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3"/>
        <v/>
      </c>
      <c r="T2219" s="155" t="str">
        <f ca="1">IF(B2219="","",IF(ISERROR(MATCH($J2219,SorP!$B$1:$B$6226,0)),"",INDIRECT("'SorP'!$A$"&amp;MATCH($S2219&amp;$J2219,SorP!C:C,0))))</f>
        <v/>
      </c>
      <c r="U2219" s="168"/>
      <c r="V2219" s="169" t="e">
        <f>IF(C2219="",NA(),MATCH($B2219&amp;$C2219,'Smelter Look-up'!$J:$J,0))</f>
        <v>#N/A</v>
      </c>
      <c r="X2219" s="170">
        <f t="shared" ca="1" si="102"/>
        <v>0</v>
      </c>
      <c r="AB2219" s="312" t="str">
        <f t="shared" si="104"/>
        <v/>
      </c>
    </row>
    <row r="2220" spans="1:28" s="170" customFormat="1" ht="20.399999999999999">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3"/>
        <v/>
      </c>
      <c r="T2220" s="155" t="str">
        <f ca="1">IF(B2220="","",IF(ISERROR(MATCH($J2220,SorP!$B$1:$B$6226,0)),"",INDIRECT("'SorP'!$A$"&amp;MATCH($S2220&amp;$J2220,SorP!C:C,0))))</f>
        <v/>
      </c>
      <c r="U2220" s="168"/>
      <c r="V2220" s="169" t="e">
        <f>IF(C2220="",NA(),MATCH($B2220&amp;$C2220,'Smelter Look-up'!$J:$J,0))</f>
        <v>#N/A</v>
      </c>
      <c r="X2220" s="170">
        <f t="shared" ca="1" si="102"/>
        <v>0</v>
      </c>
      <c r="AB2220" s="312" t="str">
        <f t="shared" si="104"/>
        <v/>
      </c>
    </row>
    <row r="2221" spans="1:28" s="170" customFormat="1" ht="20.399999999999999">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3"/>
        <v/>
      </c>
      <c r="T2221" s="155" t="str">
        <f ca="1">IF(B2221="","",IF(ISERROR(MATCH($J2221,SorP!$B$1:$B$6226,0)),"",INDIRECT("'SorP'!$A$"&amp;MATCH($S2221&amp;$J2221,SorP!C:C,0))))</f>
        <v/>
      </c>
      <c r="U2221" s="168"/>
      <c r="V2221" s="169" t="e">
        <f>IF(C2221="",NA(),MATCH($B2221&amp;$C2221,'Smelter Look-up'!$J:$J,0))</f>
        <v>#N/A</v>
      </c>
      <c r="X2221" s="170">
        <f t="shared" ca="1" si="102"/>
        <v>0</v>
      </c>
      <c r="AB2221" s="312" t="str">
        <f t="shared" si="104"/>
        <v/>
      </c>
    </row>
    <row r="2222" spans="1:28" s="170" customFormat="1" ht="20.399999999999999">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3"/>
        <v/>
      </c>
      <c r="T2222" s="155" t="str">
        <f ca="1">IF(B2222="","",IF(ISERROR(MATCH($J2222,SorP!$B$1:$B$6226,0)),"",INDIRECT("'SorP'!$A$"&amp;MATCH($S2222&amp;$J2222,SorP!C:C,0))))</f>
        <v/>
      </c>
      <c r="U2222" s="168"/>
      <c r="V2222" s="169" t="e">
        <f>IF(C2222="",NA(),MATCH($B2222&amp;$C2222,'Smelter Look-up'!$J:$J,0))</f>
        <v>#N/A</v>
      </c>
      <c r="X2222" s="170">
        <f t="shared" ca="1" si="102"/>
        <v>0</v>
      </c>
      <c r="AB2222" s="312" t="str">
        <f t="shared" si="104"/>
        <v/>
      </c>
    </row>
    <row r="2223" spans="1:28" s="170" customFormat="1" ht="20.399999999999999">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3"/>
        <v/>
      </c>
      <c r="T2223" s="155" t="str">
        <f ca="1">IF(B2223="","",IF(ISERROR(MATCH($J2223,SorP!$B$1:$B$6226,0)),"",INDIRECT("'SorP'!$A$"&amp;MATCH($S2223&amp;$J2223,SorP!C:C,0))))</f>
        <v/>
      </c>
      <c r="U2223" s="168"/>
      <c r="V2223" s="169" t="e">
        <f>IF(C2223="",NA(),MATCH($B2223&amp;$C2223,'Smelter Look-up'!$J:$J,0))</f>
        <v>#N/A</v>
      </c>
      <c r="X2223" s="170">
        <f t="shared" ca="1" si="102"/>
        <v>0</v>
      </c>
      <c r="AB2223" s="312" t="str">
        <f t="shared" si="104"/>
        <v/>
      </c>
    </row>
    <row r="2224" spans="1:28" s="170" customFormat="1" ht="20.399999999999999">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3"/>
        <v/>
      </c>
      <c r="T2224" s="155" t="str">
        <f ca="1">IF(B2224="","",IF(ISERROR(MATCH($J2224,SorP!$B$1:$B$6226,0)),"",INDIRECT("'SorP'!$A$"&amp;MATCH($S2224&amp;$J2224,SorP!C:C,0))))</f>
        <v/>
      </c>
      <c r="U2224" s="168"/>
      <c r="V2224" s="169" t="e">
        <f>IF(C2224="",NA(),MATCH($B2224&amp;$C2224,'Smelter Look-up'!$J:$J,0))</f>
        <v>#N/A</v>
      </c>
      <c r="X2224" s="170">
        <f t="shared" ca="1" si="102"/>
        <v>0</v>
      </c>
      <c r="AB2224" s="312" t="str">
        <f t="shared" si="104"/>
        <v/>
      </c>
    </row>
    <row r="2225" spans="1:28" s="170" customFormat="1" ht="20.399999999999999">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3"/>
        <v/>
      </c>
      <c r="T2225" s="155" t="str">
        <f ca="1">IF(B2225="","",IF(ISERROR(MATCH($J2225,SorP!$B$1:$B$6226,0)),"",INDIRECT("'SorP'!$A$"&amp;MATCH($S2225&amp;$J2225,SorP!C:C,0))))</f>
        <v/>
      </c>
      <c r="U2225" s="168"/>
      <c r="V2225" s="169" t="e">
        <f>IF(C2225="",NA(),MATCH($B2225&amp;$C2225,'Smelter Look-up'!$J:$J,0))</f>
        <v>#N/A</v>
      </c>
      <c r="X2225" s="170">
        <f t="shared" ca="1" si="102"/>
        <v>0</v>
      </c>
      <c r="AB2225" s="312" t="str">
        <f t="shared" si="104"/>
        <v/>
      </c>
    </row>
    <row r="2226" spans="1:28" s="170" customFormat="1" ht="20.399999999999999">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3"/>
        <v/>
      </c>
      <c r="T2226" s="155" t="str">
        <f ca="1">IF(B2226="","",IF(ISERROR(MATCH($J2226,SorP!$B$1:$B$6226,0)),"",INDIRECT("'SorP'!$A$"&amp;MATCH($S2226&amp;$J2226,SorP!C:C,0))))</f>
        <v/>
      </c>
      <c r="U2226" s="168"/>
      <c r="V2226" s="169" t="e">
        <f>IF(C2226="",NA(),MATCH($B2226&amp;$C2226,'Smelter Look-up'!$J:$J,0))</f>
        <v>#N/A</v>
      </c>
      <c r="X2226" s="170">
        <f t="shared" ca="1" si="102"/>
        <v>0</v>
      </c>
      <c r="AB2226" s="312" t="str">
        <f t="shared" si="104"/>
        <v/>
      </c>
    </row>
    <row r="2227" spans="1:28" s="170" customFormat="1" ht="20.399999999999999">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3"/>
        <v/>
      </c>
      <c r="T2227" s="155" t="str">
        <f ca="1">IF(B2227="","",IF(ISERROR(MATCH($J2227,SorP!$B$1:$B$6226,0)),"",INDIRECT("'SorP'!$A$"&amp;MATCH($S2227&amp;$J2227,SorP!C:C,0))))</f>
        <v/>
      </c>
      <c r="U2227" s="168"/>
      <c r="V2227" s="169" t="e">
        <f>IF(C2227="",NA(),MATCH($B2227&amp;$C2227,'Smelter Look-up'!$J:$J,0))</f>
        <v>#N/A</v>
      </c>
      <c r="X2227" s="170">
        <f t="shared" ca="1" si="102"/>
        <v>0</v>
      </c>
      <c r="AB2227" s="312" t="str">
        <f t="shared" si="104"/>
        <v/>
      </c>
    </row>
    <row r="2228" spans="1:28" s="170" customFormat="1" ht="20.399999999999999">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3"/>
        <v/>
      </c>
      <c r="T2228" s="155" t="str">
        <f ca="1">IF(B2228="","",IF(ISERROR(MATCH($J2228,SorP!$B$1:$B$6226,0)),"",INDIRECT("'SorP'!$A$"&amp;MATCH($S2228&amp;$J2228,SorP!C:C,0))))</f>
        <v/>
      </c>
      <c r="U2228" s="168"/>
      <c r="V2228" s="169" t="e">
        <f>IF(C2228="",NA(),MATCH($B2228&amp;$C2228,'Smelter Look-up'!$J:$J,0))</f>
        <v>#N/A</v>
      </c>
      <c r="X2228" s="170">
        <f t="shared" ca="1" si="102"/>
        <v>0</v>
      </c>
      <c r="AB2228" s="312" t="str">
        <f t="shared" si="104"/>
        <v/>
      </c>
    </row>
    <row r="2229" spans="1:28" s="170" customFormat="1" ht="20.399999999999999">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3"/>
        <v/>
      </c>
      <c r="T2229" s="155" t="str">
        <f ca="1">IF(B2229="","",IF(ISERROR(MATCH($J2229,SorP!$B$1:$B$6226,0)),"",INDIRECT("'SorP'!$A$"&amp;MATCH($S2229&amp;$J2229,SorP!C:C,0))))</f>
        <v/>
      </c>
      <c r="U2229" s="168"/>
      <c r="V2229" s="169" t="e">
        <f>IF(C2229="",NA(),MATCH($B2229&amp;$C2229,'Smelter Look-up'!$J:$J,0))</f>
        <v>#N/A</v>
      </c>
      <c r="X2229" s="170">
        <f t="shared" ca="1" si="102"/>
        <v>0</v>
      </c>
      <c r="AB2229" s="312" t="str">
        <f t="shared" si="104"/>
        <v/>
      </c>
    </row>
    <row r="2230" spans="1:28" s="170" customFormat="1" ht="20.399999999999999">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3"/>
        <v/>
      </c>
      <c r="T2230" s="155" t="str">
        <f ca="1">IF(B2230="","",IF(ISERROR(MATCH($J2230,SorP!$B$1:$B$6226,0)),"",INDIRECT("'SorP'!$A$"&amp;MATCH($S2230&amp;$J2230,SorP!C:C,0))))</f>
        <v/>
      </c>
      <c r="U2230" s="168"/>
      <c r="V2230" s="169" t="e">
        <f>IF(C2230="",NA(),MATCH($B2230&amp;$C2230,'Smelter Look-up'!$J:$J,0))</f>
        <v>#N/A</v>
      </c>
      <c r="X2230" s="170">
        <f t="shared" ca="1" si="102"/>
        <v>0</v>
      </c>
      <c r="AB2230" s="312" t="str">
        <f t="shared" si="104"/>
        <v/>
      </c>
    </row>
    <row r="2231" spans="1:28" s="170" customFormat="1" ht="20.399999999999999">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3"/>
        <v/>
      </c>
      <c r="T2231" s="155" t="str">
        <f ca="1">IF(B2231="","",IF(ISERROR(MATCH($J2231,SorP!$B$1:$B$6226,0)),"",INDIRECT("'SorP'!$A$"&amp;MATCH($S2231&amp;$J2231,SorP!C:C,0))))</f>
        <v/>
      </c>
      <c r="U2231" s="168"/>
      <c r="V2231" s="169" t="e">
        <f>IF(C2231="",NA(),MATCH($B2231&amp;$C2231,'Smelter Look-up'!$J:$J,0))</f>
        <v>#N/A</v>
      </c>
      <c r="X2231" s="170">
        <f t="shared" ca="1" si="102"/>
        <v>0</v>
      </c>
      <c r="AB2231" s="312" t="str">
        <f t="shared" si="104"/>
        <v/>
      </c>
    </row>
    <row r="2232" spans="1:28" s="170" customFormat="1" ht="20.399999999999999">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3"/>
        <v/>
      </c>
      <c r="T2232" s="155" t="str">
        <f ca="1">IF(B2232="","",IF(ISERROR(MATCH($J2232,SorP!$B$1:$B$6226,0)),"",INDIRECT("'SorP'!$A$"&amp;MATCH($S2232&amp;$J2232,SorP!C:C,0))))</f>
        <v/>
      </c>
      <c r="U2232" s="168"/>
      <c r="V2232" s="169" t="e">
        <f>IF(C2232="",NA(),MATCH($B2232&amp;$C2232,'Smelter Look-up'!$J:$J,0))</f>
        <v>#N/A</v>
      </c>
      <c r="X2232" s="170">
        <f t="shared" ca="1" si="102"/>
        <v>0</v>
      </c>
      <c r="AB2232" s="312" t="str">
        <f t="shared" si="104"/>
        <v/>
      </c>
    </row>
    <row r="2233" spans="1:28" s="170" customFormat="1" ht="20.399999999999999">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3"/>
        <v/>
      </c>
      <c r="T2233" s="155" t="str">
        <f ca="1">IF(B2233="","",IF(ISERROR(MATCH($J2233,SorP!$B$1:$B$6226,0)),"",INDIRECT("'SorP'!$A$"&amp;MATCH($S2233&amp;$J2233,SorP!C:C,0))))</f>
        <v/>
      </c>
      <c r="U2233" s="168"/>
      <c r="V2233" s="169" t="e">
        <f>IF(C2233="",NA(),MATCH($B2233&amp;$C2233,'Smelter Look-up'!$J:$J,0))</f>
        <v>#N/A</v>
      </c>
      <c r="X2233" s="170">
        <f t="shared" ca="1" si="102"/>
        <v>0</v>
      </c>
      <c r="AB2233" s="312" t="str">
        <f t="shared" si="104"/>
        <v/>
      </c>
    </row>
    <row r="2234" spans="1:28" s="170" customFormat="1" ht="20.399999999999999">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3"/>
        <v/>
      </c>
      <c r="T2234" s="155" t="str">
        <f ca="1">IF(B2234="","",IF(ISERROR(MATCH($J2234,SorP!$B$1:$B$6226,0)),"",INDIRECT("'SorP'!$A$"&amp;MATCH($S2234&amp;$J2234,SorP!C:C,0))))</f>
        <v/>
      </c>
      <c r="U2234" s="168"/>
      <c r="V2234" s="169" t="e">
        <f>IF(C2234="",NA(),MATCH($B2234&amp;$C2234,'Smelter Look-up'!$J:$J,0))</f>
        <v>#N/A</v>
      </c>
      <c r="X2234" s="170">
        <f t="shared" ca="1" si="102"/>
        <v>0</v>
      </c>
      <c r="AB2234" s="312" t="str">
        <f t="shared" si="104"/>
        <v/>
      </c>
    </row>
    <row r="2235" spans="1:28" s="170" customFormat="1" ht="20.399999999999999">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3"/>
        <v/>
      </c>
      <c r="T2235" s="155" t="str">
        <f ca="1">IF(B2235="","",IF(ISERROR(MATCH($J2235,SorP!$B$1:$B$6226,0)),"",INDIRECT("'SorP'!$A$"&amp;MATCH($S2235&amp;$J2235,SorP!C:C,0))))</f>
        <v/>
      </c>
      <c r="U2235" s="168"/>
      <c r="V2235" s="169" t="e">
        <f>IF(C2235="",NA(),MATCH($B2235&amp;$C2235,'Smelter Look-up'!$J:$J,0))</f>
        <v>#N/A</v>
      </c>
      <c r="X2235" s="170">
        <f t="shared" ca="1" si="102"/>
        <v>0</v>
      </c>
      <c r="AB2235" s="312" t="str">
        <f t="shared" si="104"/>
        <v/>
      </c>
    </row>
    <row r="2236" spans="1:28" s="170" customFormat="1" ht="20.399999999999999">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3"/>
        <v/>
      </c>
      <c r="T2236" s="155" t="str">
        <f ca="1">IF(B2236="","",IF(ISERROR(MATCH($J2236,SorP!$B$1:$B$6226,0)),"",INDIRECT("'SorP'!$A$"&amp;MATCH($S2236&amp;$J2236,SorP!C:C,0))))</f>
        <v/>
      </c>
      <c r="U2236" s="168"/>
      <c r="V2236" s="169" t="e">
        <f>IF(C2236="",NA(),MATCH($B2236&amp;$C2236,'Smelter Look-up'!$J:$J,0))</f>
        <v>#N/A</v>
      </c>
      <c r="X2236" s="170">
        <f t="shared" ref="X2236:X2299" ca="1" si="105">IF(AND(C2236="Smelter not listed",OR(LEN(D2236)=0,LEN(E2236)=0)),1,0)</f>
        <v>0</v>
      </c>
      <c r="AB2236" s="312" t="str">
        <f t="shared" si="104"/>
        <v/>
      </c>
    </row>
    <row r="2237" spans="1:28" s="170" customFormat="1" ht="20.399999999999999">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ref="S2237:S2300" ca="1" si="106">IF(B2237="","",IF(ISERROR(MATCH($E2237,CL,0)),"Unknown",INDIRECT("'C'!$A$"&amp;MATCH($E2237,CL,0)+1)))</f>
        <v/>
      </c>
      <c r="T2237" s="155" t="str">
        <f ca="1">IF(B2237="","",IF(ISERROR(MATCH($J2237,SorP!$B$1:$B$6226,0)),"",INDIRECT("'SorP'!$A$"&amp;MATCH($S2237&amp;$J2237,SorP!C:C,0))))</f>
        <v/>
      </c>
      <c r="U2237" s="168"/>
      <c r="V2237" s="169" t="e">
        <f>IF(C2237="",NA(),MATCH($B2237&amp;$C2237,'Smelter Look-up'!$J:$J,0))</f>
        <v>#N/A</v>
      </c>
      <c r="X2237" s="170">
        <f t="shared" ca="1" si="105"/>
        <v>0</v>
      </c>
      <c r="AB2237" s="312" t="str">
        <f t="shared" si="104"/>
        <v/>
      </c>
    </row>
    <row r="2238" spans="1:28" s="170" customFormat="1" ht="20.399999999999999">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4"/>
        <v/>
      </c>
    </row>
    <row r="2239" spans="1:28" s="170" customFormat="1" ht="20.399999999999999">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ca="1" si="105"/>
        <v>0</v>
      </c>
      <c r="AB2239" s="312" t="str">
        <f t="shared" si="104"/>
        <v/>
      </c>
    </row>
    <row r="2240" spans="1:28" s="170" customFormat="1" ht="20.399999999999999">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6"/>
        <v/>
      </c>
      <c r="T2240" s="155" t="str">
        <f ca="1">IF(B2240="","",IF(ISERROR(MATCH($J2240,SorP!$B$1:$B$6226,0)),"",INDIRECT("'SorP'!$A$"&amp;MATCH($S2240&amp;$J2240,SorP!C:C,0))))</f>
        <v/>
      </c>
      <c r="U2240" s="168"/>
      <c r="V2240" s="169" t="e">
        <f>IF(C2240="",NA(),MATCH($B2240&amp;$C2240,'Smelter Look-up'!$J:$J,0))</f>
        <v>#N/A</v>
      </c>
      <c r="X2240" s="170">
        <f t="shared" ca="1" si="105"/>
        <v>0</v>
      </c>
      <c r="AB2240" s="312" t="str">
        <f t="shared" si="104"/>
        <v/>
      </c>
    </row>
    <row r="2241" spans="1:28" s="170" customFormat="1" ht="20.399999999999999">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6"/>
        <v/>
      </c>
      <c r="T2241" s="155" t="str">
        <f ca="1">IF(B2241="","",IF(ISERROR(MATCH($J2241,SorP!$B$1:$B$6226,0)),"",INDIRECT("'SorP'!$A$"&amp;MATCH($S2241&amp;$J2241,SorP!C:C,0))))</f>
        <v/>
      </c>
      <c r="U2241" s="168"/>
      <c r="V2241" s="169" t="e">
        <f>IF(C2241="",NA(),MATCH($B2241&amp;$C2241,'Smelter Look-up'!$J:$J,0))</f>
        <v>#N/A</v>
      </c>
      <c r="X2241" s="170">
        <f t="shared" ca="1" si="105"/>
        <v>0</v>
      </c>
      <c r="AB2241" s="312" t="str">
        <f t="shared" si="104"/>
        <v/>
      </c>
    </row>
    <row r="2242" spans="1:28" s="170" customFormat="1" ht="20.399999999999999">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6"/>
        <v/>
      </c>
      <c r="T2242" s="155" t="str">
        <f ca="1">IF(B2242="","",IF(ISERROR(MATCH($J2242,SorP!$B$1:$B$6226,0)),"",INDIRECT("'SorP'!$A$"&amp;MATCH($S2242&amp;$J2242,SorP!C:C,0))))</f>
        <v/>
      </c>
      <c r="U2242" s="168"/>
      <c r="V2242" s="169" t="e">
        <f>IF(C2242="",NA(),MATCH($B2242&amp;$C2242,'Smelter Look-up'!$J:$J,0))</f>
        <v>#N/A</v>
      </c>
      <c r="X2242" s="170">
        <f t="shared" ca="1" si="105"/>
        <v>0</v>
      </c>
      <c r="AB2242" s="312" t="str">
        <f t="shared" si="104"/>
        <v/>
      </c>
    </row>
    <row r="2243" spans="1:28" s="170" customFormat="1" ht="20.399999999999999">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6"/>
        <v/>
      </c>
      <c r="T2243" s="155" t="str">
        <f ca="1">IF(B2243="","",IF(ISERROR(MATCH($J2243,SorP!$B$1:$B$6226,0)),"",INDIRECT("'SorP'!$A$"&amp;MATCH($S2243&amp;$J2243,SorP!C:C,0))))</f>
        <v/>
      </c>
      <c r="U2243" s="168"/>
      <c r="V2243" s="169" t="e">
        <f>IF(C2243="",NA(),MATCH($B2243&amp;$C2243,'Smelter Look-up'!$J:$J,0))</f>
        <v>#N/A</v>
      </c>
      <c r="X2243" s="170">
        <f t="shared" ca="1" si="105"/>
        <v>0</v>
      </c>
      <c r="AB2243" s="312" t="str">
        <f t="shared" ref="AB2243:AB2306" si="107">IF(C2243="","",B2243)</f>
        <v/>
      </c>
    </row>
    <row r="2244" spans="1:28" s="170" customFormat="1" ht="20.399999999999999">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6"/>
        <v/>
      </c>
      <c r="T2244" s="155" t="str">
        <f ca="1">IF(B2244="","",IF(ISERROR(MATCH($J2244,SorP!$B$1:$B$6226,0)),"",INDIRECT("'SorP'!$A$"&amp;MATCH($S2244&amp;$J2244,SorP!C:C,0))))</f>
        <v/>
      </c>
      <c r="U2244" s="168"/>
      <c r="V2244" s="169" t="e">
        <f>IF(C2244="",NA(),MATCH($B2244&amp;$C2244,'Smelter Look-up'!$J:$J,0))</f>
        <v>#N/A</v>
      </c>
      <c r="X2244" s="170">
        <f t="shared" ca="1" si="105"/>
        <v>0</v>
      </c>
      <c r="AB2244" s="312" t="str">
        <f t="shared" si="107"/>
        <v/>
      </c>
    </row>
    <row r="2245" spans="1:28" s="170" customFormat="1" ht="20.399999999999999">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6"/>
        <v/>
      </c>
      <c r="T2245" s="155" t="str">
        <f ca="1">IF(B2245="","",IF(ISERROR(MATCH($J2245,SorP!$B$1:$B$6226,0)),"",INDIRECT("'SorP'!$A$"&amp;MATCH($S2245&amp;$J2245,SorP!C:C,0))))</f>
        <v/>
      </c>
      <c r="U2245" s="168"/>
      <c r="V2245" s="169" t="e">
        <f>IF(C2245="",NA(),MATCH($B2245&amp;$C2245,'Smelter Look-up'!$J:$J,0))</f>
        <v>#N/A</v>
      </c>
      <c r="X2245" s="170">
        <f t="shared" ca="1" si="105"/>
        <v>0</v>
      </c>
      <c r="AB2245" s="312" t="str">
        <f t="shared" si="107"/>
        <v/>
      </c>
    </row>
    <row r="2246" spans="1:28" s="170" customFormat="1" ht="20.399999999999999">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6"/>
        <v/>
      </c>
      <c r="T2246" s="155" t="str">
        <f ca="1">IF(B2246="","",IF(ISERROR(MATCH($J2246,SorP!$B$1:$B$6226,0)),"",INDIRECT("'SorP'!$A$"&amp;MATCH($S2246&amp;$J2246,SorP!C:C,0))))</f>
        <v/>
      </c>
      <c r="U2246" s="168"/>
      <c r="V2246" s="169" t="e">
        <f>IF(C2246="",NA(),MATCH($B2246&amp;$C2246,'Smelter Look-up'!$J:$J,0))</f>
        <v>#N/A</v>
      </c>
      <c r="X2246" s="170">
        <f t="shared" ca="1" si="105"/>
        <v>0</v>
      </c>
      <c r="AB2246" s="312" t="str">
        <f t="shared" si="107"/>
        <v/>
      </c>
    </row>
    <row r="2247" spans="1:28" s="170" customFormat="1" ht="20.399999999999999">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6"/>
        <v/>
      </c>
      <c r="T2247" s="155" t="str">
        <f ca="1">IF(B2247="","",IF(ISERROR(MATCH($J2247,SorP!$B$1:$B$6226,0)),"",INDIRECT("'SorP'!$A$"&amp;MATCH($S2247&amp;$J2247,SorP!C:C,0))))</f>
        <v/>
      </c>
      <c r="U2247" s="168"/>
      <c r="V2247" s="169" t="e">
        <f>IF(C2247="",NA(),MATCH($B2247&amp;$C2247,'Smelter Look-up'!$J:$J,0))</f>
        <v>#N/A</v>
      </c>
      <c r="X2247" s="170">
        <f t="shared" ca="1" si="105"/>
        <v>0</v>
      </c>
      <c r="AB2247" s="312" t="str">
        <f t="shared" si="107"/>
        <v/>
      </c>
    </row>
    <row r="2248" spans="1:28" s="170" customFormat="1" ht="20.399999999999999">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6"/>
        <v/>
      </c>
      <c r="T2248" s="155" t="str">
        <f ca="1">IF(B2248="","",IF(ISERROR(MATCH($J2248,SorP!$B$1:$B$6226,0)),"",INDIRECT("'SorP'!$A$"&amp;MATCH($S2248&amp;$J2248,SorP!C:C,0))))</f>
        <v/>
      </c>
      <c r="U2248" s="168"/>
      <c r="V2248" s="169" t="e">
        <f>IF(C2248="",NA(),MATCH($B2248&amp;$C2248,'Smelter Look-up'!$J:$J,0))</f>
        <v>#N/A</v>
      </c>
      <c r="X2248" s="170">
        <f t="shared" ca="1" si="105"/>
        <v>0</v>
      </c>
      <c r="AB2248" s="312" t="str">
        <f t="shared" si="107"/>
        <v/>
      </c>
    </row>
    <row r="2249" spans="1:28" s="170" customFormat="1" ht="20.399999999999999">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6"/>
        <v/>
      </c>
      <c r="T2249" s="155" t="str">
        <f ca="1">IF(B2249="","",IF(ISERROR(MATCH($J2249,SorP!$B$1:$B$6226,0)),"",INDIRECT("'SorP'!$A$"&amp;MATCH($S2249&amp;$J2249,SorP!C:C,0))))</f>
        <v/>
      </c>
      <c r="U2249" s="168"/>
      <c r="V2249" s="169" t="e">
        <f>IF(C2249="",NA(),MATCH($B2249&amp;$C2249,'Smelter Look-up'!$J:$J,0))</f>
        <v>#N/A</v>
      </c>
      <c r="X2249" s="170">
        <f t="shared" ca="1" si="105"/>
        <v>0</v>
      </c>
      <c r="AB2249" s="312" t="str">
        <f t="shared" si="107"/>
        <v/>
      </c>
    </row>
    <row r="2250" spans="1:28" s="170" customFormat="1" ht="20.399999999999999">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6"/>
        <v/>
      </c>
      <c r="T2250" s="155" t="str">
        <f ca="1">IF(B2250="","",IF(ISERROR(MATCH($J2250,SorP!$B$1:$B$6226,0)),"",INDIRECT("'SorP'!$A$"&amp;MATCH($S2250&amp;$J2250,SorP!C:C,0))))</f>
        <v/>
      </c>
      <c r="U2250" s="168"/>
      <c r="V2250" s="169" t="e">
        <f>IF(C2250="",NA(),MATCH($B2250&amp;$C2250,'Smelter Look-up'!$J:$J,0))</f>
        <v>#N/A</v>
      </c>
      <c r="X2250" s="170">
        <f t="shared" ca="1" si="105"/>
        <v>0</v>
      </c>
      <c r="AB2250" s="312" t="str">
        <f t="shared" si="107"/>
        <v/>
      </c>
    </row>
    <row r="2251" spans="1:28" s="170" customFormat="1" ht="20.399999999999999">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6"/>
        <v/>
      </c>
      <c r="T2251" s="155" t="str">
        <f ca="1">IF(B2251="","",IF(ISERROR(MATCH($J2251,SorP!$B$1:$B$6226,0)),"",INDIRECT("'SorP'!$A$"&amp;MATCH($S2251&amp;$J2251,SorP!C:C,0))))</f>
        <v/>
      </c>
      <c r="U2251" s="168"/>
      <c r="V2251" s="169" t="e">
        <f>IF(C2251="",NA(),MATCH($B2251&amp;$C2251,'Smelter Look-up'!$J:$J,0))</f>
        <v>#N/A</v>
      </c>
      <c r="X2251" s="170">
        <f t="shared" ca="1" si="105"/>
        <v>0</v>
      </c>
      <c r="AB2251" s="312" t="str">
        <f t="shared" si="107"/>
        <v/>
      </c>
    </row>
    <row r="2252" spans="1:28" s="170" customFormat="1" ht="20.399999999999999">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6"/>
        <v/>
      </c>
      <c r="T2252" s="155" t="str">
        <f ca="1">IF(B2252="","",IF(ISERROR(MATCH($J2252,SorP!$B$1:$B$6226,0)),"",INDIRECT("'SorP'!$A$"&amp;MATCH($S2252&amp;$J2252,SorP!C:C,0))))</f>
        <v/>
      </c>
      <c r="U2252" s="168"/>
      <c r="V2252" s="169" t="e">
        <f>IF(C2252="",NA(),MATCH($B2252&amp;$C2252,'Smelter Look-up'!$J:$J,0))</f>
        <v>#N/A</v>
      </c>
      <c r="X2252" s="170">
        <f t="shared" ca="1" si="105"/>
        <v>0</v>
      </c>
      <c r="AB2252" s="312" t="str">
        <f t="shared" si="107"/>
        <v/>
      </c>
    </row>
    <row r="2253" spans="1:28" s="170" customFormat="1" ht="20.399999999999999">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6"/>
        <v/>
      </c>
      <c r="T2253" s="155" t="str">
        <f ca="1">IF(B2253="","",IF(ISERROR(MATCH($J2253,SorP!$B$1:$B$6226,0)),"",INDIRECT("'SorP'!$A$"&amp;MATCH($S2253&amp;$J2253,SorP!C:C,0))))</f>
        <v/>
      </c>
      <c r="U2253" s="168"/>
      <c r="V2253" s="169" t="e">
        <f>IF(C2253="",NA(),MATCH($B2253&amp;$C2253,'Smelter Look-up'!$J:$J,0))</f>
        <v>#N/A</v>
      </c>
      <c r="X2253" s="170">
        <f t="shared" ca="1" si="105"/>
        <v>0</v>
      </c>
      <c r="AB2253" s="312" t="str">
        <f t="shared" si="107"/>
        <v/>
      </c>
    </row>
    <row r="2254" spans="1:28" s="170" customFormat="1" ht="20.399999999999999">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6"/>
        <v/>
      </c>
      <c r="T2254" s="155" t="str">
        <f ca="1">IF(B2254="","",IF(ISERROR(MATCH($J2254,SorP!$B$1:$B$6226,0)),"",INDIRECT("'SorP'!$A$"&amp;MATCH($S2254&amp;$J2254,SorP!C:C,0))))</f>
        <v/>
      </c>
      <c r="U2254" s="168"/>
      <c r="V2254" s="169" t="e">
        <f>IF(C2254="",NA(),MATCH($B2254&amp;$C2254,'Smelter Look-up'!$J:$J,0))</f>
        <v>#N/A</v>
      </c>
      <c r="X2254" s="170">
        <f t="shared" ca="1" si="105"/>
        <v>0</v>
      </c>
      <c r="AB2254" s="312" t="str">
        <f t="shared" si="107"/>
        <v/>
      </c>
    </row>
    <row r="2255" spans="1:28" s="170" customFormat="1" ht="20.399999999999999">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6"/>
        <v/>
      </c>
      <c r="T2255" s="155" t="str">
        <f ca="1">IF(B2255="","",IF(ISERROR(MATCH($J2255,SorP!$B$1:$B$6226,0)),"",INDIRECT("'SorP'!$A$"&amp;MATCH($S2255&amp;$J2255,SorP!C:C,0))))</f>
        <v/>
      </c>
      <c r="U2255" s="168"/>
      <c r="V2255" s="169" t="e">
        <f>IF(C2255="",NA(),MATCH($B2255&amp;$C2255,'Smelter Look-up'!$J:$J,0))</f>
        <v>#N/A</v>
      </c>
      <c r="X2255" s="170">
        <f t="shared" ca="1" si="105"/>
        <v>0</v>
      </c>
      <c r="AB2255" s="312" t="str">
        <f t="shared" si="107"/>
        <v/>
      </c>
    </row>
    <row r="2256" spans="1:28" s="170" customFormat="1" ht="20.399999999999999">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6"/>
        <v/>
      </c>
      <c r="T2256" s="155" t="str">
        <f ca="1">IF(B2256="","",IF(ISERROR(MATCH($J2256,SorP!$B$1:$B$6226,0)),"",INDIRECT("'SorP'!$A$"&amp;MATCH($S2256&amp;$J2256,SorP!C:C,0))))</f>
        <v/>
      </c>
      <c r="U2256" s="168"/>
      <c r="V2256" s="169" t="e">
        <f>IF(C2256="",NA(),MATCH($B2256&amp;$C2256,'Smelter Look-up'!$J:$J,0))</f>
        <v>#N/A</v>
      </c>
      <c r="X2256" s="170">
        <f t="shared" ca="1" si="105"/>
        <v>0</v>
      </c>
      <c r="AB2256" s="312" t="str">
        <f t="shared" si="107"/>
        <v/>
      </c>
    </row>
    <row r="2257" spans="1:28" s="170" customFormat="1" ht="20.399999999999999">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6"/>
        <v/>
      </c>
      <c r="T2257" s="155" t="str">
        <f ca="1">IF(B2257="","",IF(ISERROR(MATCH($J2257,SorP!$B$1:$B$6226,0)),"",INDIRECT("'SorP'!$A$"&amp;MATCH($S2257&amp;$J2257,SorP!C:C,0))))</f>
        <v/>
      </c>
      <c r="U2257" s="168"/>
      <c r="V2257" s="169" t="e">
        <f>IF(C2257="",NA(),MATCH($B2257&amp;$C2257,'Smelter Look-up'!$J:$J,0))</f>
        <v>#N/A</v>
      </c>
      <c r="X2257" s="170">
        <f t="shared" ca="1" si="105"/>
        <v>0</v>
      </c>
      <c r="AB2257" s="312" t="str">
        <f t="shared" si="107"/>
        <v/>
      </c>
    </row>
    <row r="2258" spans="1:28" s="170" customFormat="1" ht="20.399999999999999">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6"/>
        <v/>
      </c>
      <c r="T2258" s="155" t="str">
        <f ca="1">IF(B2258="","",IF(ISERROR(MATCH($J2258,SorP!$B$1:$B$6226,0)),"",INDIRECT("'SorP'!$A$"&amp;MATCH($S2258&amp;$J2258,SorP!C:C,0))))</f>
        <v/>
      </c>
      <c r="U2258" s="168"/>
      <c r="V2258" s="169" t="e">
        <f>IF(C2258="",NA(),MATCH($B2258&amp;$C2258,'Smelter Look-up'!$J:$J,0))</f>
        <v>#N/A</v>
      </c>
      <c r="X2258" s="170">
        <f t="shared" ca="1" si="105"/>
        <v>0</v>
      </c>
      <c r="AB2258" s="312" t="str">
        <f t="shared" si="107"/>
        <v/>
      </c>
    </row>
    <row r="2259" spans="1:28" s="170" customFormat="1" ht="20.399999999999999">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6"/>
        <v/>
      </c>
      <c r="T2259" s="155" t="str">
        <f ca="1">IF(B2259="","",IF(ISERROR(MATCH($J2259,SorP!$B$1:$B$6226,0)),"",INDIRECT("'SorP'!$A$"&amp;MATCH($S2259&amp;$J2259,SorP!C:C,0))))</f>
        <v/>
      </c>
      <c r="U2259" s="168"/>
      <c r="V2259" s="169" t="e">
        <f>IF(C2259="",NA(),MATCH($B2259&amp;$C2259,'Smelter Look-up'!$J:$J,0))</f>
        <v>#N/A</v>
      </c>
      <c r="X2259" s="170">
        <f t="shared" ca="1" si="105"/>
        <v>0</v>
      </c>
      <c r="AB2259" s="312" t="str">
        <f t="shared" si="107"/>
        <v/>
      </c>
    </row>
    <row r="2260" spans="1:28" s="170" customFormat="1" ht="20.399999999999999">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6"/>
        <v/>
      </c>
      <c r="T2260" s="155" t="str">
        <f ca="1">IF(B2260="","",IF(ISERROR(MATCH($J2260,SorP!$B$1:$B$6226,0)),"",INDIRECT("'SorP'!$A$"&amp;MATCH($S2260&amp;$J2260,SorP!C:C,0))))</f>
        <v/>
      </c>
      <c r="U2260" s="168"/>
      <c r="V2260" s="169" t="e">
        <f>IF(C2260="",NA(),MATCH($B2260&amp;$C2260,'Smelter Look-up'!$J:$J,0))</f>
        <v>#N/A</v>
      </c>
      <c r="X2260" s="170">
        <f t="shared" ca="1" si="105"/>
        <v>0</v>
      </c>
      <c r="AB2260" s="312" t="str">
        <f t="shared" si="107"/>
        <v/>
      </c>
    </row>
    <row r="2261" spans="1:28" s="170" customFormat="1" ht="20.399999999999999">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6"/>
        <v/>
      </c>
      <c r="T2261" s="155" t="str">
        <f ca="1">IF(B2261="","",IF(ISERROR(MATCH($J2261,SorP!$B$1:$B$6226,0)),"",INDIRECT("'SorP'!$A$"&amp;MATCH($S2261&amp;$J2261,SorP!C:C,0))))</f>
        <v/>
      </c>
      <c r="U2261" s="168"/>
      <c r="V2261" s="169" t="e">
        <f>IF(C2261="",NA(),MATCH($B2261&amp;$C2261,'Smelter Look-up'!$J:$J,0))</f>
        <v>#N/A</v>
      </c>
      <c r="X2261" s="170">
        <f t="shared" ca="1" si="105"/>
        <v>0</v>
      </c>
      <c r="AB2261" s="312" t="str">
        <f t="shared" si="107"/>
        <v/>
      </c>
    </row>
    <row r="2262" spans="1:28" s="170" customFormat="1" ht="20.399999999999999">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6"/>
        <v/>
      </c>
      <c r="T2262" s="155" t="str">
        <f ca="1">IF(B2262="","",IF(ISERROR(MATCH($J2262,SorP!$B$1:$B$6226,0)),"",INDIRECT("'SorP'!$A$"&amp;MATCH($S2262&amp;$J2262,SorP!C:C,0))))</f>
        <v/>
      </c>
      <c r="U2262" s="168"/>
      <c r="V2262" s="169" t="e">
        <f>IF(C2262="",NA(),MATCH($B2262&amp;$C2262,'Smelter Look-up'!$J:$J,0))</f>
        <v>#N/A</v>
      </c>
      <c r="X2262" s="170">
        <f t="shared" ca="1" si="105"/>
        <v>0</v>
      </c>
      <c r="AB2262" s="312" t="str">
        <f t="shared" si="107"/>
        <v/>
      </c>
    </row>
    <row r="2263" spans="1:28" s="170" customFormat="1" ht="20.399999999999999">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6"/>
        <v/>
      </c>
      <c r="T2263" s="155" t="str">
        <f ca="1">IF(B2263="","",IF(ISERROR(MATCH($J2263,SorP!$B$1:$B$6226,0)),"",INDIRECT("'SorP'!$A$"&amp;MATCH($S2263&amp;$J2263,SorP!C:C,0))))</f>
        <v/>
      </c>
      <c r="U2263" s="168"/>
      <c r="V2263" s="169" t="e">
        <f>IF(C2263="",NA(),MATCH($B2263&amp;$C2263,'Smelter Look-up'!$J:$J,0))</f>
        <v>#N/A</v>
      </c>
      <c r="X2263" s="170">
        <f t="shared" ca="1" si="105"/>
        <v>0</v>
      </c>
      <c r="AB2263" s="312" t="str">
        <f t="shared" si="107"/>
        <v/>
      </c>
    </row>
    <row r="2264" spans="1:28" s="170" customFormat="1" ht="20.399999999999999">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6"/>
        <v/>
      </c>
      <c r="T2264" s="155" t="str">
        <f ca="1">IF(B2264="","",IF(ISERROR(MATCH($J2264,SorP!$B$1:$B$6226,0)),"",INDIRECT("'SorP'!$A$"&amp;MATCH($S2264&amp;$J2264,SorP!C:C,0))))</f>
        <v/>
      </c>
      <c r="U2264" s="168"/>
      <c r="V2264" s="169" t="e">
        <f>IF(C2264="",NA(),MATCH($B2264&amp;$C2264,'Smelter Look-up'!$J:$J,0))</f>
        <v>#N/A</v>
      </c>
      <c r="X2264" s="170">
        <f t="shared" ca="1" si="105"/>
        <v>0</v>
      </c>
      <c r="AB2264" s="312" t="str">
        <f t="shared" si="107"/>
        <v/>
      </c>
    </row>
    <row r="2265" spans="1:28" s="170" customFormat="1" ht="20.399999999999999">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6"/>
        <v/>
      </c>
      <c r="T2265" s="155" t="str">
        <f ca="1">IF(B2265="","",IF(ISERROR(MATCH($J2265,SorP!$B$1:$B$6226,0)),"",INDIRECT("'SorP'!$A$"&amp;MATCH($S2265&amp;$J2265,SorP!C:C,0))))</f>
        <v/>
      </c>
      <c r="U2265" s="168"/>
      <c r="V2265" s="169" t="e">
        <f>IF(C2265="",NA(),MATCH($B2265&amp;$C2265,'Smelter Look-up'!$J:$J,0))</f>
        <v>#N/A</v>
      </c>
      <c r="X2265" s="170">
        <f t="shared" ca="1" si="105"/>
        <v>0</v>
      </c>
      <c r="AB2265" s="312" t="str">
        <f t="shared" si="107"/>
        <v/>
      </c>
    </row>
    <row r="2266" spans="1:28" s="170" customFormat="1" ht="20.399999999999999">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6"/>
        <v/>
      </c>
      <c r="T2266" s="155" t="str">
        <f ca="1">IF(B2266="","",IF(ISERROR(MATCH($J2266,SorP!$B$1:$B$6226,0)),"",INDIRECT("'SorP'!$A$"&amp;MATCH($S2266&amp;$J2266,SorP!C:C,0))))</f>
        <v/>
      </c>
      <c r="U2266" s="168"/>
      <c r="V2266" s="169" t="e">
        <f>IF(C2266="",NA(),MATCH($B2266&amp;$C2266,'Smelter Look-up'!$J:$J,0))</f>
        <v>#N/A</v>
      </c>
      <c r="X2266" s="170">
        <f t="shared" ca="1" si="105"/>
        <v>0</v>
      </c>
      <c r="AB2266" s="312" t="str">
        <f t="shared" si="107"/>
        <v/>
      </c>
    </row>
    <row r="2267" spans="1:28" s="170" customFormat="1" ht="20.399999999999999">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6"/>
        <v/>
      </c>
      <c r="T2267" s="155" t="str">
        <f ca="1">IF(B2267="","",IF(ISERROR(MATCH($J2267,SorP!$B$1:$B$6226,0)),"",INDIRECT("'SorP'!$A$"&amp;MATCH($S2267&amp;$J2267,SorP!C:C,0))))</f>
        <v/>
      </c>
      <c r="U2267" s="168"/>
      <c r="V2267" s="169" t="e">
        <f>IF(C2267="",NA(),MATCH($B2267&amp;$C2267,'Smelter Look-up'!$J:$J,0))</f>
        <v>#N/A</v>
      </c>
      <c r="X2267" s="170">
        <f t="shared" ca="1" si="105"/>
        <v>0</v>
      </c>
      <c r="AB2267" s="312" t="str">
        <f t="shared" si="107"/>
        <v/>
      </c>
    </row>
    <row r="2268" spans="1:28" s="170" customFormat="1" ht="20.399999999999999">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6"/>
        <v/>
      </c>
      <c r="T2268" s="155" t="str">
        <f ca="1">IF(B2268="","",IF(ISERROR(MATCH($J2268,SorP!$B$1:$B$6226,0)),"",INDIRECT("'SorP'!$A$"&amp;MATCH($S2268&amp;$J2268,SorP!C:C,0))))</f>
        <v/>
      </c>
      <c r="U2268" s="168"/>
      <c r="V2268" s="169" t="e">
        <f>IF(C2268="",NA(),MATCH($B2268&amp;$C2268,'Smelter Look-up'!$J:$J,0))</f>
        <v>#N/A</v>
      </c>
      <c r="X2268" s="170">
        <f t="shared" ca="1" si="105"/>
        <v>0</v>
      </c>
      <c r="AB2268" s="312" t="str">
        <f t="shared" si="107"/>
        <v/>
      </c>
    </row>
    <row r="2269" spans="1:28" s="170" customFormat="1" ht="20.399999999999999">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6"/>
        <v/>
      </c>
      <c r="T2269" s="155" t="str">
        <f ca="1">IF(B2269="","",IF(ISERROR(MATCH($J2269,SorP!$B$1:$B$6226,0)),"",INDIRECT("'SorP'!$A$"&amp;MATCH($S2269&amp;$J2269,SorP!C:C,0))))</f>
        <v/>
      </c>
      <c r="U2269" s="168"/>
      <c r="V2269" s="169" t="e">
        <f>IF(C2269="",NA(),MATCH($B2269&amp;$C2269,'Smelter Look-up'!$J:$J,0))</f>
        <v>#N/A</v>
      </c>
      <c r="X2269" s="170">
        <f t="shared" ca="1" si="105"/>
        <v>0</v>
      </c>
      <c r="AB2269" s="312" t="str">
        <f t="shared" si="107"/>
        <v/>
      </c>
    </row>
    <row r="2270" spans="1:28" s="170" customFormat="1" ht="20.399999999999999">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6"/>
        <v/>
      </c>
      <c r="T2270" s="155" t="str">
        <f ca="1">IF(B2270="","",IF(ISERROR(MATCH($J2270,SorP!$B$1:$B$6226,0)),"",INDIRECT("'SorP'!$A$"&amp;MATCH($S2270&amp;$J2270,SorP!C:C,0))))</f>
        <v/>
      </c>
      <c r="U2270" s="168"/>
      <c r="V2270" s="169" t="e">
        <f>IF(C2270="",NA(),MATCH($B2270&amp;$C2270,'Smelter Look-up'!$J:$J,0))</f>
        <v>#N/A</v>
      </c>
      <c r="X2270" s="170">
        <f t="shared" ca="1" si="105"/>
        <v>0</v>
      </c>
      <c r="AB2270" s="312" t="str">
        <f t="shared" si="107"/>
        <v/>
      </c>
    </row>
    <row r="2271" spans="1:28" s="170" customFormat="1" ht="20.399999999999999">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6"/>
        <v/>
      </c>
      <c r="T2271" s="155" t="str">
        <f ca="1">IF(B2271="","",IF(ISERROR(MATCH($J2271,SorP!$B$1:$B$6226,0)),"",INDIRECT("'SorP'!$A$"&amp;MATCH($S2271&amp;$J2271,SorP!C:C,0))))</f>
        <v/>
      </c>
      <c r="U2271" s="168"/>
      <c r="V2271" s="169" t="e">
        <f>IF(C2271="",NA(),MATCH($B2271&amp;$C2271,'Smelter Look-up'!$J:$J,0))</f>
        <v>#N/A</v>
      </c>
      <c r="X2271" s="170">
        <f t="shared" ca="1" si="105"/>
        <v>0</v>
      </c>
      <c r="AB2271" s="312" t="str">
        <f t="shared" si="107"/>
        <v/>
      </c>
    </row>
    <row r="2272" spans="1:28" s="170" customFormat="1" ht="20.399999999999999">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6"/>
        <v/>
      </c>
      <c r="T2272" s="155" t="str">
        <f ca="1">IF(B2272="","",IF(ISERROR(MATCH($J2272,SorP!$B$1:$B$6226,0)),"",INDIRECT("'SorP'!$A$"&amp;MATCH($S2272&amp;$J2272,SorP!C:C,0))))</f>
        <v/>
      </c>
      <c r="U2272" s="168"/>
      <c r="V2272" s="169" t="e">
        <f>IF(C2272="",NA(),MATCH($B2272&amp;$C2272,'Smelter Look-up'!$J:$J,0))</f>
        <v>#N/A</v>
      </c>
      <c r="X2272" s="170">
        <f t="shared" ca="1" si="105"/>
        <v>0</v>
      </c>
      <c r="AB2272" s="312" t="str">
        <f t="shared" si="107"/>
        <v/>
      </c>
    </row>
    <row r="2273" spans="1:28" s="170" customFormat="1" ht="20.399999999999999">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6"/>
        <v/>
      </c>
      <c r="T2273" s="155" t="str">
        <f ca="1">IF(B2273="","",IF(ISERROR(MATCH($J2273,SorP!$B$1:$B$6226,0)),"",INDIRECT("'SorP'!$A$"&amp;MATCH($S2273&amp;$J2273,SorP!C:C,0))))</f>
        <v/>
      </c>
      <c r="U2273" s="168"/>
      <c r="V2273" s="169" t="e">
        <f>IF(C2273="",NA(),MATCH($B2273&amp;$C2273,'Smelter Look-up'!$J:$J,0))</f>
        <v>#N/A</v>
      </c>
      <c r="X2273" s="170">
        <f t="shared" ca="1" si="105"/>
        <v>0</v>
      </c>
      <c r="AB2273" s="312" t="str">
        <f t="shared" si="107"/>
        <v/>
      </c>
    </row>
    <row r="2274" spans="1:28" s="170" customFormat="1" ht="20.399999999999999">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6"/>
        <v/>
      </c>
      <c r="T2274" s="155" t="str">
        <f ca="1">IF(B2274="","",IF(ISERROR(MATCH($J2274,SorP!$B$1:$B$6226,0)),"",INDIRECT("'SorP'!$A$"&amp;MATCH($S2274&amp;$J2274,SorP!C:C,0))))</f>
        <v/>
      </c>
      <c r="U2274" s="168"/>
      <c r="V2274" s="169" t="e">
        <f>IF(C2274="",NA(),MATCH($B2274&amp;$C2274,'Smelter Look-up'!$J:$J,0))</f>
        <v>#N/A</v>
      </c>
      <c r="X2274" s="170">
        <f t="shared" ca="1" si="105"/>
        <v>0</v>
      </c>
      <c r="AB2274" s="312" t="str">
        <f t="shared" si="107"/>
        <v/>
      </c>
    </row>
    <row r="2275" spans="1:28" s="170" customFormat="1" ht="20.399999999999999">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6"/>
        <v/>
      </c>
      <c r="T2275" s="155" t="str">
        <f ca="1">IF(B2275="","",IF(ISERROR(MATCH($J2275,SorP!$B$1:$B$6226,0)),"",INDIRECT("'SorP'!$A$"&amp;MATCH($S2275&amp;$J2275,SorP!C:C,0))))</f>
        <v/>
      </c>
      <c r="U2275" s="168"/>
      <c r="V2275" s="169" t="e">
        <f>IF(C2275="",NA(),MATCH($B2275&amp;$C2275,'Smelter Look-up'!$J:$J,0))</f>
        <v>#N/A</v>
      </c>
      <c r="X2275" s="170">
        <f t="shared" ca="1" si="105"/>
        <v>0</v>
      </c>
      <c r="AB2275" s="312" t="str">
        <f t="shared" si="107"/>
        <v/>
      </c>
    </row>
    <row r="2276" spans="1:28" s="170" customFormat="1" ht="20.399999999999999">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6"/>
        <v/>
      </c>
      <c r="T2276" s="155" t="str">
        <f ca="1">IF(B2276="","",IF(ISERROR(MATCH($J2276,SorP!$B$1:$B$6226,0)),"",INDIRECT("'SorP'!$A$"&amp;MATCH($S2276&amp;$J2276,SorP!C:C,0))))</f>
        <v/>
      </c>
      <c r="U2276" s="168"/>
      <c r="V2276" s="169" t="e">
        <f>IF(C2276="",NA(),MATCH($B2276&amp;$C2276,'Smelter Look-up'!$J:$J,0))</f>
        <v>#N/A</v>
      </c>
      <c r="X2276" s="170">
        <f t="shared" ca="1" si="105"/>
        <v>0</v>
      </c>
      <c r="AB2276" s="312" t="str">
        <f t="shared" si="107"/>
        <v/>
      </c>
    </row>
    <row r="2277" spans="1:28" s="170" customFormat="1" ht="20.399999999999999">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6"/>
        <v/>
      </c>
      <c r="T2277" s="155" t="str">
        <f ca="1">IF(B2277="","",IF(ISERROR(MATCH($J2277,SorP!$B$1:$B$6226,0)),"",INDIRECT("'SorP'!$A$"&amp;MATCH($S2277&amp;$J2277,SorP!C:C,0))))</f>
        <v/>
      </c>
      <c r="U2277" s="168"/>
      <c r="V2277" s="169" t="e">
        <f>IF(C2277="",NA(),MATCH($B2277&amp;$C2277,'Smelter Look-up'!$J:$J,0))</f>
        <v>#N/A</v>
      </c>
      <c r="X2277" s="170">
        <f t="shared" ca="1" si="105"/>
        <v>0</v>
      </c>
      <c r="AB2277" s="312" t="str">
        <f t="shared" si="107"/>
        <v/>
      </c>
    </row>
    <row r="2278" spans="1:28" s="170" customFormat="1" ht="20.399999999999999">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6"/>
        <v/>
      </c>
      <c r="T2278" s="155" t="str">
        <f ca="1">IF(B2278="","",IF(ISERROR(MATCH($J2278,SorP!$B$1:$B$6226,0)),"",INDIRECT("'SorP'!$A$"&amp;MATCH($S2278&amp;$J2278,SorP!C:C,0))))</f>
        <v/>
      </c>
      <c r="U2278" s="168"/>
      <c r="V2278" s="169" t="e">
        <f>IF(C2278="",NA(),MATCH($B2278&amp;$C2278,'Smelter Look-up'!$J:$J,0))</f>
        <v>#N/A</v>
      </c>
      <c r="X2278" s="170">
        <f t="shared" ca="1" si="105"/>
        <v>0</v>
      </c>
      <c r="AB2278" s="312" t="str">
        <f t="shared" si="107"/>
        <v/>
      </c>
    </row>
    <row r="2279" spans="1:28" s="170" customFormat="1" ht="20.399999999999999">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6"/>
        <v/>
      </c>
      <c r="T2279" s="155" t="str">
        <f ca="1">IF(B2279="","",IF(ISERROR(MATCH($J2279,SorP!$B$1:$B$6226,0)),"",INDIRECT("'SorP'!$A$"&amp;MATCH($S2279&amp;$J2279,SorP!C:C,0))))</f>
        <v/>
      </c>
      <c r="U2279" s="168"/>
      <c r="V2279" s="169" t="e">
        <f>IF(C2279="",NA(),MATCH($B2279&amp;$C2279,'Smelter Look-up'!$J:$J,0))</f>
        <v>#N/A</v>
      </c>
      <c r="X2279" s="170">
        <f t="shared" ca="1" si="105"/>
        <v>0</v>
      </c>
      <c r="AB2279" s="312" t="str">
        <f t="shared" si="107"/>
        <v/>
      </c>
    </row>
    <row r="2280" spans="1:28" s="170" customFormat="1" ht="20.399999999999999">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6"/>
        <v/>
      </c>
      <c r="T2280" s="155" t="str">
        <f ca="1">IF(B2280="","",IF(ISERROR(MATCH($J2280,SorP!$B$1:$B$6226,0)),"",INDIRECT("'SorP'!$A$"&amp;MATCH($S2280&amp;$J2280,SorP!C:C,0))))</f>
        <v/>
      </c>
      <c r="U2280" s="168"/>
      <c r="V2280" s="169" t="e">
        <f>IF(C2280="",NA(),MATCH($B2280&amp;$C2280,'Smelter Look-up'!$J:$J,0))</f>
        <v>#N/A</v>
      </c>
      <c r="X2280" s="170">
        <f t="shared" ca="1" si="105"/>
        <v>0</v>
      </c>
      <c r="AB2280" s="312" t="str">
        <f t="shared" si="107"/>
        <v/>
      </c>
    </row>
    <row r="2281" spans="1:28" s="170" customFormat="1" ht="20.399999999999999">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6"/>
        <v/>
      </c>
      <c r="T2281" s="155" t="str">
        <f ca="1">IF(B2281="","",IF(ISERROR(MATCH($J2281,SorP!$B$1:$B$6226,0)),"",INDIRECT("'SorP'!$A$"&amp;MATCH($S2281&amp;$J2281,SorP!C:C,0))))</f>
        <v/>
      </c>
      <c r="U2281" s="168"/>
      <c r="V2281" s="169" t="e">
        <f>IF(C2281="",NA(),MATCH($B2281&amp;$C2281,'Smelter Look-up'!$J:$J,0))</f>
        <v>#N/A</v>
      </c>
      <c r="X2281" s="170">
        <f t="shared" ca="1" si="105"/>
        <v>0</v>
      </c>
      <c r="AB2281" s="312" t="str">
        <f t="shared" si="107"/>
        <v/>
      </c>
    </row>
    <row r="2282" spans="1:28" s="170" customFormat="1" ht="20.399999999999999">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6"/>
        <v/>
      </c>
      <c r="T2282" s="155" t="str">
        <f ca="1">IF(B2282="","",IF(ISERROR(MATCH($J2282,SorP!$B$1:$B$6226,0)),"",INDIRECT("'SorP'!$A$"&amp;MATCH($S2282&amp;$J2282,SorP!C:C,0))))</f>
        <v/>
      </c>
      <c r="U2282" s="168"/>
      <c r="V2282" s="169" t="e">
        <f>IF(C2282="",NA(),MATCH($B2282&amp;$C2282,'Smelter Look-up'!$J:$J,0))</f>
        <v>#N/A</v>
      </c>
      <c r="X2282" s="170">
        <f t="shared" ca="1" si="105"/>
        <v>0</v>
      </c>
      <c r="AB2282" s="312" t="str">
        <f t="shared" si="107"/>
        <v/>
      </c>
    </row>
    <row r="2283" spans="1:28" s="170" customFormat="1" ht="20.399999999999999">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6"/>
        <v/>
      </c>
      <c r="T2283" s="155" t="str">
        <f ca="1">IF(B2283="","",IF(ISERROR(MATCH($J2283,SorP!$B$1:$B$6226,0)),"",INDIRECT("'SorP'!$A$"&amp;MATCH($S2283&amp;$J2283,SorP!C:C,0))))</f>
        <v/>
      </c>
      <c r="U2283" s="168"/>
      <c r="V2283" s="169" t="e">
        <f>IF(C2283="",NA(),MATCH($B2283&amp;$C2283,'Smelter Look-up'!$J:$J,0))</f>
        <v>#N/A</v>
      </c>
      <c r="X2283" s="170">
        <f t="shared" ca="1" si="105"/>
        <v>0</v>
      </c>
      <c r="AB2283" s="312" t="str">
        <f t="shared" si="107"/>
        <v/>
      </c>
    </row>
    <row r="2284" spans="1:28" s="170" customFormat="1" ht="20.399999999999999">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6"/>
        <v/>
      </c>
      <c r="T2284" s="155" t="str">
        <f ca="1">IF(B2284="","",IF(ISERROR(MATCH($J2284,SorP!$B$1:$B$6226,0)),"",INDIRECT("'SorP'!$A$"&amp;MATCH($S2284&amp;$J2284,SorP!C:C,0))))</f>
        <v/>
      </c>
      <c r="U2284" s="168"/>
      <c r="V2284" s="169" t="e">
        <f>IF(C2284="",NA(),MATCH($B2284&amp;$C2284,'Smelter Look-up'!$J:$J,0))</f>
        <v>#N/A</v>
      </c>
      <c r="X2284" s="170">
        <f t="shared" ca="1" si="105"/>
        <v>0</v>
      </c>
      <c r="AB2284" s="312" t="str">
        <f t="shared" si="107"/>
        <v/>
      </c>
    </row>
    <row r="2285" spans="1:28" s="170" customFormat="1" ht="20.399999999999999">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6"/>
        <v/>
      </c>
      <c r="T2285" s="155" t="str">
        <f ca="1">IF(B2285="","",IF(ISERROR(MATCH($J2285,SorP!$B$1:$B$6226,0)),"",INDIRECT("'SorP'!$A$"&amp;MATCH($S2285&amp;$J2285,SorP!C:C,0))))</f>
        <v/>
      </c>
      <c r="U2285" s="168"/>
      <c r="V2285" s="169" t="e">
        <f>IF(C2285="",NA(),MATCH($B2285&amp;$C2285,'Smelter Look-up'!$J:$J,0))</f>
        <v>#N/A</v>
      </c>
      <c r="X2285" s="170">
        <f t="shared" ca="1" si="105"/>
        <v>0</v>
      </c>
      <c r="AB2285" s="312" t="str">
        <f t="shared" si="107"/>
        <v/>
      </c>
    </row>
    <row r="2286" spans="1:28" s="170" customFormat="1" ht="20.399999999999999">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6"/>
        <v/>
      </c>
      <c r="T2286" s="155" t="str">
        <f ca="1">IF(B2286="","",IF(ISERROR(MATCH($J2286,SorP!$B$1:$B$6226,0)),"",INDIRECT("'SorP'!$A$"&amp;MATCH($S2286&amp;$J2286,SorP!C:C,0))))</f>
        <v/>
      </c>
      <c r="U2286" s="168"/>
      <c r="V2286" s="169" t="e">
        <f>IF(C2286="",NA(),MATCH($B2286&amp;$C2286,'Smelter Look-up'!$J:$J,0))</f>
        <v>#N/A</v>
      </c>
      <c r="X2286" s="170">
        <f t="shared" ca="1" si="105"/>
        <v>0</v>
      </c>
      <c r="AB2286" s="312" t="str">
        <f t="shared" si="107"/>
        <v/>
      </c>
    </row>
    <row r="2287" spans="1:28" s="170" customFormat="1" ht="20.399999999999999">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6"/>
        <v/>
      </c>
      <c r="T2287" s="155" t="str">
        <f ca="1">IF(B2287="","",IF(ISERROR(MATCH($J2287,SorP!$B$1:$B$6226,0)),"",INDIRECT("'SorP'!$A$"&amp;MATCH($S2287&amp;$J2287,SorP!C:C,0))))</f>
        <v/>
      </c>
      <c r="U2287" s="168"/>
      <c r="V2287" s="169" t="e">
        <f>IF(C2287="",NA(),MATCH($B2287&amp;$C2287,'Smelter Look-up'!$J:$J,0))</f>
        <v>#N/A</v>
      </c>
      <c r="X2287" s="170">
        <f t="shared" ca="1" si="105"/>
        <v>0</v>
      </c>
      <c r="AB2287" s="312" t="str">
        <f t="shared" si="107"/>
        <v/>
      </c>
    </row>
    <row r="2288" spans="1:28" s="170" customFormat="1" ht="20.399999999999999">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6"/>
        <v/>
      </c>
      <c r="T2288" s="155" t="str">
        <f ca="1">IF(B2288="","",IF(ISERROR(MATCH($J2288,SorP!$B$1:$B$6226,0)),"",INDIRECT("'SorP'!$A$"&amp;MATCH($S2288&amp;$J2288,SorP!C:C,0))))</f>
        <v/>
      </c>
      <c r="U2288" s="168"/>
      <c r="V2288" s="169" t="e">
        <f>IF(C2288="",NA(),MATCH($B2288&amp;$C2288,'Smelter Look-up'!$J:$J,0))</f>
        <v>#N/A</v>
      </c>
      <c r="X2288" s="170">
        <f t="shared" ca="1" si="105"/>
        <v>0</v>
      </c>
      <c r="AB2288" s="312" t="str">
        <f t="shared" si="107"/>
        <v/>
      </c>
    </row>
    <row r="2289" spans="1:28" s="170" customFormat="1" ht="20.399999999999999">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6"/>
        <v/>
      </c>
      <c r="T2289" s="155" t="str">
        <f ca="1">IF(B2289="","",IF(ISERROR(MATCH($J2289,SorP!$B$1:$B$6226,0)),"",INDIRECT("'SorP'!$A$"&amp;MATCH($S2289&amp;$J2289,SorP!C:C,0))))</f>
        <v/>
      </c>
      <c r="U2289" s="168"/>
      <c r="V2289" s="169" t="e">
        <f>IF(C2289="",NA(),MATCH($B2289&amp;$C2289,'Smelter Look-up'!$J:$J,0))</f>
        <v>#N/A</v>
      </c>
      <c r="X2289" s="170">
        <f t="shared" ca="1" si="105"/>
        <v>0</v>
      </c>
      <c r="AB2289" s="312" t="str">
        <f t="shared" si="107"/>
        <v/>
      </c>
    </row>
    <row r="2290" spans="1:28" s="170" customFormat="1" ht="20.399999999999999">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6"/>
        <v/>
      </c>
      <c r="T2290" s="155" t="str">
        <f ca="1">IF(B2290="","",IF(ISERROR(MATCH($J2290,SorP!$B$1:$B$6226,0)),"",INDIRECT("'SorP'!$A$"&amp;MATCH($S2290&amp;$J2290,SorP!C:C,0))))</f>
        <v/>
      </c>
      <c r="U2290" s="168"/>
      <c r="V2290" s="169" t="e">
        <f>IF(C2290="",NA(),MATCH($B2290&amp;$C2290,'Smelter Look-up'!$J:$J,0))</f>
        <v>#N/A</v>
      </c>
      <c r="X2290" s="170">
        <f t="shared" ca="1" si="105"/>
        <v>0</v>
      </c>
      <c r="AB2290" s="312" t="str">
        <f t="shared" si="107"/>
        <v/>
      </c>
    </row>
    <row r="2291" spans="1:28" s="170" customFormat="1" ht="20.399999999999999">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6"/>
        <v/>
      </c>
      <c r="T2291" s="155" t="str">
        <f ca="1">IF(B2291="","",IF(ISERROR(MATCH($J2291,SorP!$B$1:$B$6226,0)),"",INDIRECT("'SorP'!$A$"&amp;MATCH($S2291&amp;$J2291,SorP!C:C,0))))</f>
        <v/>
      </c>
      <c r="U2291" s="168"/>
      <c r="V2291" s="169" t="e">
        <f>IF(C2291="",NA(),MATCH($B2291&amp;$C2291,'Smelter Look-up'!$J:$J,0))</f>
        <v>#N/A</v>
      </c>
      <c r="X2291" s="170">
        <f t="shared" ca="1" si="105"/>
        <v>0</v>
      </c>
      <c r="AB2291" s="312" t="str">
        <f t="shared" si="107"/>
        <v/>
      </c>
    </row>
    <row r="2292" spans="1:28" s="170" customFormat="1" ht="20.399999999999999">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6"/>
        <v/>
      </c>
      <c r="T2292" s="155" t="str">
        <f ca="1">IF(B2292="","",IF(ISERROR(MATCH($J2292,SorP!$B$1:$B$6226,0)),"",INDIRECT("'SorP'!$A$"&amp;MATCH($S2292&amp;$J2292,SorP!C:C,0))))</f>
        <v/>
      </c>
      <c r="U2292" s="168"/>
      <c r="V2292" s="169" t="e">
        <f>IF(C2292="",NA(),MATCH($B2292&amp;$C2292,'Smelter Look-up'!$J:$J,0))</f>
        <v>#N/A</v>
      </c>
      <c r="X2292" s="170">
        <f t="shared" ca="1" si="105"/>
        <v>0</v>
      </c>
      <c r="AB2292" s="312" t="str">
        <f t="shared" si="107"/>
        <v/>
      </c>
    </row>
    <row r="2293" spans="1:28" s="170" customFormat="1" ht="20.399999999999999">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6"/>
        <v/>
      </c>
      <c r="T2293" s="155" t="str">
        <f ca="1">IF(B2293="","",IF(ISERROR(MATCH($J2293,SorP!$B$1:$B$6226,0)),"",INDIRECT("'SorP'!$A$"&amp;MATCH($S2293&amp;$J2293,SorP!C:C,0))))</f>
        <v/>
      </c>
      <c r="U2293" s="168"/>
      <c r="V2293" s="169" t="e">
        <f>IF(C2293="",NA(),MATCH($B2293&amp;$C2293,'Smelter Look-up'!$J:$J,0))</f>
        <v>#N/A</v>
      </c>
      <c r="X2293" s="170">
        <f t="shared" ca="1" si="105"/>
        <v>0</v>
      </c>
      <c r="AB2293" s="312" t="str">
        <f t="shared" si="107"/>
        <v/>
      </c>
    </row>
    <row r="2294" spans="1:28" s="170" customFormat="1" ht="20.399999999999999">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6"/>
        <v/>
      </c>
      <c r="T2294" s="155" t="str">
        <f ca="1">IF(B2294="","",IF(ISERROR(MATCH($J2294,SorP!$B$1:$B$6226,0)),"",INDIRECT("'SorP'!$A$"&amp;MATCH($S2294&amp;$J2294,SorP!C:C,0))))</f>
        <v/>
      </c>
      <c r="U2294" s="168"/>
      <c r="V2294" s="169" t="e">
        <f>IF(C2294="",NA(),MATCH($B2294&amp;$C2294,'Smelter Look-up'!$J:$J,0))</f>
        <v>#N/A</v>
      </c>
      <c r="X2294" s="170">
        <f t="shared" ca="1" si="105"/>
        <v>0</v>
      </c>
      <c r="AB2294" s="312" t="str">
        <f t="shared" si="107"/>
        <v/>
      </c>
    </row>
    <row r="2295" spans="1:28" s="170" customFormat="1" ht="20.399999999999999">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6"/>
        <v/>
      </c>
      <c r="T2295" s="155" t="str">
        <f ca="1">IF(B2295="","",IF(ISERROR(MATCH($J2295,SorP!$B$1:$B$6226,0)),"",INDIRECT("'SorP'!$A$"&amp;MATCH($S2295&amp;$J2295,SorP!C:C,0))))</f>
        <v/>
      </c>
      <c r="U2295" s="168"/>
      <c r="V2295" s="169" t="e">
        <f>IF(C2295="",NA(),MATCH($B2295&amp;$C2295,'Smelter Look-up'!$J:$J,0))</f>
        <v>#N/A</v>
      </c>
      <c r="X2295" s="170">
        <f t="shared" ca="1" si="105"/>
        <v>0</v>
      </c>
      <c r="AB2295" s="312" t="str">
        <f t="shared" si="107"/>
        <v/>
      </c>
    </row>
    <row r="2296" spans="1:28" s="170" customFormat="1" ht="20.399999999999999">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6"/>
        <v/>
      </c>
      <c r="T2296" s="155" t="str">
        <f ca="1">IF(B2296="","",IF(ISERROR(MATCH($J2296,SorP!$B$1:$B$6226,0)),"",INDIRECT("'SorP'!$A$"&amp;MATCH($S2296&amp;$J2296,SorP!C:C,0))))</f>
        <v/>
      </c>
      <c r="U2296" s="168"/>
      <c r="V2296" s="169" t="e">
        <f>IF(C2296="",NA(),MATCH($B2296&amp;$C2296,'Smelter Look-up'!$J:$J,0))</f>
        <v>#N/A</v>
      </c>
      <c r="X2296" s="170">
        <f t="shared" ca="1" si="105"/>
        <v>0</v>
      </c>
      <c r="AB2296" s="312" t="str">
        <f t="shared" si="107"/>
        <v/>
      </c>
    </row>
    <row r="2297" spans="1:28" s="170" customFormat="1" ht="20.399999999999999">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6"/>
        <v/>
      </c>
      <c r="T2297" s="155" t="str">
        <f ca="1">IF(B2297="","",IF(ISERROR(MATCH($J2297,SorP!$B$1:$B$6226,0)),"",INDIRECT("'SorP'!$A$"&amp;MATCH($S2297&amp;$J2297,SorP!C:C,0))))</f>
        <v/>
      </c>
      <c r="U2297" s="168"/>
      <c r="V2297" s="169" t="e">
        <f>IF(C2297="",NA(),MATCH($B2297&amp;$C2297,'Smelter Look-up'!$J:$J,0))</f>
        <v>#N/A</v>
      </c>
      <c r="X2297" s="170">
        <f t="shared" ca="1" si="105"/>
        <v>0</v>
      </c>
      <c r="AB2297" s="312" t="str">
        <f t="shared" si="107"/>
        <v/>
      </c>
    </row>
    <row r="2298" spans="1:28" s="170" customFormat="1" ht="20.399999999999999">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6"/>
        <v/>
      </c>
      <c r="T2298" s="155" t="str">
        <f ca="1">IF(B2298="","",IF(ISERROR(MATCH($J2298,SorP!$B$1:$B$6226,0)),"",INDIRECT("'SorP'!$A$"&amp;MATCH($S2298&amp;$J2298,SorP!C:C,0))))</f>
        <v/>
      </c>
      <c r="U2298" s="168"/>
      <c r="V2298" s="169" t="e">
        <f>IF(C2298="",NA(),MATCH($B2298&amp;$C2298,'Smelter Look-up'!$J:$J,0))</f>
        <v>#N/A</v>
      </c>
      <c r="X2298" s="170">
        <f t="shared" ca="1" si="105"/>
        <v>0</v>
      </c>
      <c r="AB2298" s="312" t="str">
        <f t="shared" si="107"/>
        <v/>
      </c>
    </row>
    <row r="2299" spans="1:28" s="170" customFormat="1" ht="20.399999999999999">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6"/>
        <v/>
      </c>
      <c r="T2299" s="155" t="str">
        <f ca="1">IF(B2299="","",IF(ISERROR(MATCH($J2299,SorP!$B$1:$B$6226,0)),"",INDIRECT("'SorP'!$A$"&amp;MATCH($S2299&amp;$J2299,SorP!C:C,0))))</f>
        <v/>
      </c>
      <c r="U2299" s="168"/>
      <c r="V2299" s="169" t="e">
        <f>IF(C2299="",NA(),MATCH($B2299&amp;$C2299,'Smelter Look-up'!$J:$J,0))</f>
        <v>#N/A</v>
      </c>
      <c r="X2299" s="170">
        <f t="shared" ca="1" si="105"/>
        <v>0</v>
      </c>
      <c r="AB2299" s="312" t="str">
        <f t="shared" si="107"/>
        <v/>
      </c>
    </row>
    <row r="2300" spans="1:28" s="170" customFormat="1" ht="20.399999999999999">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6"/>
        <v/>
      </c>
      <c r="T2300" s="155" t="str">
        <f ca="1">IF(B2300="","",IF(ISERROR(MATCH($J2300,SorP!$B$1:$B$6226,0)),"",INDIRECT("'SorP'!$A$"&amp;MATCH($S2300&amp;$J2300,SorP!C:C,0))))</f>
        <v/>
      </c>
      <c r="U2300" s="168"/>
      <c r="V2300" s="169" t="e">
        <f>IF(C2300="",NA(),MATCH($B2300&amp;$C2300,'Smelter Look-up'!$J:$J,0))</f>
        <v>#N/A</v>
      </c>
      <c r="X2300" s="170">
        <f t="shared" ref="X2300:X2363" ca="1" si="108">IF(AND(C2300="Smelter not listed",OR(LEN(D2300)=0,LEN(E2300)=0)),1,0)</f>
        <v>0</v>
      </c>
      <c r="AB2300" s="312" t="str">
        <f t="shared" si="107"/>
        <v/>
      </c>
    </row>
    <row r="2301" spans="1:28" s="170" customFormat="1" ht="20.399999999999999">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ref="S2301:S2364" ca="1" si="109">IF(B2301="","",IF(ISERROR(MATCH($E2301,CL,0)),"Unknown",INDIRECT("'C'!$A$"&amp;MATCH($E2301,CL,0)+1)))</f>
        <v/>
      </c>
      <c r="T2301" s="155" t="str">
        <f ca="1">IF(B2301="","",IF(ISERROR(MATCH($J2301,SorP!$B$1:$B$6226,0)),"",INDIRECT("'SorP'!$A$"&amp;MATCH($S2301&amp;$J2301,SorP!C:C,0))))</f>
        <v/>
      </c>
      <c r="U2301" s="168"/>
      <c r="V2301" s="169" t="e">
        <f>IF(C2301="",NA(),MATCH($B2301&amp;$C2301,'Smelter Look-up'!$J:$J,0))</f>
        <v>#N/A</v>
      </c>
      <c r="X2301" s="170">
        <f t="shared" ca="1" si="108"/>
        <v>0</v>
      </c>
      <c r="AB2301" s="312" t="str">
        <f t="shared" si="107"/>
        <v/>
      </c>
    </row>
    <row r="2302" spans="1:28" s="170" customFormat="1" ht="20.399999999999999">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07"/>
        <v/>
      </c>
    </row>
    <row r="2303" spans="1:28" s="170" customFormat="1" ht="20.399999999999999">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ca="1" si="108"/>
        <v>0</v>
      </c>
      <c r="AB2303" s="312" t="str">
        <f t="shared" si="107"/>
        <v/>
      </c>
    </row>
    <row r="2304" spans="1:28" s="170" customFormat="1" ht="20.399999999999999">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09"/>
        <v/>
      </c>
      <c r="T2304" s="155" t="str">
        <f ca="1">IF(B2304="","",IF(ISERROR(MATCH($J2304,SorP!$B$1:$B$6226,0)),"",INDIRECT("'SorP'!$A$"&amp;MATCH($S2304&amp;$J2304,SorP!C:C,0))))</f>
        <v/>
      </c>
      <c r="U2304" s="168"/>
      <c r="V2304" s="169" t="e">
        <f>IF(C2304="",NA(),MATCH($B2304&amp;$C2304,'Smelter Look-up'!$J:$J,0))</f>
        <v>#N/A</v>
      </c>
      <c r="X2304" s="170">
        <f t="shared" ca="1" si="108"/>
        <v>0</v>
      </c>
      <c r="AB2304" s="312" t="str">
        <f t="shared" si="107"/>
        <v/>
      </c>
    </row>
    <row r="2305" spans="1:28" s="170" customFormat="1" ht="20.399999999999999">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09"/>
        <v/>
      </c>
      <c r="T2305" s="155" t="str">
        <f ca="1">IF(B2305="","",IF(ISERROR(MATCH($J2305,SorP!$B$1:$B$6226,0)),"",INDIRECT("'SorP'!$A$"&amp;MATCH($S2305&amp;$J2305,SorP!C:C,0))))</f>
        <v/>
      </c>
      <c r="U2305" s="168"/>
      <c r="V2305" s="169" t="e">
        <f>IF(C2305="",NA(),MATCH($B2305&amp;$C2305,'Smelter Look-up'!$J:$J,0))</f>
        <v>#N/A</v>
      </c>
      <c r="X2305" s="170">
        <f t="shared" ca="1" si="108"/>
        <v>0</v>
      </c>
      <c r="AB2305" s="312" t="str">
        <f t="shared" si="107"/>
        <v/>
      </c>
    </row>
    <row r="2306" spans="1:28" s="170" customFormat="1" ht="20.399999999999999">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09"/>
        <v/>
      </c>
      <c r="T2306" s="155" t="str">
        <f ca="1">IF(B2306="","",IF(ISERROR(MATCH($J2306,SorP!$B$1:$B$6226,0)),"",INDIRECT("'SorP'!$A$"&amp;MATCH($S2306&amp;$J2306,SorP!C:C,0))))</f>
        <v/>
      </c>
      <c r="U2306" s="168"/>
      <c r="V2306" s="169" t="e">
        <f>IF(C2306="",NA(),MATCH($B2306&amp;$C2306,'Smelter Look-up'!$J:$J,0))</f>
        <v>#N/A</v>
      </c>
      <c r="X2306" s="170">
        <f t="shared" ca="1" si="108"/>
        <v>0</v>
      </c>
      <c r="AB2306" s="312" t="str">
        <f t="shared" si="107"/>
        <v/>
      </c>
    </row>
    <row r="2307" spans="1:28" s="170" customFormat="1" ht="20.399999999999999">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09"/>
        <v/>
      </c>
      <c r="T2307" s="155" t="str">
        <f ca="1">IF(B2307="","",IF(ISERROR(MATCH($J2307,SorP!$B$1:$B$6226,0)),"",INDIRECT("'SorP'!$A$"&amp;MATCH($S2307&amp;$J2307,SorP!C:C,0))))</f>
        <v/>
      </c>
      <c r="U2307" s="168"/>
      <c r="V2307" s="169" t="e">
        <f>IF(C2307="",NA(),MATCH($B2307&amp;$C2307,'Smelter Look-up'!$J:$J,0))</f>
        <v>#N/A</v>
      </c>
      <c r="X2307" s="170">
        <f t="shared" ca="1" si="108"/>
        <v>0</v>
      </c>
      <c r="AB2307" s="312" t="str">
        <f t="shared" ref="AB2307:AB2370" si="110">IF(C2307="","",B2307)</f>
        <v/>
      </c>
    </row>
    <row r="2308" spans="1:28" s="170" customFormat="1" ht="20.399999999999999">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09"/>
        <v/>
      </c>
      <c r="T2308" s="155" t="str">
        <f ca="1">IF(B2308="","",IF(ISERROR(MATCH($J2308,SorP!$B$1:$B$6226,0)),"",INDIRECT("'SorP'!$A$"&amp;MATCH($S2308&amp;$J2308,SorP!C:C,0))))</f>
        <v/>
      </c>
      <c r="U2308" s="168"/>
      <c r="V2308" s="169" t="e">
        <f>IF(C2308="",NA(),MATCH($B2308&amp;$C2308,'Smelter Look-up'!$J:$J,0))</f>
        <v>#N/A</v>
      </c>
      <c r="X2308" s="170">
        <f t="shared" ca="1" si="108"/>
        <v>0</v>
      </c>
      <c r="AB2308" s="312" t="str">
        <f t="shared" si="110"/>
        <v/>
      </c>
    </row>
    <row r="2309" spans="1:28" s="170" customFormat="1" ht="20.399999999999999">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09"/>
        <v/>
      </c>
      <c r="T2309" s="155" t="str">
        <f ca="1">IF(B2309="","",IF(ISERROR(MATCH($J2309,SorP!$B$1:$B$6226,0)),"",INDIRECT("'SorP'!$A$"&amp;MATCH($S2309&amp;$J2309,SorP!C:C,0))))</f>
        <v/>
      </c>
      <c r="U2309" s="168"/>
      <c r="V2309" s="169" t="e">
        <f>IF(C2309="",NA(),MATCH($B2309&amp;$C2309,'Smelter Look-up'!$J:$J,0))</f>
        <v>#N/A</v>
      </c>
      <c r="X2309" s="170">
        <f t="shared" ca="1" si="108"/>
        <v>0</v>
      </c>
      <c r="AB2309" s="312" t="str">
        <f t="shared" si="110"/>
        <v/>
      </c>
    </row>
    <row r="2310" spans="1:28" s="170" customFormat="1" ht="20.399999999999999">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09"/>
        <v/>
      </c>
      <c r="T2310" s="155" t="str">
        <f ca="1">IF(B2310="","",IF(ISERROR(MATCH($J2310,SorP!$B$1:$B$6226,0)),"",INDIRECT("'SorP'!$A$"&amp;MATCH($S2310&amp;$J2310,SorP!C:C,0))))</f>
        <v/>
      </c>
      <c r="U2310" s="168"/>
      <c r="V2310" s="169" t="e">
        <f>IF(C2310="",NA(),MATCH($B2310&amp;$C2310,'Smelter Look-up'!$J:$J,0))</f>
        <v>#N/A</v>
      </c>
      <c r="X2310" s="170">
        <f t="shared" ca="1" si="108"/>
        <v>0</v>
      </c>
      <c r="AB2310" s="312" t="str">
        <f t="shared" si="110"/>
        <v/>
      </c>
    </row>
    <row r="2311" spans="1:28" s="170" customFormat="1" ht="20.399999999999999">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09"/>
        <v/>
      </c>
      <c r="T2311" s="155" t="str">
        <f ca="1">IF(B2311="","",IF(ISERROR(MATCH($J2311,SorP!$B$1:$B$6226,0)),"",INDIRECT("'SorP'!$A$"&amp;MATCH($S2311&amp;$J2311,SorP!C:C,0))))</f>
        <v/>
      </c>
      <c r="U2311" s="168"/>
      <c r="V2311" s="169" t="e">
        <f>IF(C2311="",NA(),MATCH($B2311&amp;$C2311,'Smelter Look-up'!$J:$J,0))</f>
        <v>#N/A</v>
      </c>
      <c r="X2311" s="170">
        <f t="shared" ca="1" si="108"/>
        <v>0</v>
      </c>
      <c r="AB2311" s="312" t="str">
        <f t="shared" si="110"/>
        <v/>
      </c>
    </row>
    <row r="2312" spans="1:28" s="170" customFormat="1" ht="20.399999999999999">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09"/>
        <v/>
      </c>
      <c r="T2312" s="155" t="str">
        <f ca="1">IF(B2312="","",IF(ISERROR(MATCH($J2312,SorP!$B$1:$B$6226,0)),"",INDIRECT("'SorP'!$A$"&amp;MATCH($S2312&amp;$J2312,SorP!C:C,0))))</f>
        <v/>
      </c>
      <c r="U2312" s="168"/>
      <c r="V2312" s="169" t="e">
        <f>IF(C2312="",NA(),MATCH($B2312&amp;$C2312,'Smelter Look-up'!$J:$J,0))</f>
        <v>#N/A</v>
      </c>
      <c r="X2312" s="170">
        <f t="shared" ca="1" si="108"/>
        <v>0</v>
      </c>
      <c r="AB2312" s="312" t="str">
        <f t="shared" si="110"/>
        <v/>
      </c>
    </row>
    <row r="2313" spans="1:28" s="170" customFormat="1" ht="20.399999999999999">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09"/>
        <v/>
      </c>
      <c r="T2313" s="155" t="str">
        <f ca="1">IF(B2313="","",IF(ISERROR(MATCH($J2313,SorP!$B$1:$B$6226,0)),"",INDIRECT("'SorP'!$A$"&amp;MATCH($S2313&amp;$J2313,SorP!C:C,0))))</f>
        <v/>
      </c>
      <c r="U2313" s="168"/>
      <c r="V2313" s="169" t="e">
        <f>IF(C2313="",NA(),MATCH($B2313&amp;$C2313,'Smelter Look-up'!$J:$J,0))</f>
        <v>#N/A</v>
      </c>
      <c r="X2313" s="170">
        <f t="shared" ca="1" si="108"/>
        <v>0</v>
      </c>
      <c r="AB2313" s="312" t="str">
        <f t="shared" si="110"/>
        <v/>
      </c>
    </row>
    <row r="2314" spans="1:28" s="170" customFormat="1" ht="20.399999999999999">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09"/>
        <v/>
      </c>
      <c r="T2314" s="155" t="str">
        <f ca="1">IF(B2314="","",IF(ISERROR(MATCH($J2314,SorP!$B$1:$B$6226,0)),"",INDIRECT("'SorP'!$A$"&amp;MATCH($S2314&amp;$J2314,SorP!C:C,0))))</f>
        <v/>
      </c>
      <c r="U2314" s="168"/>
      <c r="V2314" s="169" t="e">
        <f>IF(C2314="",NA(),MATCH($B2314&amp;$C2314,'Smelter Look-up'!$J:$J,0))</f>
        <v>#N/A</v>
      </c>
      <c r="X2314" s="170">
        <f t="shared" ca="1" si="108"/>
        <v>0</v>
      </c>
      <c r="AB2314" s="312" t="str">
        <f t="shared" si="110"/>
        <v/>
      </c>
    </row>
    <row r="2315" spans="1:28" s="170" customFormat="1" ht="20.399999999999999">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09"/>
        <v/>
      </c>
      <c r="T2315" s="155" t="str">
        <f ca="1">IF(B2315="","",IF(ISERROR(MATCH($J2315,SorP!$B$1:$B$6226,0)),"",INDIRECT("'SorP'!$A$"&amp;MATCH($S2315&amp;$J2315,SorP!C:C,0))))</f>
        <v/>
      </c>
      <c r="U2315" s="168"/>
      <c r="V2315" s="169" t="e">
        <f>IF(C2315="",NA(),MATCH($B2315&amp;$C2315,'Smelter Look-up'!$J:$J,0))</f>
        <v>#N/A</v>
      </c>
      <c r="X2315" s="170">
        <f t="shared" ca="1" si="108"/>
        <v>0</v>
      </c>
      <c r="AB2315" s="312" t="str">
        <f t="shared" si="110"/>
        <v/>
      </c>
    </row>
    <row r="2316" spans="1:28" s="170" customFormat="1" ht="20.399999999999999">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09"/>
        <v/>
      </c>
      <c r="T2316" s="155" t="str">
        <f ca="1">IF(B2316="","",IF(ISERROR(MATCH($J2316,SorP!$B$1:$B$6226,0)),"",INDIRECT("'SorP'!$A$"&amp;MATCH($S2316&amp;$J2316,SorP!C:C,0))))</f>
        <v/>
      </c>
      <c r="U2316" s="168"/>
      <c r="V2316" s="169" t="e">
        <f>IF(C2316="",NA(),MATCH($B2316&amp;$C2316,'Smelter Look-up'!$J:$J,0))</f>
        <v>#N/A</v>
      </c>
      <c r="X2316" s="170">
        <f t="shared" ca="1" si="108"/>
        <v>0</v>
      </c>
      <c r="AB2316" s="312" t="str">
        <f t="shared" si="110"/>
        <v/>
      </c>
    </row>
    <row r="2317" spans="1:28" s="170" customFormat="1" ht="20.399999999999999">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09"/>
        <v/>
      </c>
      <c r="T2317" s="155" t="str">
        <f ca="1">IF(B2317="","",IF(ISERROR(MATCH($J2317,SorP!$B$1:$B$6226,0)),"",INDIRECT("'SorP'!$A$"&amp;MATCH($S2317&amp;$J2317,SorP!C:C,0))))</f>
        <v/>
      </c>
      <c r="U2317" s="168"/>
      <c r="V2317" s="169" t="e">
        <f>IF(C2317="",NA(),MATCH($B2317&amp;$C2317,'Smelter Look-up'!$J:$J,0))</f>
        <v>#N/A</v>
      </c>
      <c r="X2317" s="170">
        <f t="shared" ca="1" si="108"/>
        <v>0</v>
      </c>
      <c r="AB2317" s="312" t="str">
        <f t="shared" si="110"/>
        <v/>
      </c>
    </row>
    <row r="2318" spans="1:28" s="170" customFormat="1" ht="20.399999999999999">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09"/>
        <v/>
      </c>
      <c r="T2318" s="155" t="str">
        <f ca="1">IF(B2318="","",IF(ISERROR(MATCH($J2318,SorP!$B$1:$B$6226,0)),"",INDIRECT("'SorP'!$A$"&amp;MATCH($S2318&amp;$J2318,SorP!C:C,0))))</f>
        <v/>
      </c>
      <c r="U2318" s="168"/>
      <c r="V2318" s="169" t="e">
        <f>IF(C2318="",NA(),MATCH($B2318&amp;$C2318,'Smelter Look-up'!$J:$J,0))</f>
        <v>#N/A</v>
      </c>
      <c r="X2318" s="170">
        <f t="shared" ca="1" si="108"/>
        <v>0</v>
      </c>
      <c r="AB2318" s="312" t="str">
        <f t="shared" si="110"/>
        <v/>
      </c>
    </row>
    <row r="2319" spans="1:28" s="170" customFormat="1" ht="20.399999999999999">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09"/>
        <v/>
      </c>
      <c r="T2319" s="155" t="str">
        <f ca="1">IF(B2319="","",IF(ISERROR(MATCH($J2319,SorP!$B$1:$B$6226,0)),"",INDIRECT("'SorP'!$A$"&amp;MATCH($S2319&amp;$J2319,SorP!C:C,0))))</f>
        <v/>
      </c>
      <c r="U2319" s="168"/>
      <c r="V2319" s="169" t="e">
        <f>IF(C2319="",NA(),MATCH($B2319&amp;$C2319,'Smelter Look-up'!$J:$J,0))</f>
        <v>#N/A</v>
      </c>
      <c r="X2319" s="170">
        <f t="shared" ca="1" si="108"/>
        <v>0</v>
      </c>
      <c r="AB2319" s="312" t="str">
        <f t="shared" si="110"/>
        <v/>
      </c>
    </row>
    <row r="2320" spans="1:28" s="170" customFormat="1" ht="20.399999999999999">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09"/>
        <v/>
      </c>
      <c r="T2320" s="155" t="str">
        <f ca="1">IF(B2320="","",IF(ISERROR(MATCH($J2320,SorP!$B$1:$B$6226,0)),"",INDIRECT("'SorP'!$A$"&amp;MATCH($S2320&amp;$J2320,SorP!C:C,0))))</f>
        <v/>
      </c>
      <c r="U2320" s="168"/>
      <c r="V2320" s="169" t="e">
        <f>IF(C2320="",NA(),MATCH($B2320&amp;$C2320,'Smelter Look-up'!$J:$J,0))</f>
        <v>#N/A</v>
      </c>
      <c r="X2320" s="170">
        <f t="shared" ca="1" si="108"/>
        <v>0</v>
      </c>
      <c r="AB2320" s="312" t="str">
        <f t="shared" si="110"/>
        <v/>
      </c>
    </row>
    <row r="2321" spans="1:28" s="170" customFormat="1" ht="20.399999999999999">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09"/>
        <v/>
      </c>
      <c r="T2321" s="155" t="str">
        <f ca="1">IF(B2321="","",IF(ISERROR(MATCH($J2321,SorP!$B$1:$B$6226,0)),"",INDIRECT("'SorP'!$A$"&amp;MATCH($S2321&amp;$J2321,SorP!C:C,0))))</f>
        <v/>
      </c>
      <c r="U2321" s="168"/>
      <c r="V2321" s="169" t="e">
        <f>IF(C2321="",NA(),MATCH($B2321&amp;$C2321,'Smelter Look-up'!$J:$J,0))</f>
        <v>#N/A</v>
      </c>
      <c r="X2321" s="170">
        <f t="shared" ca="1" si="108"/>
        <v>0</v>
      </c>
      <c r="AB2321" s="312" t="str">
        <f t="shared" si="110"/>
        <v/>
      </c>
    </row>
    <row r="2322" spans="1:28" s="170" customFormat="1" ht="20.399999999999999">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09"/>
        <v/>
      </c>
      <c r="T2322" s="155" t="str">
        <f ca="1">IF(B2322="","",IF(ISERROR(MATCH($J2322,SorP!$B$1:$B$6226,0)),"",INDIRECT("'SorP'!$A$"&amp;MATCH($S2322&amp;$J2322,SorP!C:C,0))))</f>
        <v/>
      </c>
      <c r="U2322" s="168"/>
      <c r="V2322" s="169" t="e">
        <f>IF(C2322="",NA(),MATCH($B2322&amp;$C2322,'Smelter Look-up'!$J:$J,0))</f>
        <v>#N/A</v>
      </c>
      <c r="X2322" s="170">
        <f t="shared" ca="1" si="108"/>
        <v>0</v>
      </c>
      <c r="AB2322" s="312" t="str">
        <f t="shared" si="110"/>
        <v/>
      </c>
    </row>
    <row r="2323" spans="1:28" s="170" customFormat="1" ht="20.399999999999999">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09"/>
        <v/>
      </c>
      <c r="T2323" s="155" t="str">
        <f ca="1">IF(B2323="","",IF(ISERROR(MATCH($J2323,SorP!$B$1:$B$6226,0)),"",INDIRECT("'SorP'!$A$"&amp;MATCH($S2323&amp;$J2323,SorP!C:C,0))))</f>
        <v/>
      </c>
      <c r="U2323" s="168"/>
      <c r="V2323" s="169" t="e">
        <f>IF(C2323="",NA(),MATCH($B2323&amp;$C2323,'Smelter Look-up'!$J:$J,0))</f>
        <v>#N/A</v>
      </c>
      <c r="X2323" s="170">
        <f t="shared" ca="1" si="108"/>
        <v>0</v>
      </c>
      <c r="AB2323" s="312" t="str">
        <f t="shared" si="110"/>
        <v/>
      </c>
    </row>
    <row r="2324" spans="1:28" s="170" customFormat="1" ht="20.399999999999999">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09"/>
        <v/>
      </c>
      <c r="T2324" s="155" t="str">
        <f ca="1">IF(B2324="","",IF(ISERROR(MATCH($J2324,SorP!$B$1:$B$6226,0)),"",INDIRECT("'SorP'!$A$"&amp;MATCH($S2324&amp;$J2324,SorP!C:C,0))))</f>
        <v/>
      </c>
      <c r="U2324" s="168"/>
      <c r="V2324" s="169" t="e">
        <f>IF(C2324="",NA(),MATCH($B2324&amp;$C2324,'Smelter Look-up'!$J:$J,0))</f>
        <v>#N/A</v>
      </c>
      <c r="X2324" s="170">
        <f t="shared" ca="1" si="108"/>
        <v>0</v>
      </c>
      <c r="AB2324" s="312" t="str">
        <f t="shared" si="110"/>
        <v/>
      </c>
    </row>
    <row r="2325" spans="1:28" s="170" customFormat="1" ht="20.399999999999999">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09"/>
        <v/>
      </c>
      <c r="T2325" s="155" t="str">
        <f ca="1">IF(B2325="","",IF(ISERROR(MATCH($J2325,SorP!$B$1:$B$6226,0)),"",INDIRECT("'SorP'!$A$"&amp;MATCH($S2325&amp;$J2325,SorP!C:C,0))))</f>
        <v/>
      </c>
      <c r="U2325" s="168"/>
      <c r="V2325" s="169" t="e">
        <f>IF(C2325="",NA(),MATCH($B2325&amp;$C2325,'Smelter Look-up'!$J:$J,0))</f>
        <v>#N/A</v>
      </c>
      <c r="X2325" s="170">
        <f t="shared" ca="1" si="108"/>
        <v>0</v>
      </c>
      <c r="AB2325" s="312" t="str">
        <f t="shared" si="110"/>
        <v/>
      </c>
    </row>
    <row r="2326" spans="1:28" s="170" customFormat="1" ht="20.399999999999999">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09"/>
        <v/>
      </c>
      <c r="T2326" s="155" t="str">
        <f ca="1">IF(B2326="","",IF(ISERROR(MATCH($J2326,SorP!$B$1:$B$6226,0)),"",INDIRECT("'SorP'!$A$"&amp;MATCH($S2326&amp;$J2326,SorP!C:C,0))))</f>
        <v/>
      </c>
      <c r="U2326" s="168"/>
      <c r="V2326" s="169" t="e">
        <f>IF(C2326="",NA(),MATCH($B2326&amp;$C2326,'Smelter Look-up'!$J:$J,0))</f>
        <v>#N/A</v>
      </c>
      <c r="X2326" s="170">
        <f t="shared" ca="1" si="108"/>
        <v>0</v>
      </c>
      <c r="AB2326" s="312" t="str">
        <f t="shared" si="110"/>
        <v/>
      </c>
    </row>
    <row r="2327" spans="1:28" s="170" customFormat="1" ht="20.399999999999999">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09"/>
        <v/>
      </c>
      <c r="T2327" s="155" t="str">
        <f ca="1">IF(B2327="","",IF(ISERROR(MATCH($J2327,SorP!$B$1:$B$6226,0)),"",INDIRECT("'SorP'!$A$"&amp;MATCH($S2327&amp;$J2327,SorP!C:C,0))))</f>
        <v/>
      </c>
      <c r="U2327" s="168"/>
      <c r="V2327" s="169" t="e">
        <f>IF(C2327="",NA(),MATCH($B2327&amp;$C2327,'Smelter Look-up'!$J:$J,0))</f>
        <v>#N/A</v>
      </c>
      <c r="X2327" s="170">
        <f t="shared" ca="1" si="108"/>
        <v>0</v>
      </c>
      <c r="AB2327" s="312" t="str">
        <f t="shared" si="110"/>
        <v/>
      </c>
    </row>
    <row r="2328" spans="1:28" s="170" customFormat="1" ht="20.399999999999999">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09"/>
        <v/>
      </c>
      <c r="T2328" s="155" t="str">
        <f ca="1">IF(B2328="","",IF(ISERROR(MATCH($J2328,SorP!$B$1:$B$6226,0)),"",INDIRECT("'SorP'!$A$"&amp;MATCH($S2328&amp;$J2328,SorP!C:C,0))))</f>
        <v/>
      </c>
      <c r="U2328" s="168"/>
      <c r="V2328" s="169" t="e">
        <f>IF(C2328="",NA(),MATCH($B2328&amp;$C2328,'Smelter Look-up'!$J:$J,0))</f>
        <v>#N/A</v>
      </c>
      <c r="X2328" s="170">
        <f t="shared" ca="1" si="108"/>
        <v>0</v>
      </c>
      <c r="AB2328" s="312" t="str">
        <f t="shared" si="110"/>
        <v/>
      </c>
    </row>
    <row r="2329" spans="1:28" s="170" customFormat="1" ht="20.399999999999999">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09"/>
        <v/>
      </c>
      <c r="T2329" s="155" t="str">
        <f ca="1">IF(B2329="","",IF(ISERROR(MATCH($J2329,SorP!$B$1:$B$6226,0)),"",INDIRECT("'SorP'!$A$"&amp;MATCH($S2329&amp;$J2329,SorP!C:C,0))))</f>
        <v/>
      </c>
      <c r="U2329" s="168"/>
      <c r="V2329" s="169" t="e">
        <f>IF(C2329="",NA(),MATCH($B2329&amp;$C2329,'Smelter Look-up'!$J:$J,0))</f>
        <v>#N/A</v>
      </c>
      <c r="X2329" s="170">
        <f t="shared" ca="1" si="108"/>
        <v>0</v>
      </c>
      <c r="AB2329" s="312" t="str">
        <f t="shared" si="110"/>
        <v/>
      </c>
    </row>
    <row r="2330" spans="1:28" s="170" customFormat="1" ht="20.399999999999999">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09"/>
        <v/>
      </c>
      <c r="T2330" s="155" t="str">
        <f ca="1">IF(B2330="","",IF(ISERROR(MATCH($J2330,SorP!$B$1:$B$6226,0)),"",INDIRECT("'SorP'!$A$"&amp;MATCH($S2330&amp;$J2330,SorP!C:C,0))))</f>
        <v/>
      </c>
      <c r="U2330" s="168"/>
      <c r="V2330" s="169" t="e">
        <f>IF(C2330="",NA(),MATCH($B2330&amp;$C2330,'Smelter Look-up'!$J:$J,0))</f>
        <v>#N/A</v>
      </c>
      <c r="X2330" s="170">
        <f t="shared" ca="1" si="108"/>
        <v>0</v>
      </c>
      <c r="AB2330" s="312" t="str">
        <f t="shared" si="110"/>
        <v/>
      </c>
    </row>
    <row r="2331" spans="1:28" s="170" customFormat="1" ht="20.399999999999999">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09"/>
        <v/>
      </c>
      <c r="T2331" s="155" t="str">
        <f ca="1">IF(B2331="","",IF(ISERROR(MATCH($J2331,SorP!$B$1:$B$6226,0)),"",INDIRECT("'SorP'!$A$"&amp;MATCH($S2331&amp;$J2331,SorP!C:C,0))))</f>
        <v/>
      </c>
      <c r="U2331" s="168"/>
      <c r="V2331" s="169" t="e">
        <f>IF(C2331="",NA(),MATCH($B2331&amp;$C2331,'Smelter Look-up'!$J:$J,0))</f>
        <v>#N/A</v>
      </c>
      <c r="X2331" s="170">
        <f t="shared" ca="1" si="108"/>
        <v>0</v>
      </c>
      <c r="AB2331" s="312" t="str">
        <f t="shared" si="110"/>
        <v/>
      </c>
    </row>
    <row r="2332" spans="1:28" s="170" customFormat="1" ht="20.399999999999999">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09"/>
        <v/>
      </c>
      <c r="T2332" s="155" t="str">
        <f ca="1">IF(B2332="","",IF(ISERROR(MATCH($J2332,SorP!$B$1:$B$6226,0)),"",INDIRECT("'SorP'!$A$"&amp;MATCH($S2332&amp;$J2332,SorP!C:C,0))))</f>
        <v/>
      </c>
      <c r="U2332" s="168"/>
      <c r="V2332" s="169" t="e">
        <f>IF(C2332="",NA(),MATCH($B2332&amp;$C2332,'Smelter Look-up'!$J:$J,0))</f>
        <v>#N/A</v>
      </c>
      <c r="X2332" s="170">
        <f t="shared" ca="1" si="108"/>
        <v>0</v>
      </c>
      <c r="AB2332" s="312" t="str">
        <f t="shared" si="110"/>
        <v/>
      </c>
    </row>
    <row r="2333" spans="1:28" s="170" customFormat="1" ht="20.399999999999999">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09"/>
        <v/>
      </c>
      <c r="T2333" s="155" t="str">
        <f ca="1">IF(B2333="","",IF(ISERROR(MATCH($J2333,SorP!$B$1:$B$6226,0)),"",INDIRECT("'SorP'!$A$"&amp;MATCH($S2333&amp;$J2333,SorP!C:C,0))))</f>
        <v/>
      </c>
      <c r="U2333" s="168"/>
      <c r="V2333" s="169" t="e">
        <f>IF(C2333="",NA(),MATCH($B2333&amp;$C2333,'Smelter Look-up'!$J:$J,0))</f>
        <v>#N/A</v>
      </c>
      <c r="X2333" s="170">
        <f t="shared" ca="1" si="108"/>
        <v>0</v>
      </c>
      <c r="AB2333" s="312" t="str">
        <f t="shared" si="110"/>
        <v/>
      </c>
    </row>
    <row r="2334" spans="1:28" s="170" customFormat="1" ht="20.399999999999999">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09"/>
        <v/>
      </c>
      <c r="T2334" s="155" t="str">
        <f ca="1">IF(B2334="","",IF(ISERROR(MATCH($J2334,SorP!$B$1:$B$6226,0)),"",INDIRECT("'SorP'!$A$"&amp;MATCH($S2334&amp;$J2334,SorP!C:C,0))))</f>
        <v/>
      </c>
      <c r="U2334" s="168"/>
      <c r="V2334" s="169" t="e">
        <f>IF(C2334="",NA(),MATCH($B2334&amp;$C2334,'Smelter Look-up'!$J:$J,0))</f>
        <v>#N/A</v>
      </c>
      <c r="X2334" s="170">
        <f t="shared" ca="1" si="108"/>
        <v>0</v>
      </c>
      <c r="AB2334" s="312" t="str">
        <f t="shared" si="110"/>
        <v/>
      </c>
    </row>
    <row r="2335" spans="1:28" s="170" customFormat="1" ht="20.399999999999999">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09"/>
        <v/>
      </c>
      <c r="T2335" s="155" t="str">
        <f ca="1">IF(B2335="","",IF(ISERROR(MATCH($J2335,SorP!$B$1:$B$6226,0)),"",INDIRECT("'SorP'!$A$"&amp;MATCH($S2335&amp;$J2335,SorP!C:C,0))))</f>
        <v/>
      </c>
      <c r="U2335" s="168"/>
      <c r="V2335" s="169" t="e">
        <f>IF(C2335="",NA(),MATCH($B2335&amp;$C2335,'Smelter Look-up'!$J:$J,0))</f>
        <v>#N/A</v>
      </c>
      <c r="X2335" s="170">
        <f t="shared" ca="1" si="108"/>
        <v>0</v>
      </c>
      <c r="AB2335" s="312" t="str">
        <f t="shared" si="110"/>
        <v/>
      </c>
    </row>
    <row r="2336" spans="1:28" s="170" customFormat="1" ht="20.399999999999999">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09"/>
        <v/>
      </c>
      <c r="T2336" s="155" t="str">
        <f ca="1">IF(B2336="","",IF(ISERROR(MATCH($J2336,SorP!$B$1:$B$6226,0)),"",INDIRECT("'SorP'!$A$"&amp;MATCH($S2336&amp;$J2336,SorP!C:C,0))))</f>
        <v/>
      </c>
      <c r="U2336" s="168"/>
      <c r="V2336" s="169" t="e">
        <f>IF(C2336="",NA(),MATCH($B2336&amp;$C2336,'Smelter Look-up'!$J:$J,0))</f>
        <v>#N/A</v>
      </c>
      <c r="X2336" s="170">
        <f t="shared" ca="1" si="108"/>
        <v>0</v>
      </c>
      <c r="AB2336" s="312" t="str">
        <f t="shared" si="110"/>
        <v/>
      </c>
    </row>
    <row r="2337" spans="1:28" s="170" customFormat="1" ht="20.399999999999999">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09"/>
        <v/>
      </c>
      <c r="T2337" s="155" t="str">
        <f ca="1">IF(B2337="","",IF(ISERROR(MATCH($J2337,SorP!$B$1:$B$6226,0)),"",INDIRECT("'SorP'!$A$"&amp;MATCH($S2337&amp;$J2337,SorP!C:C,0))))</f>
        <v/>
      </c>
      <c r="U2337" s="168"/>
      <c r="V2337" s="169" t="e">
        <f>IF(C2337="",NA(),MATCH($B2337&amp;$C2337,'Smelter Look-up'!$J:$J,0))</f>
        <v>#N/A</v>
      </c>
      <c r="X2337" s="170">
        <f t="shared" ca="1" si="108"/>
        <v>0</v>
      </c>
      <c r="AB2337" s="312" t="str">
        <f t="shared" si="110"/>
        <v/>
      </c>
    </row>
    <row r="2338" spans="1:28" s="170" customFormat="1" ht="20.399999999999999">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09"/>
        <v/>
      </c>
      <c r="T2338" s="155" t="str">
        <f ca="1">IF(B2338="","",IF(ISERROR(MATCH($J2338,SorP!$B$1:$B$6226,0)),"",INDIRECT("'SorP'!$A$"&amp;MATCH($S2338&amp;$J2338,SorP!C:C,0))))</f>
        <v/>
      </c>
      <c r="U2338" s="168"/>
      <c r="V2338" s="169" t="e">
        <f>IF(C2338="",NA(),MATCH($B2338&amp;$C2338,'Smelter Look-up'!$J:$J,0))</f>
        <v>#N/A</v>
      </c>
      <c r="X2338" s="170">
        <f t="shared" ca="1" si="108"/>
        <v>0</v>
      </c>
      <c r="AB2338" s="312" t="str">
        <f t="shared" si="110"/>
        <v/>
      </c>
    </row>
    <row r="2339" spans="1:28" s="170" customFormat="1" ht="20.399999999999999">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09"/>
        <v/>
      </c>
      <c r="T2339" s="155" t="str">
        <f ca="1">IF(B2339="","",IF(ISERROR(MATCH($J2339,SorP!$B$1:$B$6226,0)),"",INDIRECT("'SorP'!$A$"&amp;MATCH($S2339&amp;$J2339,SorP!C:C,0))))</f>
        <v/>
      </c>
      <c r="U2339" s="168"/>
      <c r="V2339" s="169" t="e">
        <f>IF(C2339="",NA(),MATCH($B2339&amp;$C2339,'Smelter Look-up'!$J:$J,0))</f>
        <v>#N/A</v>
      </c>
      <c r="X2339" s="170">
        <f t="shared" ca="1" si="108"/>
        <v>0</v>
      </c>
      <c r="AB2339" s="312" t="str">
        <f t="shared" si="110"/>
        <v/>
      </c>
    </row>
    <row r="2340" spans="1:28" s="170" customFormat="1" ht="20.399999999999999">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09"/>
        <v/>
      </c>
      <c r="T2340" s="155" t="str">
        <f ca="1">IF(B2340="","",IF(ISERROR(MATCH($J2340,SorP!$B$1:$B$6226,0)),"",INDIRECT("'SorP'!$A$"&amp;MATCH($S2340&amp;$J2340,SorP!C:C,0))))</f>
        <v/>
      </c>
      <c r="U2340" s="168"/>
      <c r="V2340" s="169" t="e">
        <f>IF(C2340="",NA(),MATCH($B2340&amp;$C2340,'Smelter Look-up'!$J:$J,0))</f>
        <v>#N/A</v>
      </c>
      <c r="X2340" s="170">
        <f t="shared" ca="1" si="108"/>
        <v>0</v>
      </c>
      <c r="AB2340" s="312" t="str">
        <f t="shared" si="110"/>
        <v/>
      </c>
    </row>
    <row r="2341" spans="1:28" s="170" customFormat="1" ht="20.399999999999999">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09"/>
        <v/>
      </c>
      <c r="T2341" s="155" t="str">
        <f ca="1">IF(B2341="","",IF(ISERROR(MATCH($J2341,SorP!$B$1:$B$6226,0)),"",INDIRECT("'SorP'!$A$"&amp;MATCH($S2341&amp;$J2341,SorP!C:C,0))))</f>
        <v/>
      </c>
      <c r="U2341" s="168"/>
      <c r="V2341" s="169" t="e">
        <f>IF(C2341="",NA(),MATCH($B2341&amp;$C2341,'Smelter Look-up'!$J:$J,0))</f>
        <v>#N/A</v>
      </c>
      <c r="X2341" s="170">
        <f t="shared" ca="1" si="108"/>
        <v>0</v>
      </c>
      <c r="AB2341" s="312" t="str">
        <f t="shared" si="110"/>
        <v/>
      </c>
    </row>
    <row r="2342" spans="1:28" s="170" customFormat="1" ht="20.399999999999999">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09"/>
        <v/>
      </c>
      <c r="T2342" s="155" t="str">
        <f ca="1">IF(B2342="","",IF(ISERROR(MATCH($J2342,SorP!$B$1:$B$6226,0)),"",INDIRECT("'SorP'!$A$"&amp;MATCH($S2342&amp;$J2342,SorP!C:C,0))))</f>
        <v/>
      </c>
      <c r="U2342" s="168"/>
      <c r="V2342" s="169" t="e">
        <f>IF(C2342="",NA(),MATCH($B2342&amp;$C2342,'Smelter Look-up'!$J:$J,0))</f>
        <v>#N/A</v>
      </c>
      <c r="X2342" s="170">
        <f t="shared" ca="1" si="108"/>
        <v>0</v>
      </c>
      <c r="AB2342" s="312" t="str">
        <f t="shared" si="110"/>
        <v/>
      </c>
    </row>
    <row r="2343" spans="1:28" s="170" customFormat="1" ht="20.399999999999999">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09"/>
        <v/>
      </c>
      <c r="T2343" s="155" t="str">
        <f ca="1">IF(B2343="","",IF(ISERROR(MATCH($J2343,SorP!$B$1:$B$6226,0)),"",INDIRECT("'SorP'!$A$"&amp;MATCH($S2343&amp;$J2343,SorP!C:C,0))))</f>
        <v/>
      </c>
      <c r="U2343" s="168"/>
      <c r="V2343" s="169" t="e">
        <f>IF(C2343="",NA(),MATCH($B2343&amp;$C2343,'Smelter Look-up'!$J:$J,0))</f>
        <v>#N/A</v>
      </c>
      <c r="X2343" s="170">
        <f t="shared" ca="1" si="108"/>
        <v>0</v>
      </c>
      <c r="AB2343" s="312" t="str">
        <f t="shared" si="110"/>
        <v/>
      </c>
    </row>
    <row r="2344" spans="1:28" s="170" customFormat="1" ht="20.399999999999999">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09"/>
        <v/>
      </c>
      <c r="T2344" s="155" t="str">
        <f ca="1">IF(B2344="","",IF(ISERROR(MATCH($J2344,SorP!$B$1:$B$6226,0)),"",INDIRECT("'SorP'!$A$"&amp;MATCH($S2344&amp;$J2344,SorP!C:C,0))))</f>
        <v/>
      </c>
      <c r="U2344" s="168"/>
      <c r="V2344" s="169" t="e">
        <f>IF(C2344="",NA(),MATCH($B2344&amp;$C2344,'Smelter Look-up'!$J:$J,0))</f>
        <v>#N/A</v>
      </c>
      <c r="X2344" s="170">
        <f t="shared" ca="1" si="108"/>
        <v>0</v>
      </c>
      <c r="AB2344" s="312" t="str">
        <f t="shared" si="110"/>
        <v/>
      </c>
    </row>
    <row r="2345" spans="1:28" s="170" customFormat="1" ht="20.399999999999999">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09"/>
        <v/>
      </c>
      <c r="T2345" s="155" t="str">
        <f ca="1">IF(B2345="","",IF(ISERROR(MATCH($J2345,SorP!$B$1:$B$6226,0)),"",INDIRECT("'SorP'!$A$"&amp;MATCH($S2345&amp;$J2345,SorP!C:C,0))))</f>
        <v/>
      </c>
      <c r="U2345" s="168"/>
      <c r="V2345" s="169" t="e">
        <f>IF(C2345="",NA(),MATCH($B2345&amp;$C2345,'Smelter Look-up'!$J:$J,0))</f>
        <v>#N/A</v>
      </c>
      <c r="X2345" s="170">
        <f t="shared" ca="1" si="108"/>
        <v>0</v>
      </c>
      <c r="AB2345" s="312" t="str">
        <f t="shared" si="110"/>
        <v/>
      </c>
    </row>
    <row r="2346" spans="1:28" s="170" customFormat="1" ht="20.399999999999999">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09"/>
        <v/>
      </c>
      <c r="T2346" s="155" t="str">
        <f ca="1">IF(B2346="","",IF(ISERROR(MATCH($J2346,SorP!$B$1:$B$6226,0)),"",INDIRECT("'SorP'!$A$"&amp;MATCH($S2346&amp;$J2346,SorP!C:C,0))))</f>
        <v/>
      </c>
      <c r="U2346" s="168"/>
      <c r="V2346" s="169" t="e">
        <f>IF(C2346="",NA(),MATCH($B2346&amp;$C2346,'Smelter Look-up'!$J:$J,0))</f>
        <v>#N/A</v>
      </c>
      <c r="X2346" s="170">
        <f t="shared" ca="1" si="108"/>
        <v>0</v>
      </c>
      <c r="AB2346" s="312" t="str">
        <f t="shared" si="110"/>
        <v/>
      </c>
    </row>
    <row r="2347" spans="1:28" s="170" customFormat="1" ht="20.399999999999999">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09"/>
        <v/>
      </c>
      <c r="T2347" s="155" t="str">
        <f ca="1">IF(B2347="","",IF(ISERROR(MATCH($J2347,SorP!$B$1:$B$6226,0)),"",INDIRECT("'SorP'!$A$"&amp;MATCH($S2347&amp;$J2347,SorP!C:C,0))))</f>
        <v/>
      </c>
      <c r="U2347" s="168"/>
      <c r="V2347" s="169" t="e">
        <f>IF(C2347="",NA(),MATCH($B2347&amp;$C2347,'Smelter Look-up'!$J:$J,0))</f>
        <v>#N/A</v>
      </c>
      <c r="X2347" s="170">
        <f t="shared" ca="1" si="108"/>
        <v>0</v>
      </c>
      <c r="AB2347" s="312" t="str">
        <f t="shared" si="110"/>
        <v/>
      </c>
    </row>
    <row r="2348" spans="1:28" s="170" customFormat="1" ht="20.399999999999999">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09"/>
        <v/>
      </c>
      <c r="T2348" s="155" t="str">
        <f ca="1">IF(B2348="","",IF(ISERROR(MATCH($J2348,SorP!$B$1:$B$6226,0)),"",INDIRECT("'SorP'!$A$"&amp;MATCH($S2348&amp;$J2348,SorP!C:C,0))))</f>
        <v/>
      </c>
      <c r="U2348" s="168"/>
      <c r="V2348" s="169" t="e">
        <f>IF(C2348="",NA(),MATCH($B2348&amp;$C2348,'Smelter Look-up'!$J:$J,0))</f>
        <v>#N/A</v>
      </c>
      <c r="X2348" s="170">
        <f t="shared" ca="1" si="108"/>
        <v>0</v>
      </c>
      <c r="AB2348" s="312" t="str">
        <f t="shared" si="110"/>
        <v/>
      </c>
    </row>
    <row r="2349" spans="1:28" s="170" customFormat="1" ht="20.399999999999999">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09"/>
        <v/>
      </c>
      <c r="T2349" s="155" t="str">
        <f ca="1">IF(B2349="","",IF(ISERROR(MATCH($J2349,SorP!$B$1:$B$6226,0)),"",INDIRECT("'SorP'!$A$"&amp;MATCH($S2349&amp;$J2349,SorP!C:C,0))))</f>
        <v/>
      </c>
      <c r="U2349" s="168"/>
      <c r="V2349" s="169" t="e">
        <f>IF(C2349="",NA(),MATCH($B2349&amp;$C2349,'Smelter Look-up'!$J:$J,0))</f>
        <v>#N/A</v>
      </c>
      <c r="X2349" s="170">
        <f t="shared" ca="1" si="108"/>
        <v>0</v>
      </c>
      <c r="AB2349" s="312" t="str">
        <f t="shared" si="110"/>
        <v/>
      </c>
    </row>
    <row r="2350" spans="1:28" s="170" customFormat="1" ht="20.399999999999999">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09"/>
        <v/>
      </c>
      <c r="T2350" s="155" t="str">
        <f ca="1">IF(B2350="","",IF(ISERROR(MATCH($J2350,SorP!$B$1:$B$6226,0)),"",INDIRECT("'SorP'!$A$"&amp;MATCH($S2350&amp;$J2350,SorP!C:C,0))))</f>
        <v/>
      </c>
      <c r="U2350" s="168"/>
      <c r="V2350" s="169" t="e">
        <f>IF(C2350="",NA(),MATCH($B2350&amp;$C2350,'Smelter Look-up'!$J:$J,0))</f>
        <v>#N/A</v>
      </c>
      <c r="X2350" s="170">
        <f t="shared" ca="1" si="108"/>
        <v>0</v>
      </c>
      <c r="AB2350" s="312" t="str">
        <f t="shared" si="110"/>
        <v/>
      </c>
    </row>
    <row r="2351" spans="1:28" s="170" customFormat="1" ht="20.399999999999999">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09"/>
        <v/>
      </c>
      <c r="T2351" s="155" t="str">
        <f ca="1">IF(B2351="","",IF(ISERROR(MATCH($J2351,SorP!$B$1:$B$6226,0)),"",INDIRECT("'SorP'!$A$"&amp;MATCH($S2351&amp;$J2351,SorP!C:C,0))))</f>
        <v/>
      </c>
      <c r="U2351" s="168"/>
      <c r="V2351" s="169" t="e">
        <f>IF(C2351="",NA(),MATCH($B2351&amp;$C2351,'Smelter Look-up'!$J:$J,0))</f>
        <v>#N/A</v>
      </c>
      <c r="X2351" s="170">
        <f t="shared" ca="1" si="108"/>
        <v>0</v>
      </c>
      <c r="AB2351" s="312" t="str">
        <f t="shared" si="110"/>
        <v/>
      </c>
    </row>
    <row r="2352" spans="1:28" s="170" customFormat="1" ht="20.399999999999999">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09"/>
        <v/>
      </c>
      <c r="T2352" s="155" t="str">
        <f ca="1">IF(B2352="","",IF(ISERROR(MATCH($J2352,SorP!$B$1:$B$6226,0)),"",INDIRECT("'SorP'!$A$"&amp;MATCH($S2352&amp;$J2352,SorP!C:C,0))))</f>
        <v/>
      </c>
      <c r="U2352" s="168"/>
      <c r="V2352" s="169" t="e">
        <f>IF(C2352="",NA(),MATCH($B2352&amp;$C2352,'Smelter Look-up'!$J:$J,0))</f>
        <v>#N/A</v>
      </c>
      <c r="X2352" s="170">
        <f t="shared" ca="1" si="108"/>
        <v>0</v>
      </c>
      <c r="AB2352" s="312" t="str">
        <f t="shared" si="110"/>
        <v/>
      </c>
    </row>
    <row r="2353" spans="1:28" s="170" customFormat="1" ht="20.399999999999999">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09"/>
        <v/>
      </c>
      <c r="T2353" s="155" t="str">
        <f ca="1">IF(B2353="","",IF(ISERROR(MATCH($J2353,SorP!$B$1:$B$6226,0)),"",INDIRECT("'SorP'!$A$"&amp;MATCH($S2353&amp;$J2353,SorP!C:C,0))))</f>
        <v/>
      </c>
      <c r="U2353" s="168"/>
      <c r="V2353" s="169" t="e">
        <f>IF(C2353="",NA(),MATCH($B2353&amp;$C2353,'Smelter Look-up'!$J:$J,0))</f>
        <v>#N/A</v>
      </c>
      <c r="X2353" s="170">
        <f t="shared" ca="1" si="108"/>
        <v>0</v>
      </c>
      <c r="AB2353" s="312" t="str">
        <f t="shared" si="110"/>
        <v/>
      </c>
    </row>
    <row r="2354" spans="1:28" s="170" customFormat="1" ht="20.399999999999999">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09"/>
        <v/>
      </c>
      <c r="T2354" s="155" t="str">
        <f ca="1">IF(B2354="","",IF(ISERROR(MATCH($J2354,SorP!$B$1:$B$6226,0)),"",INDIRECT("'SorP'!$A$"&amp;MATCH($S2354&amp;$J2354,SorP!C:C,0))))</f>
        <v/>
      </c>
      <c r="U2354" s="168"/>
      <c r="V2354" s="169" t="e">
        <f>IF(C2354="",NA(),MATCH($B2354&amp;$C2354,'Smelter Look-up'!$J:$J,0))</f>
        <v>#N/A</v>
      </c>
      <c r="X2354" s="170">
        <f t="shared" ca="1" si="108"/>
        <v>0</v>
      </c>
      <c r="AB2354" s="312" t="str">
        <f t="shared" si="110"/>
        <v/>
      </c>
    </row>
    <row r="2355" spans="1:28" s="170" customFormat="1" ht="20.399999999999999">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09"/>
        <v/>
      </c>
      <c r="T2355" s="155" t="str">
        <f ca="1">IF(B2355="","",IF(ISERROR(MATCH($J2355,SorP!$B$1:$B$6226,0)),"",INDIRECT("'SorP'!$A$"&amp;MATCH($S2355&amp;$J2355,SorP!C:C,0))))</f>
        <v/>
      </c>
      <c r="U2355" s="168"/>
      <c r="V2355" s="169" t="e">
        <f>IF(C2355="",NA(),MATCH($B2355&amp;$C2355,'Smelter Look-up'!$J:$J,0))</f>
        <v>#N/A</v>
      </c>
      <c r="X2355" s="170">
        <f t="shared" ca="1" si="108"/>
        <v>0</v>
      </c>
      <c r="AB2355" s="312" t="str">
        <f t="shared" si="110"/>
        <v/>
      </c>
    </row>
    <row r="2356" spans="1:28" s="170" customFormat="1" ht="20.399999999999999">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09"/>
        <v/>
      </c>
      <c r="T2356" s="155" t="str">
        <f ca="1">IF(B2356="","",IF(ISERROR(MATCH($J2356,SorP!$B$1:$B$6226,0)),"",INDIRECT("'SorP'!$A$"&amp;MATCH($S2356&amp;$J2356,SorP!C:C,0))))</f>
        <v/>
      </c>
      <c r="U2356" s="168"/>
      <c r="V2356" s="169" t="e">
        <f>IF(C2356="",NA(),MATCH($B2356&amp;$C2356,'Smelter Look-up'!$J:$J,0))</f>
        <v>#N/A</v>
      </c>
      <c r="X2356" s="170">
        <f t="shared" ca="1" si="108"/>
        <v>0</v>
      </c>
      <c r="AB2356" s="312" t="str">
        <f t="shared" si="110"/>
        <v/>
      </c>
    </row>
    <row r="2357" spans="1:28" s="170" customFormat="1" ht="20.399999999999999">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09"/>
        <v/>
      </c>
      <c r="T2357" s="155" t="str">
        <f ca="1">IF(B2357="","",IF(ISERROR(MATCH($J2357,SorP!$B$1:$B$6226,0)),"",INDIRECT("'SorP'!$A$"&amp;MATCH($S2357&amp;$J2357,SorP!C:C,0))))</f>
        <v/>
      </c>
      <c r="U2357" s="168"/>
      <c r="V2357" s="169" t="e">
        <f>IF(C2357="",NA(),MATCH($B2357&amp;$C2357,'Smelter Look-up'!$J:$J,0))</f>
        <v>#N/A</v>
      </c>
      <c r="X2357" s="170">
        <f t="shared" ca="1" si="108"/>
        <v>0</v>
      </c>
      <c r="AB2357" s="312" t="str">
        <f t="shared" si="110"/>
        <v/>
      </c>
    </row>
    <row r="2358" spans="1:28" s="170" customFormat="1" ht="20.399999999999999">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09"/>
        <v/>
      </c>
      <c r="T2358" s="155" t="str">
        <f ca="1">IF(B2358="","",IF(ISERROR(MATCH($J2358,SorP!$B$1:$B$6226,0)),"",INDIRECT("'SorP'!$A$"&amp;MATCH($S2358&amp;$J2358,SorP!C:C,0))))</f>
        <v/>
      </c>
      <c r="U2358" s="168"/>
      <c r="V2358" s="169" t="e">
        <f>IF(C2358="",NA(),MATCH($B2358&amp;$C2358,'Smelter Look-up'!$J:$J,0))</f>
        <v>#N/A</v>
      </c>
      <c r="X2358" s="170">
        <f t="shared" ca="1" si="108"/>
        <v>0</v>
      </c>
      <c r="AB2358" s="312" t="str">
        <f t="shared" si="110"/>
        <v/>
      </c>
    </row>
    <row r="2359" spans="1:28" s="170" customFormat="1" ht="20.399999999999999">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09"/>
        <v/>
      </c>
      <c r="T2359" s="155" t="str">
        <f ca="1">IF(B2359="","",IF(ISERROR(MATCH($J2359,SorP!$B$1:$B$6226,0)),"",INDIRECT("'SorP'!$A$"&amp;MATCH($S2359&amp;$J2359,SorP!C:C,0))))</f>
        <v/>
      </c>
      <c r="U2359" s="168"/>
      <c r="V2359" s="169" t="e">
        <f>IF(C2359="",NA(),MATCH($B2359&amp;$C2359,'Smelter Look-up'!$J:$J,0))</f>
        <v>#N/A</v>
      </c>
      <c r="X2359" s="170">
        <f t="shared" ca="1" si="108"/>
        <v>0</v>
      </c>
      <c r="AB2359" s="312" t="str">
        <f t="shared" si="110"/>
        <v/>
      </c>
    </row>
    <row r="2360" spans="1:28" s="170" customFormat="1" ht="20.399999999999999">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09"/>
        <v/>
      </c>
      <c r="T2360" s="155" t="str">
        <f ca="1">IF(B2360="","",IF(ISERROR(MATCH($J2360,SorP!$B$1:$B$6226,0)),"",INDIRECT("'SorP'!$A$"&amp;MATCH($S2360&amp;$J2360,SorP!C:C,0))))</f>
        <v/>
      </c>
      <c r="U2360" s="168"/>
      <c r="V2360" s="169" t="e">
        <f>IF(C2360="",NA(),MATCH($B2360&amp;$C2360,'Smelter Look-up'!$J:$J,0))</f>
        <v>#N/A</v>
      </c>
      <c r="X2360" s="170">
        <f t="shared" ca="1" si="108"/>
        <v>0</v>
      </c>
      <c r="AB2360" s="312" t="str">
        <f t="shared" si="110"/>
        <v/>
      </c>
    </row>
    <row r="2361" spans="1:28" s="170" customFormat="1" ht="20.399999999999999">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09"/>
        <v/>
      </c>
      <c r="T2361" s="155" t="str">
        <f ca="1">IF(B2361="","",IF(ISERROR(MATCH($J2361,SorP!$B$1:$B$6226,0)),"",INDIRECT("'SorP'!$A$"&amp;MATCH($S2361&amp;$J2361,SorP!C:C,0))))</f>
        <v/>
      </c>
      <c r="U2361" s="168"/>
      <c r="V2361" s="169" t="e">
        <f>IF(C2361="",NA(),MATCH($B2361&amp;$C2361,'Smelter Look-up'!$J:$J,0))</f>
        <v>#N/A</v>
      </c>
      <c r="X2361" s="170">
        <f t="shared" ca="1" si="108"/>
        <v>0</v>
      </c>
      <c r="AB2361" s="312" t="str">
        <f t="shared" si="110"/>
        <v/>
      </c>
    </row>
    <row r="2362" spans="1:28" s="170" customFormat="1" ht="20.399999999999999">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09"/>
        <v/>
      </c>
      <c r="T2362" s="155" t="str">
        <f ca="1">IF(B2362="","",IF(ISERROR(MATCH($J2362,SorP!$B$1:$B$6226,0)),"",INDIRECT("'SorP'!$A$"&amp;MATCH($S2362&amp;$J2362,SorP!C:C,0))))</f>
        <v/>
      </c>
      <c r="U2362" s="168"/>
      <c r="V2362" s="169" t="e">
        <f>IF(C2362="",NA(),MATCH($B2362&amp;$C2362,'Smelter Look-up'!$J:$J,0))</f>
        <v>#N/A</v>
      </c>
      <c r="X2362" s="170">
        <f t="shared" ca="1" si="108"/>
        <v>0</v>
      </c>
      <c r="AB2362" s="312" t="str">
        <f t="shared" si="110"/>
        <v/>
      </c>
    </row>
    <row r="2363" spans="1:28" s="170" customFormat="1" ht="20.399999999999999">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09"/>
        <v/>
      </c>
      <c r="T2363" s="155" t="str">
        <f ca="1">IF(B2363="","",IF(ISERROR(MATCH($J2363,SorP!$B$1:$B$6226,0)),"",INDIRECT("'SorP'!$A$"&amp;MATCH($S2363&amp;$J2363,SorP!C:C,0))))</f>
        <v/>
      </c>
      <c r="U2363" s="168"/>
      <c r="V2363" s="169" t="e">
        <f>IF(C2363="",NA(),MATCH($B2363&amp;$C2363,'Smelter Look-up'!$J:$J,0))</f>
        <v>#N/A</v>
      </c>
      <c r="X2363" s="170">
        <f t="shared" ca="1" si="108"/>
        <v>0</v>
      </c>
      <c r="AB2363" s="312" t="str">
        <f t="shared" si="110"/>
        <v/>
      </c>
    </row>
    <row r="2364" spans="1:28" s="170" customFormat="1" ht="20.399999999999999">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09"/>
        <v/>
      </c>
      <c r="T2364" s="155" t="str">
        <f ca="1">IF(B2364="","",IF(ISERROR(MATCH($J2364,SorP!$B$1:$B$6226,0)),"",INDIRECT("'SorP'!$A$"&amp;MATCH($S2364&amp;$J2364,SorP!C:C,0))))</f>
        <v/>
      </c>
      <c r="U2364" s="168"/>
      <c r="V2364" s="169" t="e">
        <f>IF(C2364="",NA(),MATCH($B2364&amp;$C2364,'Smelter Look-up'!$J:$J,0))</f>
        <v>#N/A</v>
      </c>
      <c r="X2364" s="170">
        <f t="shared" ref="X2364:X2426" ca="1" si="111">IF(AND(C2364="Smelter not listed",OR(LEN(D2364)=0,LEN(E2364)=0)),1,0)</f>
        <v>0</v>
      </c>
      <c r="AB2364" s="312" t="str">
        <f t="shared" si="110"/>
        <v/>
      </c>
    </row>
    <row r="2365" spans="1:28" s="170" customFormat="1" ht="20.399999999999999">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ref="S2365:S2429" ca="1" si="112">IF(B2365="","",IF(ISERROR(MATCH($E2365,CL,0)),"Unknown",INDIRECT("'C'!$A$"&amp;MATCH($E2365,CL,0)+1)))</f>
        <v/>
      </c>
      <c r="T2365" s="155" t="str">
        <f ca="1">IF(B2365="","",IF(ISERROR(MATCH($J2365,SorP!$B$1:$B$6226,0)),"",INDIRECT("'SorP'!$A$"&amp;MATCH($S2365&amp;$J2365,SorP!C:C,0))))</f>
        <v/>
      </c>
      <c r="U2365" s="168"/>
      <c r="V2365" s="169" t="e">
        <f>IF(C2365="",NA(),MATCH($B2365&amp;$C2365,'Smelter Look-up'!$J:$J,0))</f>
        <v>#N/A</v>
      </c>
      <c r="X2365" s="170">
        <f t="shared" ca="1" si="111"/>
        <v>0</v>
      </c>
      <c r="AB2365" s="312" t="str">
        <f t="shared" si="110"/>
        <v/>
      </c>
    </row>
    <row r="2366" spans="1:28" s="170" customFormat="1" ht="20.399999999999999">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0"/>
        <v/>
      </c>
    </row>
    <row r="2367" spans="1:28" s="170" customFormat="1" ht="20.399999999999999">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ca="1" si="111"/>
        <v>0</v>
      </c>
      <c r="AB2367" s="312" t="str">
        <f t="shared" si="110"/>
        <v/>
      </c>
    </row>
    <row r="2368" spans="1:28" s="170" customFormat="1" ht="20.399999999999999">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2"/>
        <v/>
      </c>
      <c r="T2368" s="155" t="str">
        <f ca="1">IF(B2368="","",IF(ISERROR(MATCH($J2368,SorP!$B$1:$B$6226,0)),"",INDIRECT("'SorP'!$A$"&amp;MATCH($S2368&amp;$J2368,SorP!C:C,0))))</f>
        <v/>
      </c>
      <c r="U2368" s="168"/>
      <c r="V2368" s="169" t="e">
        <f>IF(C2368="",NA(),MATCH($B2368&amp;$C2368,'Smelter Look-up'!$J:$J,0))</f>
        <v>#N/A</v>
      </c>
      <c r="X2368" s="170">
        <f t="shared" ca="1" si="111"/>
        <v>0</v>
      </c>
      <c r="AB2368" s="312" t="str">
        <f t="shared" si="110"/>
        <v/>
      </c>
    </row>
    <row r="2369" spans="1:28" s="170" customFormat="1" ht="20.399999999999999">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2"/>
        <v/>
      </c>
      <c r="T2369" s="155" t="str">
        <f ca="1">IF(B2369="","",IF(ISERROR(MATCH($J2369,SorP!$B$1:$B$6226,0)),"",INDIRECT("'SorP'!$A$"&amp;MATCH($S2369&amp;$J2369,SorP!C:C,0))))</f>
        <v/>
      </c>
      <c r="U2369" s="168"/>
      <c r="V2369" s="169" t="e">
        <f>IF(C2369="",NA(),MATCH($B2369&amp;$C2369,'Smelter Look-up'!$J:$J,0))</f>
        <v>#N/A</v>
      </c>
      <c r="X2369" s="170">
        <f t="shared" ca="1" si="111"/>
        <v>0</v>
      </c>
      <c r="AB2369" s="312" t="str">
        <f t="shared" si="110"/>
        <v/>
      </c>
    </row>
    <row r="2370" spans="1:28" s="170" customFormat="1" ht="20.399999999999999">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2"/>
        <v/>
      </c>
      <c r="T2370" s="155" t="str">
        <f ca="1">IF(B2370="","",IF(ISERROR(MATCH($J2370,SorP!$B$1:$B$6226,0)),"",INDIRECT("'SorP'!$A$"&amp;MATCH($S2370&amp;$J2370,SorP!C:C,0))))</f>
        <v/>
      </c>
      <c r="U2370" s="168"/>
      <c r="V2370" s="169" t="e">
        <f>IF(C2370="",NA(),MATCH($B2370&amp;$C2370,'Smelter Look-up'!$J:$J,0))</f>
        <v>#N/A</v>
      </c>
      <c r="X2370" s="170">
        <f t="shared" ca="1" si="111"/>
        <v>0</v>
      </c>
      <c r="AB2370" s="312" t="str">
        <f t="shared" si="110"/>
        <v/>
      </c>
    </row>
    <row r="2371" spans="1:28" s="170" customFormat="1" ht="20.399999999999999">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2"/>
        <v/>
      </c>
      <c r="T2371" s="155" t="str">
        <f ca="1">IF(B2371="","",IF(ISERROR(MATCH($J2371,SorP!$B$1:$B$6226,0)),"",INDIRECT("'SorP'!$A$"&amp;MATCH($S2371&amp;$J2371,SorP!C:C,0))))</f>
        <v/>
      </c>
      <c r="U2371" s="168"/>
      <c r="V2371" s="169" t="e">
        <f>IF(C2371="",NA(),MATCH($B2371&amp;$C2371,'Smelter Look-up'!$J:$J,0))</f>
        <v>#N/A</v>
      </c>
      <c r="X2371" s="170">
        <f t="shared" ca="1" si="111"/>
        <v>0</v>
      </c>
      <c r="AB2371" s="312" t="str">
        <f t="shared" ref="AB2371:AB2436" si="113">IF(C2371="","",B2371)</f>
        <v/>
      </c>
    </row>
    <row r="2372" spans="1:28" s="170" customFormat="1" ht="20.399999999999999">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2"/>
        <v/>
      </c>
      <c r="T2372" s="155" t="str">
        <f ca="1">IF(B2372="","",IF(ISERROR(MATCH($J2372,SorP!$B$1:$B$6226,0)),"",INDIRECT("'SorP'!$A$"&amp;MATCH($S2372&amp;$J2372,SorP!C:C,0))))</f>
        <v/>
      </c>
      <c r="U2372" s="168"/>
      <c r="V2372" s="169" t="e">
        <f>IF(C2372="",NA(),MATCH($B2372&amp;$C2372,'Smelter Look-up'!$J:$J,0))</f>
        <v>#N/A</v>
      </c>
      <c r="X2372" s="170">
        <f t="shared" ca="1" si="111"/>
        <v>0</v>
      </c>
      <c r="AB2372" s="312" t="str">
        <f t="shared" si="113"/>
        <v/>
      </c>
    </row>
    <row r="2373" spans="1:28" s="170" customFormat="1" ht="20.399999999999999">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2"/>
        <v/>
      </c>
      <c r="T2373" s="155" t="str">
        <f ca="1">IF(B2373="","",IF(ISERROR(MATCH($J2373,SorP!$B$1:$B$6226,0)),"",INDIRECT("'SorP'!$A$"&amp;MATCH($S2373&amp;$J2373,SorP!C:C,0))))</f>
        <v/>
      </c>
      <c r="U2373" s="168"/>
      <c r="V2373" s="169" t="e">
        <f>IF(C2373="",NA(),MATCH($B2373&amp;$C2373,'Smelter Look-up'!$J:$J,0))</f>
        <v>#N/A</v>
      </c>
      <c r="X2373" s="170">
        <f t="shared" ca="1" si="111"/>
        <v>0</v>
      </c>
      <c r="AB2373" s="312" t="str">
        <f t="shared" si="113"/>
        <v/>
      </c>
    </row>
    <row r="2374" spans="1:28" s="170" customFormat="1" ht="20.399999999999999">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2"/>
        <v/>
      </c>
      <c r="T2374" s="155" t="str">
        <f ca="1">IF(B2374="","",IF(ISERROR(MATCH($J2374,SorP!$B$1:$B$6226,0)),"",INDIRECT("'SorP'!$A$"&amp;MATCH($S2374&amp;$J2374,SorP!C:C,0))))</f>
        <v/>
      </c>
      <c r="U2374" s="168"/>
      <c r="V2374" s="169" t="e">
        <f>IF(C2374="",NA(),MATCH($B2374&amp;$C2374,'Smelter Look-up'!$J:$J,0))</f>
        <v>#N/A</v>
      </c>
      <c r="X2374" s="170">
        <f t="shared" ca="1" si="111"/>
        <v>0</v>
      </c>
      <c r="AB2374" s="312" t="str">
        <f t="shared" si="113"/>
        <v/>
      </c>
    </row>
    <row r="2375" spans="1:28" s="170" customFormat="1" ht="20.399999999999999">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2"/>
        <v/>
      </c>
      <c r="T2375" s="155" t="str">
        <f ca="1">IF(B2375="","",IF(ISERROR(MATCH($J2375,SorP!$B$1:$B$6226,0)),"",INDIRECT("'SorP'!$A$"&amp;MATCH($S2375&amp;$J2375,SorP!C:C,0))))</f>
        <v/>
      </c>
      <c r="U2375" s="168"/>
      <c r="V2375" s="169" t="e">
        <f>IF(C2375="",NA(),MATCH($B2375&amp;$C2375,'Smelter Look-up'!$J:$J,0))</f>
        <v>#N/A</v>
      </c>
      <c r="X2375" s="170">
        <f t="shared" ca="1" si="111"/>
        <v>0</v>
      </c>
      <c r="AB2375" s="312" t="str">
        <f t="shared" si="113"/>
        <v/>
      </c>
    </row>
    <row r="2376" spans="1:28" s="170" customFormat="1" ht="20.399999999999999">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2"/>
        <v/>
      </c>
      <c r="T2376" s="155" t="str">
        <f ca="1">IF(B2376="","",IF(ISERROR(MATCH($J2376,SorP!$B$1:$B$6226,0)),"",INDIRECT("'SorP'!$A$"&amp;MATCH($S2376&amp;$J2376,SorP!C:C,0))))</f>
        <v/>
      </c>
      <c r="U2376" s="168"/>
      <c r="V2376" s="169" t="e">
        <f>IF(C2376="",NA(),MATCH($B2376&amp;$C2376,'Smelter Look-up'!$J:$J,0))</f>
        <v>#N/A</v>
      </c>
      <c r="X2376" s="170">
        <f t="shared" ca="1" si="111"/>
        <v>0</v>
      </c>
      <c r="AB2376" s="312" t="str">
        <f t="shared" si="113"/>
        <v/>
      </c>
    </row>
    <row r="2377" spans="1:28" s="170" customFormat="1" ht="20.399999999999999">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2"/>
        <v/>
      </c>
      <c r="T2377" s="155" t="str">
        <f ca="1">IF(B2377="","",IF(ISERROR(MATCH($J2377,SorP!$B$1:$B$6226,0)),"",INDIRECT("'SorP'!$A$"&amp;MATCH($S2377&amp;$J2377,SorP!C:C,0))))</f>
        <v/>
      </c>
      <c r="U2377" s="168"/>
      <c r="V2377" s="169" t="e">
        <f>IF(C2377="",NA(),MATCH($B2377&amp;$C2377,'Smelter Look-up'!$J:$J,0))</f>
        <v>#N/A</v>
      </c>
      <c r="X2377" s="170">
        <f t="shared" ca="1" si="111"/>
        <v>0</v>
      </c>
      <c r="AB2377" s="312" t="str">
        <f t="shared" si="113"/>
        <v/>
      </c>
    </row>
    <row r="2378" spans="1:28" s="170" customFormat="1" ht="20.399999999999999">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2"/>
        <v/>
      </c>
      <c r="T2378" s="155" t="str">
        <f ca="1">IF(B2378="","",IF(ISERROR(MATCH($J2378,SorP!$B$1:$B$6226,0)),"",INDIRECT("'SorP'!$A$"&amp;MATCH($S2378&amp;$J2378,SorP!C:C,0))))</f>
        <v/>
      </c>
      <c r="U2378" s="168"/>
      <c r="V2378" s="169" t="e">
        <f>IF(C2378="",NA(),MATCH($B2378&amp;$C2378,'Smelter Look-up'!$J:$J,0))</f>
        <v>#N/A</v>
      </c>
      <c r="X2378" s="170">
        <f t="shared" ca="1" si="111"/>
        <v>0</v>
      </c>
      <c r="AB2378" s="312" t="str">
        <f t="shared" si="113"/>
        <v/>
      </c>
    </row>
    <row r="2379" spans="1:28" s="170" customFormat="1" ht="20.399999999999999">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2"/>
        <v/>
      </c>
      <c r="T2379" s="155" t="str">
        <f ca="1">IF(B2379="","",IF(ISERROR(MATCH($J2379,SorP!$B$1:$B$6226,0)),"",INDIRECT("'SorP'!$A$"&amp;MATCH($S2379&amp;$J2379,SorP!C:C,0))))</f>
        <v/>
      </c>
      <c r="U2379" s="168"/>
      <c r="V2379" s="169" t="e">
        <f>IF(C2379="",NA(),MATCH($B2379&amp;$C2379,'Smelter Look-up'!$J:$J,0))</f>
        <v>#N/A</v>
      </c>
      <c r="X2379" s="170">
        <f t="shared" ca="1" si="111"/>
        <v>0</v>
      </c>
      <c r="AB2379" s="312" t="str">
        <f t="shared" si="113"/>
        <v/>
      </c>
    </row>
    <row r="2380" spans="1:28" s="170" customFormat="1" ht="20.399999999999999">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2"/>
        <v/>
      </c>
      <c r="T2380" s="155" t="str">
        <f ca="1">IF(B2380="","",IF(ISERROR(MATCH($J2380,SorP!$B$1:$B$6226,0)),"",INDIRECT("'SorP'!$A$"&amp;MATCH($S2380&amp;$J2380,SorP!C:C,0))))</f>
        <v/>
      </c>
      <c r="U2380" s="168"/>
      <c r="V2380" s="169" t="e">
        <f>IF(C2380="",NA(),MATCH($B2380&amp;$C2380,'Smelter Look-up'!$J:$J,0))</f>
        <v>#N/A</v>
      </c>
      <c r="X2380" s="170">
        <f t="shared" ca="1" si="111"/>
        <v>0</v>
      </c>
      <c r="AB2380" s="312" t="str">
        <f t="shared" si="113"/>
        <v/>
      </c>
    </row>
    <row r="2381" spans="1:28" s="170" customFormat="1" ht="20.399999999999999">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2"/>
        <v/>
      </c>
      <c r="T2381" s="155" t="str">
        <f ca="1">IF(B2381="","",IF(ISERROR(MATCH($J2381,SorP!$B$1:$B$6226,0)),"",INDIRECT("'SorP'!$A$"&amp;MATCH($S2381&amp;$J2381,SorP!C:C,0))))</f>
        <v/>
      </c>
      <c r="U2381" s="168"/>
      <c r="V2381" s="169" t="e">
        <f>IF(C2381="",NA(),MATCH($B2381&amp;$C2381,'Smelter Look-up'!$J:$J,0))</f>
        <v>#N/A</v>
      </c>
      <c r="X2381" s="170">
        <f t="shared" ca="1" si="111"/>
        <v>0</v>
      </c>
      <c r="AB2381" s="312" t="str">
        <f t="shared" si="113"/>
        <v/>
      </c>
    </row>
    <row r="2382" spans="1:28" s="170" customFormat="1" ht="20.399999999999999">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2"/>
        <v/>
      </c>
      <c r="T2382" s="155" t="str">
        <f ca="1">IF(B2382="","",IF(ISERROR(MATCH($J2382,SorP!$B$1:$B$6226,0)),"",INDIRECT("'SorP'!$A$"&amp;MATCH($S2382&amp;$J2382,SorP!C:C,0))))</f>
        <v/>
      </c>
      <c r="U2382" s="168"/>
      <c r="V2382" s="169" t="e">
        <f>IF(C2382="",NA(),MATCH($B2382&amp;$C2382,'Smelter Look-up'!$J:$J,0))</f>
        <v>#N/A</v>
      </c>
      <c r="X2382" s="170">
        <f t="shared" ca="1" si="111"/>
        <v>0</v>
      </c>
      <c r="AB2382" s="312" t="str">
        <f t="shared" si="113"/>
        <v/>
      </c>
    </row>
    <row r="2383" spans="1:28" s="170" customFormat="1" ht="20.399999999999999">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2"/>
        <v/>
      </c>
      <c r="T2383" s="155" t="str">
        <f ca="1">IF(B2383="","",IF(ISERROR(MATCH($J2383,SorP!$B$1:$B$6226,0)),"",INDIRECT("'SorP'!$A$"&amp;MATCH($S2383&amp;$J2383,SorP!C:C,0))))</f>
        <v/>
      </c>
      <c r="U2383" s="168"/>
      <c r="V2383" s="169" t="e">
        <f>IF(C2383="",NA(),MATCH($B2383&amp;$C2383,'Smelter Look-up'!$J:$J,0))</f>
        <v>#N/A</v>
      </c>
      <c r="X2383" s="170">
        <f t="shared" ca="1" si="111"/>
        <v>0</v>
      </c>
      <c r="AB2383" s="312" t="str">
        <f t="shared" si="113"/>
        <v/>
      </c>
    </row>
    <row r="2384" spans="1:28" s="170" customFormat="1" ht="20.399999999999999">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2"/>
        <v/>
      </c>
      <c r="T2384" s="155" t="str">
        <f ca="1">IF(B2384="","",IF(ISERROR(MATCH($J2384,SorP!$B$1:$B$6226,0)),"",INDIRECT("'SorP'!$A$"&amp;MATCH($S2384&amp;$J2384,SorP!C:C,0))))</f>
        <v/>
      </c>
      <c r="U2384" s="168"/>
      <c r="V2384" s="169" t="e">
        <f>IF(C2384="",NA(),MATCH($B2384&amp;$C2384,'Smelter Look-up'!$J:$J,0))</f>
        <v>#N/A</v>
      </c>
      <c r="X2384" s="170">
        <f t="shared" ca="1" si="111"/>
        <v>0</v>
      </c>
      <c r="AB2384" s="312" t="str">
        <f t="shared" si="113"/>
        <v/>
      </c>
    </row>
    <row r="2385" spans="1:28" s="170" customFormat="1" ht="20.399999999999999">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2"/>
        <v/>
      </c>
      <c r="T2385" s="155" t="str">
        <f ca="1">IF(B2385="","",IF(ISERROR(MATCH($J2385,SorP!$B$1:$B$6226,0)),"",INDIRECT("'SorP'!$A$"&amp;MATCH($S2385&amp;$J2385,SorP!C:C,0))))</f>
        <v/>
      </c>
      <c r="U2385" s="168"/>
      <c r="V2385" s="169" t="e">
        <f>IF(C2385="",NA(),MATCH($B2385&amp;$C2385,'Smelter Look-up'!$J:$J,0))</f>
        <v>#N/A</v>
      </c>
      <c r="X2385" s="170">
        <f t="shared" ca="1" si="111"/>
        <v>0</v>
      </c>
      <c r="AB2385" s="312" t="str">
        <f t="shared" si="113"/>
        <v/>
      </c>
    </row>
    <row r="2386" spans="1:28" s="170" customFormat="1" ht="20.399999999999999">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2"/>
        <v/>
      </c>
      <c r="T2386" s="155" t="str">
        <f ca="1">IF(B2386="","",IF(ISERROR(MATCH($J2386,SorP!$B$1:$B$6226,0)),"",INDIRECT("'SorP'!$A$"&amp;MATCH($S2386&amp;$J2386,SorP!C:C,0))))</f>
        <v/>
      </c>
      <c r="U2386" s="168"/>
      <c r="V2386" s="169" t="e">
        <f>IF(C2386="",NA(),MATCH($B2386&amp;$C2386,'Smelter Look-up'!$J:$J,0))</f>
        <v>#N/A</v>
      </c>
      <c r="X2386" s="170">
        <f t="shared" ca="1" si="111"/>
        <v>0</v>
      </c>
      <c r="AB2386" s="312" t="str">
        <f t="shared" si="113"/>
        <v/>
      </c>
    </row>
    <row r="2387" spans="1:28" s="170" customFormat="1" ht="20.399999999999999">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2"/>
        <v/>
      </c>
      <c r="T2387" s="155" t="str">
        <f ca="1">IF(B2387="","",IF(ISERROR(MATCH($J2387,SorP!$B$1:$B$6226,0)),"",INDIRECT("'SorP'!$A$"&amp;MATCH($S2387&amp;$J2387,SorP!C:C,0))))</f>
        <v/>
      </c>
      <c r="U2387" s="168"/>
      <c r="V2387" s="169" t="e">
        <f>IF(C2387="",NA(),MATCH($B2387&amp;$C2387,'Smelter Look-up'!$J:$J,0))</f>
        <v>#N/A</v>
      </c>
      <c r="X2387" s="170">
        <f t="shared" ca="1" si="111"/>
        <v>0</v>
      </c>
      <c r="AB2387" s="312" t="str">
        <f t="shared" si="113"/>
        <v/>
      </c>
    </row>
    <row r="2388" spans="1:28" s="170" customFormat="1" ht="20.399999999999999">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2"/>
        <v/>
      </c>
      <c r="T2388" s="155" t="str">
        <f ca="1">IF(B2388="","",IF(ISERROR(MATCH($J2388,SorP!$B$1:$B$6226,0)),"",INDIRECT("'SorP'!$A$"&amp;MATCH($S2388&amp;$J2388,SorP!C:C,0))))</f>
        <v/>
      </c>
      <c r="U2388" s="168"/>
      <c r="V2388" s="169" t="e">
        <f>IF(C2388="",NA(),MATCH($B2388&amp;$C2388,'Smelter Look-up'!$J:$J,0))</f>
        <v>#N/A</v>
      </c>
      <c r="X2388" s="170">
        <f t="shared" ca="1" si="111"/>
        <v>0</v>
      </c>
      <c r="AB2388" s="312" t="str">
        <f t="shared" si="113"/>
        <v/>
      </c>
    </row>
    <row r="2389" spans="1:28" s="170" customFormat="1" ht="20.399999999999999">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2"/>
        <v/>
      </c>
      <c r="T2389" s="155" t="str">
        <f ca="1">IF(B2389="","",IF(ISERROR(MATCH($J2389,SorP!$B$1:$B$6226,0)),"",INDIRECT("'SorP'!$A$"&amp;MATCH($S2389&amp;$J2389,SorP!C:C,0))))</f>
        <v/>
      </c>
      <c r="U2389" s="168"/>
      <c r="V2389" s="169" t="e">
        <f>IF(C2389="",NA(),MATCH($B2389&amp;$C2389,'Smelter Look-up'!$J:$J,0))</f>
        <v>#N/A</v>
      </c>
      <c r="X2389" s="170">
        <f t="shared" ca="1" si="111"/>
        <v>0</v>
      </c>
      <c r="AB2389" s="312" t="str">
        <f t="shared" si="113"/>
        <v/>
      </c>
    </row>
    <row r="2390" spans="1:28" s="170" customFormat="1" ht="20.399999999999999">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2"/>
        <v/>
      </c>
      <c r="T2390" s="155" t="str">
        <f ca="1">IF(B2390="","",IF(ISERROR(MATCH($J2390,SorP!$B$1:$B$6226,0)),"",INDIRECT("'SorP'!$A$"&amp;MATCH($S2390&amp;$J2390,SorP!C:C,0))))</f>
        <v/>
      </c>
      <c r="U2390" s="168"/>
      <c r="V2390" s="169" t="e">
        <f>IF(C2390="",NA(),MATCH($B2390&amp;$C2390,'Smelter Look-up'!$J:$J,0))</f>
        <v>#N/A</v>
      </c>
      <c r="X2390" s="170">
        <f t="shared" ca="1" si="111"/>
        <v>0</v>
      </c>
      <c r="AB2390" s="312" t="str">
        <f t="shared" si="113"/>
        <v/>
      </c>
    </row>
    <row r="2391" spans="1:28" s="170" customFormat="1" ht="20.399999999999999">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2"/>
        <v/>
      </c>
      <c r="T2391" s="155" t="str">
        <f ca="1">IF(B2391="","",IF(ISERROR(MATCH($J2391,SorP!$B$1:$B$6226,0)),"",INDIRECT("'SorP'!$A$"&amp;MATCH($S2391&amp;$J2391,SorP!C:C,0))))</f>
        <v/>
      </c>
      <c r="U2391" s="168"/>
      <c r="V2391" s="169" t="e">
        <f>IF(C2391="",NA(),MATCH($B2391&amp;$C2391,'Smelter Look-up'!$J:$J,0))</f>
        <v>#N/A</v>
      </c>
      <c r="X2391" s="170">
        <f t="shared" ca="1" si="111"/>
        <v>0</v>
      </c>
      <c r="AB2391" s="312" t="str">
        <f t="shared" si="113"/>
        <v/>
      </c>
    </row>
    <row r="2392" spans="1:28" s="170" customFormat="1" ht="20.399999999999999">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2"/>
        <v/>
      </c>
      <c r="T2392" s="155" t="str">
        <f ca="1">IF(B2392="","",IF(ISERROR(MATCH($J2392,SorP!$B$1:$B$6226,0)),"",INDIRECT("'SorP'!$A$"&amp;MATCH($S2392&amp;$J2392,SorP!C:C,0))))</f>
        <v/>
      </c>
      <c r="U2392" s="168"/>
      <c r="V2392" s="169" t="e">
        <f>IF(C2392="",NA(),MATCH($B2392&amp;$C2392,'Smelter Look-up'!$J:$J,0))</f>
        <v>#N/A</v>
      </c>
      <c r="X2392" s="170">
        <f t="shared" ca="1" si="111"/>
        <v>0</v>
      </c>
      <c r="AB2392" s="312" t="str">
        <f t="shared" si="113"/>
        <v/>
      </c>
    </row>
    <row r="2393" spans="1:28" s="170" customFormat="1" ht="20.399999999999999">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2"/>
        <v/>
      </c>
      <c r="T2393" s="155" t="str">
        <f ca="1">IF(B2393="","",IF(ISERROR(MATCH($J2393,SorP!$B$1:$B$6226,0)),"",INDIRECT("'SorP'!$A$"&amp;MATCH($S2393&amp;$J2393,SorP!C:C,0))))</f>
        <v/>
      </c>
      <c r="U2393" s="168"/>
      <c r="V2393" s="169" t="e">
        <f>IF(C2393="",NA(),MATCH($B2393&amp;$C2393,'Smelter Look-up'!$J:$J,0))</f>
        <v>#N/A</v>
      </c>
      <c r="X2393" s="170">
        <f t="shared" ca="1" si="111"/>
        <v>0</v>
      </c>
      <c r="AB2393" s="312" t="str">
        <f t="shared" si="113"/>
        <v/>
      </c>
    </row>
    <row r="2394" spans="1:28" s="170" customFormat="1" ht="20.399999999999999">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2"/>
        <v/>
      </c>
      <c r="T2394" s="155" t="str">
        <f ca="1">IF(B2394="","",IF(ISERROR(MATCH($J2394,SorP!$B$1:$B$6226,0)),"",INDIRECT("'SorP'!$A$"&amp;MATCH($S2394&amp;$J2394,SorP!C:C,0))))</f>
        <v/>
      </c>
      <c r="U2394" s="168"/>
      <c r="V2394" s="169" t="e">
        <f>IF(C2394="",NA(),MATCH($B2394&amp;$C2394,'Smelter Look-up'!$J:$J,0))</f>
        <v>#N/A</v>
      </c>
      <c r="X2394" s="170">
        <f t="shared" ca="1" si="111"/>
        <v>0</v>
      </c>
      <c r="AB2394" s="312" t="str">
        <f t="shared" si="113"/>
        <v/>
      </c>
    </row>
    <row r="2395" spans="1:28" s="170" customFormat="1" ht="20.399999999999999">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2"/>
        <v/>
      </c>
      <c r="T2395" s="155" t="str">
        <f ca="1">IF(B2395="","",IF(ISERROR(MATCH($J2395,SorP!$B$1:$B$6226,0)),"",INDIRECT("'SorP'!$A$"&amp;MATCH($S2395&amp;$J2395,SorP!C:C,0))))</f>
        <v/>
      </c>
      <c r="U2395" s="168"/>
      <c r="V2395" s="169" t="e">
        <f>IF(C2395="",NA(),MATCH($B2395&amp;$C2395,'Smelter Look-up'!$J:$J,0))</f>
        <v>#N/A</v>
      </c>
      <c r="X2395" s="170">
        <f t="shared" ca="1" si="111"/>
        <v>0</v>
      </c>
      <c r="AB2395" s="312" t="str">
        <f t="shared" si="113"/>
        <v/>
      </c>
    </row>
    <row r="2396" spans="1:28" s="170" customFormat="1" ht="20.399999999999999">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2"/>
        <v/>
      </c>
      <c r="T2396" s="155" t="str">
        <f ca="1">IF(B2396="","",IF(ISERROR(MATCH($J2396,SorP!$B$1:$B$6226,0)),"",INDIRECT("'SorP'!$A$"&amp;MATCH($S2396&amp;$J2396,SorP!C:C,0))))</f>
        <v/>
      </c>
      <c r="U2396" s="168"/>
      <c r="V2396" s="169" t="e">
        <f>IF(C2396="",NA(),MATCH($B2396&amp;$C2396,'Smelter Look-up'!$J:$J,0))</f>
        <v>#N/A</v>
      </c>
      <c r="X2396" s="170">
        <f t="shared" ca="1" si="111"/>
        <v>0</v>
      </c>
      <c r="AB2396" s="312" t="str">
        <f t="shared" si="113"/>
        <v/>
      </c>
    </row>
    <row r="2397" spans="1:28" s="170" customFormat="1" ht="20.399999999999999">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2"/>
        <v/>
      </c>
      <c r="T2397" s="155" t="str">
        <f ca="1">IF(B2397="","",IF(ISERROR(MATCH($J2397,SorP!$B$1:$B$6226,0)),"",INDIRECT("'SorP'!$A$"&amp;MATCH($S2397&amp;$J2397,SorP!C:C,0))))</f>
        <v/>
      </c>
      <c r="U2397" s="168"/>
      <c r="V2397" s="169" t="e">
        <f>IF(C2397="",NA(),MATCH($B2397&amp;$C2397,'Smelter Look-up'!$J:$J,0))</f>
        <v>#N/A</v>
      </c>
      <c r="X2397" s="170">
        <f t="shared" ca="1" si="111"/>
        <v>0</v>
      </c>
      <c r="AB2397" s="312" t="str">
        <f t="shared" si="113"/>
        <v/>
      </c>
    </row>
    <row r="2398" spans="1:28" s="170" customFormat="1" ht="20.399999999999999">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2"/>
        <v/>
      </c>
      <c r="T2398" s="155" t="str">
        <f ca="1">IF(B2398="","",IF(ISERROR(MATCH($J2398,SorP!$B$1:$B$6226,0)),"",INDIRECT("'SorP'!$A$"&amp;MATCH($S2398&amp;$J2398,SorP!C:C,0))))</f>
        <v/>
      </c>
      <c r="U2398" s="168"/>
      <c r="V2398" s="169" t="e">
        <f>IF(C2398="",NA(),MATCH($B2398&amp;$C2398,'Smelter Look-up'!$J:$J,0))</f>
        <v>#N/A</v>
      </c>
      <c r="X2398" s="170">
        <f t="shared" ca="1" si="111"/>
        <v>0</v>
      </c>
      <c r="AB2398" s="312" t="str">
        <f t="shared" si="113"/>
        <v/>
      </c>
    </row>
    <row r="2399" spans="1:28" s="170" customFormat="1" ht="20.399999999999999">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2"/>
        <v/>
      </c>
      <c r="T2399" s="155" t="str">
        <f ca="1">IF(B2399="","",IF(ISERROR(MATCH($J2399,SorP!$B$1:$B$6226,0)),"",INDIRECT("'SorP'!$A$"&amp;MATCH($S2399&amp;$J2399,SorP!C:C,0))))</f>
        <v/>
      </c>
      <c r="U2399" s="168"/>
      <c r="V2399" s="169" t="e">
        <f>IF(C2399="",NA(),MATCH($B2399&amp;$C2399,'Smelter Look-up'!$J:$J,0))</f>
        <v>#N/A</v>
      </c>
      <c r="X2399" s="170">
        <f t="shared" ca="1" si="111"/>
        <v>0</v>
      </c>
      <c r="AB2399" s="312" t="str">
        <f t="shared" si="113"/>
        <v/>
      </c>
    </row>
    <row r="2400" spans="1:28" s="170" customFormat="1" ht="20.399999999999999">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2"/>
        <v/>
      </c>
      <c r="T2400" s="155" t="str">
        <f ca="1">IF(B2400="","",IF(ISERROR(MATCH($J2400,SorP!$B$1:$B$6226,0)),"",INDIRECT("'SorP'!$A$"&amp;MATCH($S2400&amp;$J2400,SorP!C:C,0))))</f>
        <v/>
      </c>
      <c r="U2400" s="168"/>
      <c r="V2400" s="169" t="e">
        <f>IF(C2400="",NA(),MATCH($B2400&amp;$C2400,'Smelter Look-up'!$J:$J,0))</f>
        <v>#N/A</v>
      </c>
      <c r="X2400" s="170">
        <f t="shared" ca="1" si="111"/>
        <v>0</v>
      </c>
      <c r="AB2400" s="312" t="str">
        <f t="shared" si="113"/>
        <v/>
      </c>
    </row>
    <row r="2401" spans="1:28" s="170" customFormat="1" ht="20.399999999999999">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2"/>
        <v/>
      </c>
      <c r="T2401" s="155" t="str">
        <f ca="1">IF(B2401="","",IF(ISERROR(MATCH($J2401,SorP!$B$1:$B$6226,0)),"",INDIRECT("'SorP'!$A$"&amp;MATCH($S2401&amp;$J2401,SorP!C:C,0))))</f>
        <v/>
      </c>
      <c r="U2401" s="168"/>
      <c r="V2401" s="169" t="e">
        <f>IF(C2401="",NA(),MATCH($B2401&amp;$C2401,'Smelter Look-up'!$J:$J,0))</f>
        <v>#N/A</v>
      </c>
      <c r="X2401" s="170">
        <f t="shared" ca="1" si="111"/>
        <v>0</v>
      </c>
      <c r="AB2401" s="312" t="str">
        <f t="shared" si="113"/>
        <v/>
      </c>
    </row>
    <row r="2402" spans="1:28" s="170" customFormat="1" ht="20.399999999999999">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2"/>
        <v/>
      </c>
      <c r="T2402" s="155" t="str">
        <f ca="1">IF(B2402="","",IF(ISERROR(MATCH($J2402,SorP!$B$1:$B$6226,0)),"",INDIRECT("'SorP'!$A$"&amp;MATCH($S2402&amp;$J2402,SorP!C:C,0))))</f>
        <v/>
      </c>
      <c r="U2402" s="168"/>
      <c r="V2402" s="169" t="e">
        <f>IF(C2402="",NA(),MATCH($B2402&amp;$C2402,'Smelter Look-up'!$J:$J,0))</f>
        <v>#N/A</v>
      </c>
      <c r="X2402" s="170">
        <f t="shared" ca="1" si="111"/>
        <v>0</v>
      </c>
      <c r="AB2402" s="312" t="str">
        <f t="shared" si="113"/>
        <v/>
      </c>
    </row>
    <row r="2403" spans="1:28" s="170" customFormat="1" ht="20.399999999999999">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2"/>
        <v/>
      </c>
      <c r="T2403" s="155" t="str">
        <f ca="1">IF(B2403="","",IF(ISERROR(MATCH($J2403,SorP!$B$1:$B$6226,0)),"",INDIRECT("'SorP'!$A$"&amp;MATCH($S2403&amp;$J2403,SorP!C:C,0))))</f>
        <v/>
      </c>
      <c r="U2403" s="168"/>
      <c r="V2403" s="169" t="e">
        <f>IF(C2403="",NA(),MATCH($B2403&amp;$C2403,'Smelter Look-up'!$J:$J,0))</f>
        <v>#N/A</v>
      </c>
      <c r="X2403" s="170">
        <f t="shared" ca="1" si="111"/>
        <v>0</v>
      </c>
      <c r="AB2403" s="312" t="str">
        <f t="shared" si="113"/>
        <v/>
      </c>
    </row>
    <row r="2404" spans="1:28" s="170" customFormat="1" ht="20.399999999999999">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2"/>
        <v/>
      </c>
      <c r="T2404" s="155" t="str">
        <f ca="1">IF(B2404="","",IF(ISERROR(MATCH($J2404,SorP!$B$1:$B$6226,0)),"",INDIRECT("'SorP'!$A$"&amp;MATCH($S2404&amp;$J2404,SorP!C:C,0))))</f>
        <v/>
      </c>
      <c r="U2404" s="168"/>
      <c r="V2404" s="169" t="e">
        <f>IF(C2404="",NA(),MATCH($B2404&amp;$C2404,'Smelter Look-up'!$J:$J,0))</f>
        <v>#N/A</v>
      </c>
      <c r="X2404" s="170">
        <f t="shared" ca="1" si="111"/>
        <v>0</v>
      </c>
      <c r="AB2404" s="312" t="str">
        <f t="shared" si="113"/>
        <v/>
      </c>
    </row>
    <row r="2405" spans="1:28" s="170" customFormat="1" ht="20.399999999999999">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2"/>
        <v/>
      </c>
      <c r="T2405" s="155" t="str">
        <f ca="1">IF(B2405="","",IF(ISERROR(MATCH($J2405,SorP!$B$1:$B$6226,0)),"",INDIRECT("'SorP'!$A$"&amp;MATCH($S2405&amp;$J2405,SorP!C:C,0))))</f>
        <v/>
      </c>
      <c r="U2405" s="168"/>
      <c r="V2405" s="169" t="e">
        <f>IF(C2405="",NA(),MATCH($B2405&amp;$C2405,'Smelter Look-up'!$J:$J,0))</f>
        <v>#N/A</v>
      </c>
      <c r="X2405" s="170">
        <f t="shared" ca="1" si="111"/>
        <v>0</v>
      </c>
      <c r="AB2405" s="312" t="str">
        <f t="shared" si="113"/>
        <v/>
      </c>
    </row>
    <row r="2406" spans="1:28" s="170" customFormat="1" ht="20.399999999999999">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2"/>
        <v/>
      </c>
      <c r="T2406" s="155" t="str">
        <f ca="1">IF(B2406="","",IF(ISERROR(MATCH($J2406,SorP!$B$1:$B$6226,0)),"",INDIRECT("'SorP'!$A$"&amp;MATCH($S2406&amp;$J2406,SorP!C:C,0))))</f>
        <v/>
      </c>
      <c r="U2406" s="168"/>
      <c r="V2406" s="169" t="e">
        <f>IF(C2406="",NA(),MATCH($B2406&amp;$C2406,'Smelter Look-up'!$J:$J,0))</f>
        <v>#N/A</v>
      </c>
      <c r="X2406" s="170">
        <f t="shared" ca="1" si="111"/>
        <v>0</v>
      </c>
      <c r="AB2406" s="312" t="str">
        <f t="shared" si="113"/>
        <v/>
      </c>
    </row>
    <row r="2407" spans="1:28" s="170" customFormat="1" ht="20.399999999999999">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2"/>
        <v/>
      </c>
      <c r="T2407" s="155" t="str">
        <f ca="1">IF(B2407="","",IF(ISERROR(MATCH($J2407,SorP!$B$1:$B$6226,0)),"",INDIRECT("'SorP'!$A$"&amp;MATCH($S2407&amp;$J2407,SorP!C:C,0))))</f>
        <v/>
      </c>
      <c r="U2407" s="168"/>
      <c r="V2407" s="169" t="e">
        <f>IF(C2407="",NA(),MATCH($B2407&amp;$C2407,'Smelter Look-up'!$J:$J,0))</f>
        <v>#N/A</v>
      </c>
      <c r="X2407" s="170">
        <f t="shared" ca="1" si="111"/>
        <v>0</v>
      </c>
      <c r="AB2407" s="312" t="str">
        <f t="shared" si="113"/>
        <v/>
      </c>
    </row>
    <row r="2408" spans="1:28" s="170" customFormat="1" ht="20.399999999999999">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2"/>
        <v/>
      </c>
      <c r="T2408" s="155" t="str">
        <f ca="1">IF(B2408="","",IF(ISERROR(MATCH($J2408,SorP!$B$1:$B$6226,0)),"",INDIRECT("'SorP'!$A$"&amp;MATCH($S2408&amp;$J2408,SorP!C:C,0))))</f>
        <v/>
      </c>
      <c r="U2408" s="168"/>
      <c r="V2408" s="169" t="e">
        <f>IF(C2408="",NA(),MATCH($B2408&amp;$C2408,'Smelter Look-up'!$J:$J,0))</f>
        <v>#N/A</v>
      </c>
      <c r="X2408" s="170">
        <f t="shared" ca="1" si="111"/>
        <v>0</v>
      </c>
      <c r="AB2408" s="312" t="str">
        <f t="shared" si="113"/>
        <v/>
      </c>
    </row>
    <row r="2409" spans="1:28" s="170" customFormat="1" ht="20.399999999999999">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2"/>
        <v/>
      </c>
      <c r="T2409" s="155" t="str">
        <f ca="1">IF(B2409="","",IF(ISERROR(MATCH($J2409,SorP!$B$1:$B$6226,0)),"",INDIRECT("'SorP'!$A$"&amp;MATCH($S2409&amp;$J2409,SorP!C:C,0))))</f>
        <v/>
      </c>
      <c r="U2409" s="168"/>
      <c r="V2409" s="169" t="e">
        <f>IF(C2409="",NA(),MATCH($B2409&amp;$C2409,'Smelter Look-up'!$J:$J,0))</f>
        <v>#N/A</v>
      </c>
      <c r="X2409" s="170">
        <f t="shared" ca="1" si="111"/>
        <v>0</v>
      </c>
      <c r="AB2409" s="312" t="str">
        <f t="shared" si="113"/>
        <v/>
      </c>
    </row>
    <row r="2410" spans="1:28" s="170" customFormat="1" ht="20.399999999999999">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2"/>
        <v/>
      </c>
      <c r="T2410" s="155" t="str">
        <f ca="1">IF(B2410="","",IF(ISERROR(MATCH($J2410,SorP!$B$1:$B$6226,0)),"",INDIRECT("'SorP'!$A$"&amp;MATCH($S2410&amp;$J2410,SorP!C:C,0))))</f>
        <v/>
      </c>
      <c r="U2410" s="168"/>
      <c r="V2410" s="169" t="e">
        <f>IF(C2410="",NA(),MATCH($B2410&amp;$C2410,'Smelter Look-up'!$J:$J,0))</f>
        <v>#N/A</v>
      </c>
      <c r="X2410" s="170">
        <f t="shared" ca="1" si="111"/>
        <v>0</v>
      </c>
      <c r="AB2410" s="312" t="str">
        <f t="shared" si="113"/>
        <v/>
      </c>
    </row>
    <row r="2411" spans="1:28" s="170" customFormat="1" ht="20.399999999999999">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2"/>
        <v/>
      </c>
      <c r="T2411" s="155" t="str">
        <f ca="1">IF(B2411="","",IF(ISERROR(MATCH($J2411,SorP!$B$1:$B$6226,0)),"",INDIRECT("'SorP'!$A$"&amp;MATCH($S2411&amp;$J2411,SorP!C:C,0))))</f>
        <v/>
      </c>
      <c r="U2411" s="168"/>
      <c r="V2411" s="169" t="e">
        <f>IF(C2411="",NA(),MATCH($B2411&amp;$C2411,'Smelter Look-up'!$J:$J,0))</f>
        <v>#N/A</v>
      </c>
      <c r="X2411" s="170">
        <f t="shared" ca="1" si="111"/>
        <v>0</v>
      </c>
      <c r="AB2411" s="312" t="str">
        <f t="shared" si="113"/>
        <v/>
      </c>
    </row>
    <row r="2412" spans="1:28" s="170" customFormat="1" ht="20.399999999999999">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2"/>
        <v/>
      </c>
      <c r="T2412" s="155" t="str">
        <f ca="1">IF(B2412="","",IF(ISERROR(MATCH($J2412,SorP!$B$1:$B$6226,0)),"",INDIRECT("'SorP'!$A$"&amp;MATCH($S2412&amp;$J2412,SorP!C:C,0))))</f>
        <v/>
      </c>
      <c r="U2412" s="168"/>
      <c r="V2412" s="169" t="e">
        <f>IF(C2412="",NA(),MATCH($B2412&amp;$C2412,'Smelter Look-up'!$J:$J,0))</f>
        <v>#N/A</v>
      </c>
      <c r="X2412" s="170">
        <f t="shared" ca="1" si="111"/>
        <v>0</v>
      </c>
      <c r="AB2412" s="312" t="str">
        <f t="shared" si="113"/>
        <v/>
      </c>
    </row>
    <row r="2413" spans="1:28" s="170" customFormat="1" ht="20.399999999999999">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2"/>
        <v/>
      </c>
      <c r="T2413" s="155" t="str">
        <f ca="1">IF(B2413="","",IF(ISERROR(MATCH($J2413,SorP!$B$1:$B$6226,0)),"",INDIRECT("'SorP'!$A$"&amp;MATCH($S2413&amp;$J2413,SorP!C:C,0))))</f>
        <v/>
      </c>
      <c r="U2413" s="168"/>
      <c r="V2413" s="169" t="e">
        <f>IF(C2413="",NA(),MATCH($B2413&amp;$C2413,'Smelter Look-up'!$J:$J,0))</f>
        <v>#N/A</v>
      </c>
      <c r="X2413" s="170">
        <f t="shared" ca="1" si="111"/>
        <v>0</v>
      </c>
      <c r="AB2413" s="312" t="str">
        <f t="shared" si="113"/>
        <v/>
      </c>
    </row>
    <row r="2414" spans="1:28" s="170" customFormat="1" ht="20.399999999999999">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2"/>
        <v/>
      </c>
      <c r="T2414" s="155" t="str">
        <f ca="1">IF(B2414="","",IF(ISERROR(MATCH($J2414,SorP!$B$1:$B$6226,0)),"",INDIRECT("'SorP'!$A$"&amp;MATCH($S2414&amp;$J2414,SorP!C:C,0))))</f>
        <v/>
      </c>
      <c r="U2414" s="168"/>
      <c r="V2414" s="169" t="e">
        <f>IF(C2414="",NA(),MATCH($B2414&amp;$C2414,'Smelter Look-up'!$J:$J,0))</f>
        <v>#N/A</v>
      </c>
      <c r="X2414" s="170">
        <f t="shared" ca="1" si="111"/>
        <v>0</v>
      </c>
      <c r="AB2414" s="312" t="str">
        <f t="shared" si="113"/>
        <v/>
      </c>
    </row>
    <row r="2415" spans="1:28" s="170" customFormat="1" ht="20.399999999999999">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2"/>
        <v/>
      </c>
      <c r="T2415" s="155" t="str">
        <f ca="1">IF(B2415="","",IF(ISERROR(MATCH($J2415,SorP!$B$1:$B$6226,0)),"",INDIRECT("'SorP'!$A$"&amp;MATCH($S2415&amp;$J2415,SorP!C:C,0))))</f>
        <v/>
      </c>
      <c r="U2415" s="168"/>
      <c r="V2415" s="169" t="e">
        <f>IF(C2415="",NA(),MATCH($B2415&amp;$C2415,'Smelter Look-up'!$J:$J,0))</f>
        <v>#N/A</v>
      </c>
      <c r="X2415" s="170">
        <f t="shared" ca="1" si="111"/>
        <v>0</v>
      </c>
      <c r="AB2415" s="312" t="str">
        <f t="shared" si="113"/>
        <v/>
      </c>
    </row>
    <row r="2416" spans="1:28" s="170" customFormat="1" ht="20.399999999999999">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2"/>
        <v/>
      </c>
      <c r="T2416" s="155" t="str">
        <f ca="1">IF(B2416="","",IF(ISERROR(MATCH($J2416,SorP!$B$1:$B$6226,0)),"",INDIRECT("'SorP'!$A$"&amp;MATCH($S2416&amp;$J2416,SorP!C:C,0))))</f>
        <v/>
      </c>
      <c r="U2416" s="168"/>
      <c r="V2416" s="169" t="e">
        <f>IF(C2416="",NA(),MATCH($B2416&amp;$C2416,'Smelter Look-up'!$J:$J,0))</f>
        <v>#N/A</v>
      </c>
      <c r="X2416" s="170">
        <f t="shared" ca="1" si="111"/>
        <v>0</v>
      </c>
      <c r="AB2416" s="312" t="str">
        <f t="shared" si="113"/>
        <v/>
      </c>
    </row>
    <row r="2417" spans="1:35" s="170" customFormat="1" ht="20.399999999999999">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2"/>
        <v/>
      </c>
      <c r="T2417" s="155" t="str">
        <f ca="1">IF(B2417="","",IF(ISERROR(MATCH($J2417,SorP!$B$1:$B$6226,0)),"",INDIRECT("'SorP'!$A$"&amp;MATCH($S2417&amp;$J2417,SorP!C:C,0))))</f>
        <v/>
      </c>
      <c r="U2417" s="168"/>
      <c r="V2417" s="169" t="e">
        <f>IF(C2417="",NA(),MATCH($B2417&amp;$C2417,'Smelter Look-up'!$J:$J,0))</f>
        <v>#N/A</v>
      </c>
      <c r="X2417" s="170">
        <f t="shared" ca="1" si="111"/>
        <v>0</v>
      </c>
      <c r="AB2417" s="312" t="str">
        <f t="shared" si="113"/>
        <v/>
      </c>
    </row>
    <row r="2418" spans="1:35" s="170" customFormat="1" ht="20.399999999999999">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2"/>
        <v/>
      </c>
      <c r="T2418" s="155" t="str">
        <f ca="1">IF(B2418="","",IF(ISERROR(MATCH($J2418,SorP!$B$1:$B$6226,0)),"",INDIRECT("'SorP'!$A$"&amp;MATCH($S2418&amp;$J2418,SorP!C:C,0))))</f>
        <v/>
      </c>
      <c r="U2418" s="168"/>
      <c r="V2418" s="169" t="e">
        <f>IF(C2418="",NA(),MATCH($B2418&amp;$C2418,'Smelter Look-up'!$J:$J,0))</f>
        <v>#N/A</v>
      </c>
      <c r="X2418" s="170">
        <f t="shared" ca="1" si="111"/>
        <v>0</v>
      </c>
      <c r="AB2418" s="312" t="str">
        <f t="shared" si="113"/>
        <v/>
      </c>
    </row>
    <row r="2419" spans="1:35" s="170" customFormat="1" ht="20.399999999999999">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2"/>
        <v/>
      </c>
      <c r="T2419" s="155" t="str">
        <f ca="1">IF(B2419="","",IF(ISERROR(MATCH($J2419,SorP!$B$1:$B$6226,0)),"",INDIRECT("'SorP'!$A$"&amp;MATCH($S2419&amp;$J2419,SorP!C:C,0))))</f>
        <v/>
      </c>
      <c r="U2419" s="168"/>
      <c r="V2419" s="169" t="e">
        <f>IF(C2419="",NA(),MATCH($B2419&amp;$C2419,'Smelter Look-up'!$J:$J,0))</f>
        <v>#N/A</v>
      </c>
      <c r="X2419" s="170">
        <f t="shared" ca="1" si="111"/>
        <v>0</v>
      </c>
      <c r="AB2419" s="312" t="str">
        <f t="shared" si="113"/>
        <v/>
      </c>
    </row>
    <row r="2420" spans="1:35" s="170" customFormat="1" ht="20.399999999999999">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2"/>
        <v/>
      </c>
      <c r="T2420" s="155" t="str">
        <f ca="1">IF(B2420="","",IF(ISERROR(MATCH($J2420,SorP!$B$1:$B$6226,0)),"",INDIRECT("'SorP'!$A$"&amp;MATCH($S2420&amp;$J2420,SorP!C:C,0))))</f>
        <v/>
      </c>
      <c r="U2420" s="168"/>
      <c r="V2420" s="169" t="e">
        <f>IF(C2420="",NA(),MATCH($B2420&amp;$C2420,'Smelter Look-up'!$J:$J,0))</f>
        <v>#N/A</v>
      </c>
      <c r="X2420" s="170">
        <f t="shared" ca="1" si="111"/>
        <v>0</v>
      </c>
      <c r="AB2420" s="312" t="str">
        <f t="shared" si="113"/>
        <v/>
      </c>
    </row>
    <row r="2421" spans="1:35" s="170" customFormat="1" ht="20.399999999999999">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2"/>
        <v/>
      </c>
      <c r="T2421" s="155" t="str">
        <f ca="1">IF(B2421="","",IF(ISERROR(MATCH($J2421,SorP!$B$1:$B$6226,0)),"",INDIRECT("'SorP'!$A$"&amp;MATCH($S2421&amp;$J2421,SorP!C:C,0))))</f>
        <v/>
      </c>
      <c r="U2421" s="168"/>
      <c r="V2421" s="169" t="e">
        <f>IF(C2421="",NA(),MATCH($B2421&amp;$C2421,'Smelter Look-up'!$J:$J,0))</f>
        <v>#N/A</v>
      </c>
      <c r="X2421" s="170">
        <f t="shared" ca="1" si="111"/>
        <v>0</v>
      </c>
      <c r="AB2421" s="312" t="str">
        <f t="shared" si="113"/>
        <v/>
      </c>
    </row>
    <row r="2422" spans="1:35" s="170" customFormat="1" ht="20.399999999999999">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2"/>
        <v/>
      </c>
      <c r="T2422" s="155" t="str">
        <f ca="1">IF(B2422="","",IF(ISERROR(MATCH($J2422,SorP!$B$1:$B$6226,0)),"",INDIRECT("'SorP'!$A$"&amp;MATCH($S2422&amp;$J2422,SorP!C:C,0))))</f>
        <v/>
      </c>
      <c r="U2422" s="168"/>
      <c r="V2422" s="169" t="e">
        <f>IF(C2422="",NA(),MATCH($B2422&amp;$C2422,'Smelter Look-up'!$J:$J,0))</f>
        <v>#N/A</v>
      </c>
      <c r="X2422" s="170">
        <f t="shared" ca="1" si="111"/>
        <v>0</v>
      </c>
      <c r="AB2422" s="312" t="str">
        <f t="shared" si="113"/>
        <v/>
      </c>
    </row>
    <row r="2423" spans="1:35" s="170" customFormat="1" ht="20.399999999999999">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2"/>
        <v/>
      </c>
      <c r="T2423" s="155" t="str">
        <f ca="1">IF(B2423="","",IF(ISERROR(MATCH($J2423,SorP!$B$1:$B$6226,0)),"",INDIRECT("'SorP'!$A$"&amp;MATCH($S2423&amp;$J2423,SorP!C:C,0))))</f>
        <v/>
      </c>
      <c r="U2423" s="168"/>
      <c r="V2423" s="169" t="e">
        <f>IF(C2423="",NA(),MATCH($B2423&amp;$C2423,'Smelter Look-up'!$J:$J,0))</f>
        <v>#N/A</v>
      </c>
      <c r="X2423" s="170">
        <f t="shared" ca="1" si="111"/>
        <v>0</v>
      </c>
      <c r="AB2423" s="312" t="str">
        <f t="shared" si="113"/>
        <v/>
      </c>
    </row>
    <row r="2424" spans="1:35" s="170" customFormat="1" ht="20.399999999999999">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2"/>
        <v/>
      </c>
      <c r="T2424" s="155" t="str">
        <f ca="1">IF(B2424="","",IF(ISERROR(MATCH($J2424,SorP!$B$1:$B$6226,0)),"",INDIRECT("'SorP'!$A$"&amp;MATCH($S2424&amp;$J2424,SorP!C:C,0))))</f>
        <v/>
      </c>
      <c r="U2424" s="168"/>
      <c r="V2424" s="169" t="e">
        <f>IF(C2424="",NA(),MATCH($B2424&amp;$C2424,'Smelter Look-up'!$J:$J,0))</f>
        <v>#N/A</v>
      </c>
      <c r="X2424" s="170">
        <f t="shared" ca="1" si="111"/>
        <v>0</v>
      </c>
      <c r="AB2424" s="312" t="str">
        <f t="shared" si="113"/>
        <v/>
      </c>
    </row>
    <row r="2425" spans="1:35" s="170" customFormat="1" ht="20.399999999999999">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2"/>
        <v/>
      </c>
      <c r="T2425" s="155" t="str">
        <f ca="1">IF(B2425="","",IF(ISERROR(MATCH($J2425,SorP!$B$1:$B$6226,0)),"",INDIRECT("'SorP'!$A$"&amp;MATCH($S2425&amp;$J2425,SorP!C:C,0))))</f>
        <v/>
      </c>
      <c r="U2425" s="168"/>
      <c r="V2425" s="169" t="e">
        <f>IF(C2425="",NA(),MATCH($B2425&amp;$C2425,'Smelter Look-up'!$J:$J,0))</f>
        <v>#N/A</v>
      </c>
      <c r="X2425" s="170">
        <f t="shared" ca="1" si="111"/>
        <v>0</v>
      </c>
      <c r="AB2425" s="312" t="str">
        <f t="shared" si="113"/>
        <v/>
      </c>
    </row>
    <row r="2426" spans="1:35" s="170" customFormat="1" ht="20.399999999999999">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2"/>
        <v/>
      </c>
      <c r="T2426" s="155" t="str">
        <f ca="1">IF(B2426="","",IF(ISERROR(MATCH($J2426,SorP!$B$1:$B$6226,0)),"",INDIRECT("'SorP'!$A$"&amp;MATCH($S2426&amp;$J2426,SorP!C:C,0))))</f>
        <v/>
      </c>
      <c r="U2426" s="168"/>
      <c r="V2426" s="169" t="e">
        <f>IF(C2426="",NA(),MATCH($B2426&amp;$C2426,'Smelter Look-up'!$J:$J,0))</f>
        <v>#N/A</v>
      </c>
      <c r="X2426" s="170">
        <f t="shared" ca="1" si="111"/>
        <v>0</v>
      </c>
      <c r="AB2426" s="312" t="str">
        <f t="shared" si="113"/>
        <v/>
      </c>
    </row>
    <row r="2427" spans="1:35" s="170" customFormat="1" ht="20.399999999999999">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2"/>
        <v/>
      </c>
      <c r="T2427" s="155" t="str">
        <f ca="1">IF(B2427="","",IF(ISERROR(MATCH($J2427,SorP!$B$1:$B$6226,0)),"",INDIRECT("'SorP'!$A$"&amp;MATCH($S2427&amp;$J2427,SorP!C:C,0))))</f>
        <v/>
      </c>
      <c r="U2427" s="168"/>
      <c r="V2427" s="169" t="e">
        <f>IF(C2427="",NA(),MATCH($B2427&amp;$C2427,'Smelter Look-up'!$J:$J,0))</f>
        <v>#N/A</v>
      </c>
      <c r="X2427" s="170">
        <f t="shared" ref="X2427:X2436" ca="1" si="114">IF(AND(C2427="Smelter not listed",OR(LEN(D2427)=0,LEN(E2427)=0)),1,0)</f>
        <v>0</v>
      </c>
      <c r="AB2427" s="312" t="str">
        <f t="shared" si="113"/>
        <v/>
      </c>
    </row>
    <row r="2428" spans="1:35" s="170" customFormat="1" ht="20.399999999999999">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2"/>
        <v/>
      </c>
      <c r="T2428" s="155" t="str">
        <f ca="1">IF(B2428="","",IF(ISERROR(MATCH($J2428,SorP!$B$1:$B$6226,0)),"",INDIRECT("'SorP'!$A$"&amp;MATCH($S2428&amp;$J2428,SorP!C:C,0))))</f>
        <v/>
      </c>
      <c r="U2428" s="168"/>
      <c r="V2428" s="169" t="e">
        <f>IF(C2428="",NA(),MATCH($B2428&amp;$C2428,'Smelter Look-up'!$J:$J,0))</f>
        <v>#N/A</v>
      </c>
      <c r="X2428" s="170">
        <f t="shared" ca="1" si="114"/>
        <v>0</v>
      </c>
      <c r="AB2428" s="312" t="str">
        <f t="shared" si="113"/>
        <v/>
      </c>
    </row>
    <row r="2429" spans="1:35" s="170" customFormat="1" ht="20.399999999999999">
      <c r="A2429" s="155"/>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50"/>
      <c r="L2429" s="150"/>
      <c r="M2429" s="150"/>
      <c r="N2429" s="150"/>
      <c r="O2429" s="150"/>
      <c r="P2429" s="207"/>
      <c r="Q2429" s="151"/>
      <c r="R2429" s="149" t="str">
        <f ca="1">IF(ISERROR($V2429),"",OFFSET('Smelter Look-up'!$C$4,$V2429-4,0)&amp;"")</f>
        <v/>
      </c>
      <c r="S2429" s="155" t="str">
        <f t="shared" ca="1" si="112"/>
        <v/>
      </c>
      <c r="T2429" s="155" t="str">
        <f ca="1">IF(B2429="","",IF(ISERROR(MATCH($J2429,SorP!$B$1:$B$6226,0)),"",INDIRECT("'SorP'!$A$"&amp;MATCH($S2429&amp;$J2429,SorP!C:C,0))))</f>
        <v/>
      </c>
      <c r="U2429" s="168"/>
      <c r="V2429" s="169" t="e">
        <f>IF(C2429="",NA(),MATCH($B2429&amp;$C2429,'Smelter Look-up'!$J:$J,0))</f>
        <v>#N/A</v>
      </c>
      <c r="X2429" s="170">
        <f t="shared" ca="1" si="114"/>
        <v>0</v>
      </c>
      <c r="AB2429" s="312" t="str">
        <f t="shared" si="113"/>
        <v/>
      </c>
    </row>
    <row r="2430" spans="1:35" ht="20.399999999999999">
      <c r="A2430" s="203"/>
      <c r="B2430" s="302"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206"/>
      <c r="L2430" s="206"/>
      <c r="M2430" s="206"/>
      <c r="N2430" s="206"/>
      <c r="O2430" s="206"/>
      <c r="P2430" s="207"/>
      <c r="Q2430" s="208"/>
      <c r="R2430" s="149" t="str">
        <f ca="1">IF(ISERROR($V2430),"",OFFSET('Smelter Look-up'!$C$4,$V2430-4,0)&amp;"")</f>
        <v/>
      </c>
      <c r="S2430" s="155" t="str">
        <f t="shared" ref="S2430:S2435" ca="1" si="115">IF(B2430="","",IF(ISERROR(MATCH($E2430,CL,0)),"Unknown",INDIRECT("'C'!$A$"&amp;MATCH($E2430,CL,0)+1)))</f>
        <v/>
      </c>
      <c r="T2430" s="155" t="str">
        <f ca="1">IF(B2430="","",IF(ISERROR(MATCH($J2430,SorP!$B$1:$B$6226,0)),"",INDIRECT("'SorP'!$A$"&amp;MATCH($S2430&amp;$J2430,SorP!C:C,0))))</f>
        <v/>
      </c>
      <c r="U2430" s="168"/>
      <c r="V2430" s="169" t="e">
        <f>IF(C2430="",NA(),MATCH($B2430&amp;$C2430,'Smelter Look-up'!$J:$J,0))</f>
        <v>#N/A</v>
      </c>
      <c r="W2430" s="170"/>
      <c r="X2430" s="170">
        <f t="shared" ca="1" si="114"/>
        <v>0</v>
      </c>
      <c r="Y2430" s="170"/>
      <c r="Z2430" s="170"/>
      <c r="AA2430" s="170"/>
      <c r="AB2430" s="312" t="str">
        <f t="shared" si="113"/>
        <v/>
      </c>
      <c r="AC2430" s="170"/>
      <c r="AD2430" s="170"/>
      <c r="AE2430" s="170"/>
      <c r="AF2430" s="170"/>
      <c r="AG2430" s="170"/>
      <c r="AH2430" s="170"/>
      <c r="AI2430" s="170"/>
    </row>
    <row r="2431" spans="1:35" ht="20.399999999999999">
      <c r="A2431" s="155"/>
      <c r="B2431" s="303" t="str">
        <f>IF(LEN(A2431)=0,"",INDEX('Smelter Look-up'!$A:$A,MATCH($A2431,'Smelter Look-up'!$E:$E,0)))</f>
        <v/>
      </c>
      <c r="C2431" s="152" t="str">
        <f>IF(LEN(A2431)=0,"",INDEX('Smelter Look-up'!$C:$C,MATCH($A2431,'Smelter Look-up'!$E:$E,0)))</f>
        <v/>
      </c>
      <c r="D2431" s="234"/>
      <c r="E2431" s="234" t="str">
        <f ca="1">IF(ISERROR($V2431),"",OFFSET('Smelter Look-up'!$D$4,$V2431-4,0)&amp;"")</f>
        <v/>
      </c>
      <c r="F2431" s="234" t="str">
        <f ca="1">IF(ISERROR($V2431),"",OFFSET('Smelter Look-up'!$E$4,$V2431-4,0))</f>
        <v/>
      </c>
      <c r="G2431" s="234"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50"/>
      <c r="L2431" s="150"/>
      <c r="M2431" s="150"/>
      <c r="N2431" s="150"/>
      <c r="O2431" s="150"/>
      <c r="P2431" s="235"/>
      <c r="Q2431" s="151"/>
      <c r="R2431" s="233"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W2431" s="170"/>
      <c r="X2431" s="170">
        <f t="shared" ca="1" si="114"/>
        <v>0</v>
      </c>
      <c r="Y2431" s="170"/>
      <c r="Z2431" s="170"/>
      <c r="AA2431" s="170"/>
      <c r="AB2431" s="312" t="str">
        <f t="shared" si="113"/>
        <v/>
      </c>
      <c r="AC2431" s="170"/>
      <c r="AD2431" s="170"/>
      <c r="AE2431" s="170"/>
      <c r="AF2431" s="170"/>
      <c r="AG2431" s="170"/>
      <c r="AH2431" s="170"/>
      <c r="AI2431" s="170"/>
    </row>
    <row r="2432" spans="1:35" ht="20.399999999999999">
      <c r="A2432" s="203"/>
      <c r="B2432" s="303" t="str">
        <f>IF(LEN(A2432)=0,"",INDEX('Smelter Look-up'!$A:$A,MATCH($A2432,'Smelter Look-up'!$E:$E,0)))</f>
        <v/>
      </c>
      <c r="C2432" s="152" t="str">
        <f>IF(LEN(A2432)=0,"",INDEX('Smelter Look-up'!$C:$C,MATCH($A2432,'Smelter Look-up'!$E:$E,0)))</f>
        <v/>
      </c>
      <c r="D2432" s="149"/>
      <c r="E2432" s="234" t="str">
        <f ca="1">IF(ISERROR($V2432),"",OFFSET('Smelter Look-up'!$D$4,$V2432-4,0)&amp;"")</f>
        <v/>
      </c>
      <c r="F2432" s="234" t="str">
        <f ca="1">IF(ISERROR($V2432),"",OFFSET('Smelter Look-up'!$E$4,$V2432-4,0))</f>
        <v/>
      </c>
      <c r="G2432" s="234"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206"/>
      <c r="L2432" s="206"/>
      <c r="M2432" s="206"/>
      <c r="N2432" s="206"/>
      <c r="O2432" s="206"/>
      <c r="P2432" s="369"/>
      <c r="Q2432" s="208"/>
      <c r="R2432" s="233" t="str">
        <f ca="1">IF(ISERROR($V2432),"",OFFSET('Smelter Look-up'!$C$4,$V2432-4,0)&amp;"")</f>
        <v/>
      </c>
      <c r="S2432" s="155" t="str">
        <f t="shared" ca="1" si="115"/>
        <v/>
      </c>
      <c r="T2432" s="155" t="str">
        <f ca="1">IF(B2432="","",IF(ISERROR(MATCH($J2432,SorP!$B$1:$B$6226,0)),"",INDIRECT("'SorP'!$A$"&amp;MATCH($S2432&amp;$J2432,SorP!C:C,0))))</f>
        <v/>
      </c>
      <c r="U2432" s="168"/>
      <c r="V2432" s="169" t="e">
        <f>IF(C2432="",NA(),MATCH($B2432&amp;$C2432,'Smelter Look-up'!$J:$J,0))</f>
        <v>#N/A</v>
      </c>
      <c r="W2432" s="170"/>
      <c r="X2432" s="170">
        <f t="shared" ca="1" si="114"/>
        <v>0</v>
      </c>
      <c r="Y2432" s="170"/>
      <c r="Z2432" s="170"/>
      <c r="AA2432" s="170"/>
      <c r="AB2432" s="312" t="str">
        <f t="shared" si="113"/>
        <v/>
      </c>
      <c r="AC2432" s="170"/>
      <c r="AD2432" s="170"/>
      <c r="AE2432" s="170"/>
      <c r="AF2432" s="170"/>
      <c r="AG2432" s="170"/>
      <c r="AH2432" s="170"/>
      <c r="AI2432" s="170"/>
    </row>
    <row r="2433" spans="1:35" ht="20.399999999999999">
      <c r="A2433" s="203"/>
      <c r="B2433" s="303" t="str">
        <f>IF(LEN(A2433)=0,"",INDEX('Smelter Look-up'!$A:$A,MATCH($A2433,'Smelter Look-up'!$E:$E,0)))</f>
        <v/>
      </c>
      <c r="C2433" s="152" t="str">
        <f>IF(LEN(A2433)=0,"",INDEX('Smelter Look-up'!$C:$C,MATCH($A2433,'Smelter Look-up'!$E:$E,0)))</f>
        <v/>
      </c>
      <c r="D2433" s="149"/>
      <c r="E2433" s="234" t="str">
        <f ca="1">IF(ISERROR($V2433),"",OFFSET('Smelter Look-up'!$D$4,$V2433-4,0)&amp;"")</f>
        <v/>
      </c>
      <c r="F2433" s="234" t="str">
        <f ca="1">IF(ISERROR($V2433),"",OFFSET('Smelter Look-up'!$E$4,$V2433-4,0))</f>
        <v/>
      </c>
      <c r="G2433" s="234"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206"/>
      <c r="L2433" s="206"/>
      <c r="M2433" s="206"/>
      <c r="N2433" s="206"/>
      <c r="O2433" s="206"/>
      <c r="P2433" s="369"/>
      <c r="Q2433" s="208"/>
      <c r="R2433" s="233" t="str">
        <f ca="1">IF(ISERROR($V2433),"",OFFSET('Smelter Look-up'!$C$4,$V2433-4,0)&amp;"")</f>
        <v/>
      </c>
      <c r="S2433" s="155" t="str">
        <f t="shared" ca="1" si="115"/>
        <v/>
      </c>
      <c r="T2433" s="155" t="str">
        <f ca="1">IF(B2433="","",IF(ISERROR(MATCH($J2433,SorP!$B$1:$B$6226,0)),"",INDIRECT("'SorP'!$A$"&amp;MATCH($S2433&amp;$J2433,SorP!C:C,0))))</f>
        <v/>
      </c>
      <c r="U2433" s="168"/>
      <c r="V2433" s="169" t="e">
        <f>IF(C2433="",NA(),MATCH($B2433&amp;$C2433,'Smelter Look-up'!$J:$J,0))</f>
        <v>#N/A</v>
      </c>
      <c r="W2433" s="170"/>
      <c r="X2433" s="170">
        <f t="shared" ca="1" si="114"/>
        <v>0</v>
      </c>
      <c r="Y2433" s="170"/>
      <c r="Z2433" s="170"/>
      <c r="AA2433" s="170"/>
      <c r="AB2433" s="312" t="str">
        <f t="shared" si="113"/>
        <v/>
      </c>
      <c r="AC2433" s="170"/>
      <c r="AD2433" s="170"/>
      <c r="AE2433" s="170"/>
      <c r="AF2433" s="170"/>
      <c r="AG2433" s="170"/>
      <c r="AH2433" s="170"/>
      <c r="AI2433" s="170"/>
    </row>
    <row r="2434" spans="1:35" ht="20.399999999999999">
      <c r="A2434" s="203"/>
      <c r="B2434" s="303" t="str">
        <f>IF(LEN(A2434)=0,"",INDEX('Smelter Look-up'!$A:$A,MATCH($A2434,'Smelter Look-up'!$E:$E,0)))</f>
        <v/>
      </c>
      <c r="C2434" s="152" t="str">
        <f>IF(LEN(A2434)=0,"",INDEX('Smelter Look-up'!$C:$C,MATCH($A2434,'Smelter Look-up'!$E:$E,0)))</f>
        <v/>
      </c>
      <c r="D2434" s="149"/>
      <c r="E2434" s="234" t="str">
        <f ca="1">IF(ISERROR($V2434),"",OFFSET('Smelter Look-up'!$D$4,$V2434-4,0)&amp;"")</f>
        <v/>
      </c>
      <c r="F2434" s="234" t="str">
        <f ca="1">IF(ISERROR($V2434),"",OFFSET('Smelter Look-up'!$E$4,$V2434-4,0))</f>
        <v/>
      </c>
      <c r="G2434" s="234"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206"/>
      <c r="L2434" s="206"/>
      <c r="M2434" s="206"/>
      <c r="N2434" s="206"/>
      <c r="O2434" s="206"/>
      <c r="P2434" s="369"/>
      <c r="Q2434" s="208"/>
      <c r="R2434" s="233" t="str">
        <f ca="1">IF(ISERROR($V2434),"",OFFSET('Smelter Look-up'!$C$4,$V2434-4,0)&amp;"")</f>
        <v/>
      </c>
      <c r="S2434" s="155" t="str">
        <f t="shared" ca="1" si="115"/>
        <v/>
      </c>
      <c r="T2434" s="155" t="str">
        <f ca="1">IF(B2434="","",IF(ISERROR(MATCH($J2434,SorP!$B$1:$B$6226,0)),"",INDIRECT("'SorP'!$A$"&amp;MATCH($S2434&amp;$J2434,SorP!C:C,0))))</f>
        <v/>
      </c>
      <c r="U2434" s="168"/>
      <c r="V2434" s="169" t="e">
        <f>IF(C2434="",NA(),MATCH($B2434&amp;$C2434,'Smelter Look-up'!$J:$J,0))</f>
        <v>#N/A</v>
      </c>
      <c r="W2434" s="170"/>
      <c r="X2434" s="170">
        <f t="shared" ca="1" si="114"/>
        <v>0</v>
      </c>
      <c r="Y2434" s="170"/>
      <c r="Z2434" s="170"/>
      <c r="AA2434" s="170"/>
      <c r="AB2434" s="312" t="str">
        <f t="shared" si="113"/>
        <v/>
      </c>
      <c r="AC2434" s="170"/>
      <c r="AD2434" s="170"/>
      <c r="AE2434" s="170"/>
      <c r="AF2434" s="170"/>
      <c r="AG2434" s="170"/>
      <c r="AH2434" s="170"/>
      <c r="AI2434" s="170"/>
    </row>
    <row r="2435" spans="1:35" ht="20.399999999999999">
      <c r="A2435" s="203"/>
      <c r="B2435" s="303" t="str">
        <f>IF(LEN(A2435)=0,"",INDEX('Smelter Look-up'!$A:$A,MATCH($A2435,'Smelter Look-up'!$E:$E,0)))</f>
        <v/>
      </c>
      <c r="C2435" s="152" t="str">
        <f>IF(LEN(A2435)=0,"",INDEX('Smelter Look-up'!$C:$C,MATCH($A2435,'Smelter Look-up'!$E:$E,0)))</f>
        <v/>
      </c>
      <c r="D2435" s="149"/>
      <c r="E2435" s="234" t="str">
        <f ca="1">IF(ISERROR($V2435),"",OFFSET('Smelter Look-up'!$D$4,$V2435-4,0)&amp;"")</f>
        <v/>
      </c>
      <c r="F2435" s="234" t="str">
        <f ca="1">IF(ISERROR($V2435),"",OFFSET('Smelter Look-up'!$E$4,$V2435-4,0))</f>
        <v/>
      </c>
      <c r="G2435" s="234"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206"/>
      <c r="L2435" s="206"/>
      <c r="M2435" s="206"/>
      <c r="N2435" s="206"/>
      <c r="O2435" s="206"/>
      <c r="P2435" s="369"/>
      <c r="Q2435" s="208"/>
      <c r="R2435" s="233" t="str">
        <f ca="1">IF(ISERROR($V2435),"",OFFSET('Smelter Look-up'!$C$4,$V2435-4,0)&amp;"")</f>
        <v/>
      </c>
      <c r="S2435" s="155" t="str">
        <f t="shared" ca="1" si="115"/>
        <v/>
      </c>
      <c r="T2435" s="155" t="str">
        <f ca="1">IF(B2435="","",IF(ISERROR(MATCH($J2435,SorP!$B$1:$B$6226,0)),"",INDIRECT("'SorP'!$A$"&amp;MATCH($S2435&amp;$J2435,SorP!C:C,0))))</f>
        <v/>
      </c>
      <c r="U2435" s="168"/>
      <c r="V2435" s="169" t="e">
        <f>IF(C2435="",NA(),MATCH($B2435&amp;$C2435,'Smelter Look-up'!$J:$J,0))</f>
        <v>#N/A</v>
      </c>
      <c r="W2435" s="170"/>
      <c r="X2435" s="170">
        <f t="shared" ca="1" si="114"/>
        <v>0</v>
      </c>
      <c r="Y2435" s="170"/>
      <c r="Z2435" s="170"/>
      <c r="AA2435" s="170"/>
      <c r="AB2435" s="312" t="str">
        <f t="shared" si="113"/>
        <v/>
      </c>
      <c r="AC2435" s="170"/>
      <c r="AD2435" s="170"/>
      <c r="AE2435" s="170"/>
      <c r="AF2435" s="170"/>
      <c r="AG2435" s="170"/>
      <c r="AH2435" s="170"/>
      <c r="AI2435" s="170"/>
    </row>
    <row r="2436" spans="1:35" ht="21" thickBot="1">
      <c r="A2436" s="209"/>
      <c r="B2436" s="304" t="str">
        <f>IF(LEN(A2436)=0,"",INDEX('Smelter Look-up'!$A:$A,MATCH($A2436,'Smelter Look-up'!$E:$E,0)))</f>
        <v/>
      </c>
      <c r="C2436" s="236" t="str">
        <f>IF(LEN(A2436)=0,"",INDEX('Smelter Look-up'!$C:$C,MATCH($A2436,'Smelter Look-up'!$E:$E,0)))</f>
        <v/>
      </c>
      <c r="D2436" s="210"/>
      <c r="E2436" s="210" t="str">
        <f ca="1">IF(ISERROR($V2436),"",OFFSET('Smelter Look-up'!$D$4,$V2436-4,0)&amp;"")</f>
        <v/>
      </c>
      <c r="F2436" s="210" t="str">
        <f ca="1">IF(ISERROR($V2436),"",OFFSET('Smelter Look-up'!$E$4,$V2436-4,0))</f>
        <v/>
      </c>
      <c r="G2436" s="210" t="str">
        <f ca="1">IF(C2436=$X$4,"Enter smelter details",IF(ISERROR($V2436),"",OFFSET('Smelter Look-up'!$F$4,$V2436-4,0)))</f>
        <v/>
      </c>
      <c r="H2436" s="211" t="str">
        <f ca="1">IF(ISERROR($V2436),"",OFFSET('Smelter Look-up'!$G$4,$V2436-4,0))</f>
        <v/>
      </c>
      <c r="I2436" s="212" t="str">
        <f ca="1">IF(ISERROR($V2436),"",OFFSET('Smelter Look-up'!$H$4,$V2436-4,0))</f>
        <v/>
      </c>
      <c r="J2436" s="212" t="str">
        <f ca="1">IF(ISERROR($V2436),"",OFFSET('Smelter Look-up'!$I$4,$V2436-4,0))</f>
        <v/>
      </c>
      <c r="K2436" s="213"/>
      <c r="L2436" s="213"/>
      <c r="M2436" s="213"/>
      <c r="N2436" s="213"/>
      <c r="O2436" s="213"/>
      <c r="P2436" s="214"/>
      <c r="Q2436" s="237"/>
      <c r="R2436" s="215" t="str">
        <f ca="1">IF(ISERROR($V2436),"",OFFSET('Smelter Look-up'!$C$4,$V2436-4,0)&amp;"")</f>
        <v/>
      </c>
      <c r="S2436" s="155" t="str">
        <f t="shared" ref="S2436" ca="1" si="116">IF(B2436="","",IF(ISERROR(MATCH($E2436,CL,0)),"Unknown",INDIRECT("'C'!$A$"&amp;MATCH($E2436,CL,0)+1)))</f>
        <v/>
      </c>
      <c r="T2436" s="155" t="str">
        <f ca="1">IF(B2436="","",IF(ISERROR(MATCH($J2436,SorP!$B$1:$B$6226,0)),"",INDIRECT("'SorP'!$A$"&amp;MATCH($S2436&amp;$J2436,SorP!C:C,0))))</f>
        <v/>
      </c>
      <c r="U2436" s="168"/>
      <c r="V2436" s="169" t="e">
        <f>IF(C2436="",NA(),MATCH($B2436&amp;$C2436,'Smelter Look-up'!$J:$J,0))</f>
        <v>#N/A</v>
      </c>
      <c r="W2436" s="170"/>
      <c r="X2436" s="170">
        <f t="shared" ca="1" si="114"/>
        <v>0</v>
      </c>
      <c r="Y2436" s="170"/>
      <c r="Z2436" s="170"/>
      <c r="AA2436" s="170"/>
      <c r="AB2436" s="312" t="str">
        <f t="shared" si="113"/>
        <v/>
      </c>
      <c r="AC2436" s="170"/>
      <c r="AD2436" s="170"/>
      <c r="AE2436" s="170"/>
      <c r="AF2436" s="170"/>
      <c r="AG2436" s="170"/>
      <c r="AH2436" s="170"/>
      <c r="AI2436" s="170"/>
    </row>
    <row r="2437"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36"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36">
    <cfRule type="expression" dxfId="14" priority="3">
      <formula>IF($B5="",TRUE)</formula>
    </cfRule>
  </conditionalFormatting>
  <conditionalFormatting sqref="C5:C2436">
    <cfRule type="expression" dxfId="13" priority="12" stopIfTrue="1">
      <formula>IF(AND(B5&lt;&gt;"",C5=""),TRUE)</formula>
    </cfRule>
  </conditionalFormatting>
  <conditionalFormatting sqref="D5:D2436">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36">
    <cfRule type="expression" dxfId="10" priority="8" stopIfTrue="1">
      <formula>IF(AND(E5="",$C5=$X$4),TRUE)</formula>
    </cfRule>
  </conditionalFormatting>
  <conditionalFormatting sqref="G5:G2436">
    <cfRule type="expression" dxfId="9" priority="10" stopIfTrue="1">
      <formula>IF(FIND("Enter smelter details",G5),TRUE)</formula>
    </cfRule>
  </conditionalFormatting>
  <dataValidations count="5">
    <dataValidation allowBlank="1" showErrorMessage="1" sqref="F5:G2436" xr:uid="{00000000-0002-0000-0400-000001000000}"/>
    <dataValidation type="list" allowBlank="1" showInputMessage="1" showErrorMessage="1" sqref="E5:E2436" xr:uid="{00000000-0002-0000-0400-000002000000}">
      <formula1>CL</formula1>
    </dataValidation>
    <dataValidation type="list" allowBlank="1" showInputMessage="1" showErrorMessage="1" sqref="P5:P2436" xr:uid="{00000000-0002-0000-0400-000003000000}">
      <formula1>$AH$2:$AH$4</formula1>
    </dataValidation>
    <dataValidation type="list" showInputMessage="1" showErrorMessage="1" sqref="C5:C2436" xr:uid="{468568F1-1491-4DEF-8101-18D7C78AC7D3}">
      <formula1>SN</formula1>
    </dataValidation>
    <dataValidation type="list" allowBlank="1" showInputMessage="1" showErrorMessage="1" sqref="B5:B243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3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9" activePane="bottomRight" state="frozen"/>
      <selection pane="topRight" activeCell="B24" sqref="B24:J24"/>
      <selection pane="bottomLeft" activeCell="B24" sqref="B24:J24"/>
      <selection pane="bottomRight" activeCell="A4" sqref="A4"/>
    </sheetView>
  </sheetViews>
  <sheetFormatPr baseColWidth="10"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APEM</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4" t="str">
        <f>Declaration!D19</f>
        <v>Cyril Demoulin</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cyril.demoulin@apem.com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33(0)563931498</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Marc Enjalbert</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marc.enjalbert@apem.com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45993</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Yes</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1"/>
      <c r="G23" s="62"/>
      <c r="H23" s="63"/>
      <c r="I23" s="131"/>
      <c r="J23" s="132"/>
    </row>
    <row r="24" spans="1:10" ht="22.05" hidden="1" customHeight="1">
      <c r="A24" s="80" t="str">
        <f>Declaration!B37</f>
        <v/>
      </c>
      <c r="B24" s="79">
        <f>Declaration!D37</f>
        <v>0</v>
      </c>
      <c r="C24" s="79">
        <f t="shared" si="3"/>
        <v>0</v>
      </c>
      <c r="D24" s="85"/>
      <c r="E24" s="16"/>
      <c r="F24" s="321"/>
      <c r="G24" s="62"/>
      <c r="H24" s="63"/>
      <c r="I24" s="131"/>
      <c r="J24" s="132"/>
    </row>
    <row r="25" spans="1:10" ht="22.05" hidden="1" customHeight="1">
      <c r="A25" s="80" t="str">
        <f>Declaration!B38</f>
        <v/>
      </c>
      <c r="B25" s="79">
        <f>Declaration!D38</f>
        <v>0</v>
      </c>
      <c r="C25" s="79">
        <f t="shared" si="3"/>
        <v>0</v>
      </c>
      <c r="D25" s="85"/>
      <c r="E25" s="16"/>
      <c r="F25" s="321"/>
      <c r="G25" s="62"/>
      <c r="H25" s="63"/>
      <c r="I25" s="131"/>
      <c r="J25" s="132"/>
    </row>
    <row r="26" spans="1:10" ht="22.05" hidden="1" customHeight="1">
      <c r="A26" s="80" t="str">
        <f>Declaration!B39</f>
        <v/>
      </c>
      <c r="B26" s="79">
        <f>Declaration!D39</f>
        <v>0</v>
      </c>
      <c r="C26" s="79">
        <f t="shared" si="3"/>
        <v>0</v>
      </c>
      <c r="D26" s="85"/>
      <c r="E26" s="16"/>
      <c r="F26" s="321"/>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t="str">
        <f>Declaration!D46</f>
        <v>Yes</v>
      </c>
      <c r="C32" s="136" t="str">
        <f t="shared" ca="1" si="9"/>
        <v>Complete</v>
      </c>
      <c r="D32" s="314"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7"/>
      <c r="E34" s="16"/>
      <c r="F34" s="84"/>
      <c r="G34" s="62"/>
      <c r="H34" s="63"/>
      <c r="I34" s="131"/>
    </row>
    <row r="35" spans="1:10" ht="22.05" hidden="1" customHeight="1">
      <c r="A35" s="80" t="str">
        <f>Declaration!B49</f>
        <v/>
      </c>
      <c r="B35" s="79">
        <f>Declaration!D49</f>
        <v>0</v>
      </c>
      <c r="C35" s="136">
        <f t="shared" si="9"/>
        <v>0</v>
      </c>
      <c r="D35" s="227"/>
      <c r="E35" s="16"/>
      <c r="F35" s="84"/>
      <c r="G35" s="62"/>
      <c r="H35" s="63"/>
      <c r="I35" s="131"/>
    </row>
    <row r="36" spans="1:10" ht="22.05" hidden="1" customHeight="1">
      <c r="A36" s="80" t="str">
        <f>Declaration!B50</f>
        <v/>
      </c>
      <c r="B36" s="79">
        <f>Declaration!D50</f>
        <v>0</v>
      </c>
      <c r="C36" s="136">
        <f t="shared" si="9"/>
        <v>0</v>
      </c>
      <c r="D36" s="227"/>
      <c r="E36" s="16"/>
      <c r="F36" s="84"/>
      <c r="G36" s="62"/>
      <c r="H36" s="63"/>
      <c r="I36" s="131"/>
    </row>
    <row r="37" spans="1:10" ht="22.05" hidden="1" customHeight="1">
      <c r="A37" s="80" t="str">
        <f>Declaration!B51</f>
        <v/>
      </c>
      <c r="B37" s="79">
        <f>Declaration!D51</f>
        <v>0</v>
      </c>
      <c r="C37" s="136">
        <f t="shared" si="9"/>
        <v>0</v>
      </c>
      <c r="D37" s="227"/>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t="str">
        <f>Declaration!D58</f>
        <v>Unknown</v>
      </c>
      <c r="C43" s="136" t="str">
        <f t="shared" ca="1" si="3"/>
        <v>Complete</v>
      </c>
      <c r="D43" s="316"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Unknown</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7"/>
      <c r="E45" s="16"/>
      <c r="F45" s="84"/>
      <c r="G45" s="62"/>
      <c r="H45" s="63"/>
      <c r="I45" s="131"/>
    </row>
    <row r="46" spans="1:10" ht="22.05" hidden="1" customHeight="1">
      <c r="A46" s="80" t="str">
        <f>Declaration!B61</f>
        <v/>
      </c>
      <c r="B46" s="79">
        <f>Declaration!D61</f>
        <v>0</v>
      </c>
      <c r="C46" s="136">
        <f t="shared" si="3"/>
        <v>0</v>
      </c>
      <c r="D46" s="227"/>
      <c r="E46" s="16"/>
      <c r="F46" s="84"/>
      <c r="G46" s="62"/>
      <c r="H46" s="63"/>
      <c r="I46" s="131"/>
    </row>
    <row r="47" spans="1:10" ht="22.05" hidden="1" customHeight="1">
      <c r="A47" s="80" t="str">
        <f>Declaration!B62</f>
        <v/>
      </c>
      <c r="B47" s="79">
        <f>Declaration!D62</f>
        <v>0</v>
      </c>
      <c r="C47" s="136">
        <f t="shared" si="3"/>
        <v>0</v>
      </c>
      <c r="D47" s="227"/>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6"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90%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90%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t="str">
        <f>Declaration!D82</f>
        <v>Greater than 90%</v>
      </c>
      <c r="C65" s="136" t="str">
        <f t="shared" ca="1" si="3"/>
        <v>Complete</v>
      </c>
      <c r="D65" s="317"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Greater than 90%</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t="str">
        <f>Declaration!D94</f>
        <v>Yes</v>
      </c>
      <c r="C76" s="136" t="str">
        <f t="shared" ca="1" si="31"/>
        <v>Complete</v>
      </c>
      <c r="D76" s="317"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t="str">
        <f>Declaration!D106</f>
        <v>Yes</v>
      </c>
      <c r="C87" s="136" t="str">
        <f t="shared" ca="1" si="36"/>
        <v>Complete</v>
      </c>
      <c r="D87" s="317"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https://eu.idec.com/social/humain-rights</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19"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78"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List'!AB$5:AB$2436,A114)&gt;0),0,1)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7" t="str">
        <f>IF(H115=0,"","Click here to provide smelter information")</f>
        <v/>
      </c>
      <c r="E115" s="16"/>
      <c r="F115" s="84">
        <f>F40</f>
        <v>1</v>
      </c>
      <c r="G115" s="62">
        <f>IF(AND(COUNTIF(SmelterIdetifiedForMetal,A115)&gt;0,COUNTIF('Smelter List'!AB$5:AB$2436,A115)&gt;0),0,1)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List'!AB$5:AB$2436,A116)&gt;0),0,1)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7" t="str">
        <f t="shared" si="51"/>
        <v/>
      </c>
      <c r="E117" s="16"/>
      <c r="F117" s="84">
        <f t="shared" si="52"/>
        <v>0</v>
      </c>
      <c r="G117" s="62">
        <f>IF(AND(COUNTIF(SmelterIdetifiedForMetal,A117)&gt;0,COUNTIF('Smelter List'!AB$5:AB$2436,A117)&gt;0),0,1)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7" t="str">
        <f t="shared" si="51"/>
        <v/>
      </c>
      <c r="E118" s="16"/>
      <c r="F118" s="84">
        <f t="shared" si="52"/>
        <v>1</v>
      </c>
      <c r="G118" s="62">
        <f>IF(AND(COUNTIF(SmelterIdetifiedForMetal,A118)&gt;0,COUNTIF('Smelter List'!AB$5:AB$2436,A118)&gt;0),0,1)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7" t="str">
        <f t="shared" si="51"/>
        <v/>
      </c>
      <c r="E119" s="16"/>
      <c r="F119" s="84">
        <f t="shared" si="52"/>
        <v>1</v>
      </c>
      <c r="G119" s="62">
        <f>IF(AND(COUNTIF(SmelterIdetifiedForMetal,A119)&gt;0,COUNTIF('Smelter List'!AB$5:AB$2436,A119)&gt;0),0,1)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18"/>
      <c r="E120" s="16"/>
      <c r="F120" s="84"/>
      <c r="G120" s="62"/>
      <c r="H120" s="63"/>
      <c r="I120" s="131"/>
      <c r="K120" s="134"/>
    </row>
    <row r="121" spans="1:12" ht="25.05" hidden="1" customHeight="1">
      <c r="A121" s="135" t="str">
        <f>Declaration!AA19</f>
        <v/>
      </c>
      <c r="B121" s="79"/>
      <c r="C121" s="136">
        <f t="shared" si="49"/>
        <v>0</v>
      </c>
      <c r="D121" s="218"/>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4.0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19.95"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19.95"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19.95"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19.95"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19.95"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19.95"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19.95"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19.95"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19.95"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19.95"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19.95"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19.95"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19.95"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19.95"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19.95"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19.95"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19.95"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19.95"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19.95"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19.95"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19.95"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19.95"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19.95"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19.95"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19.95"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19.95"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19.95"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19.95"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19.95"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19.95"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19.95"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19.95"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19.95"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19.95"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19.95"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19.95"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19.95"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19.95"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19.95"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19.95"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19.95"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19.95"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19.95"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19.95"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19.95"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19.95"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19.95"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19.95"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19.95"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19.95"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19.95"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19.95"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19.95"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19.95"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19.95"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19.95"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19.95"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19.95"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19.95"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19.95"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19.95"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19.95"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19.95"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19.95"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19.9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19.95"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19.95"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19.95"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19.95"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19.95"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19.95"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19.95"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19.95"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19.95"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19.95"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19.95"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19.95"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19.95"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19.95"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19.95"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19.95"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19.95"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19.95"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19.95"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19.95"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19.95"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19.95"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19.95"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19.95"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19.95"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19.95"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19.95"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19.95"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19.95"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19.95"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19.95"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19.95"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19.95"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19.95"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19.95"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19.95"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19.95"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19.95"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19.95"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19.95"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19.95"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19.95"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19.95"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19.95"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19.95"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19.95"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19.95"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19.95"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19.95"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19.95"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19.95"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19.95"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19.95"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19.95"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19.95"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19.95"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19.95"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19.95"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19.95"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19.95"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19.95"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19.95"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19.95"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19.9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19.95"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19.95"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19.95"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19.95"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19.95"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19.95"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19.95"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19.95"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19.95"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19.95"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19.95"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19.95"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19.95"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19.95"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19.95"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19.95"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19.95"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19.95"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19.95"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19.95"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19.95"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19.95"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19.95"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19.95"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19.95"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19.95"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19.95"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19.95"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19.95"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19.95"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19.95"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19.95"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19.95"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19.95"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19.95"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19.95"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19.95"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19.95"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19.95"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19.95"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19.95"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19.95"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19.95"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19.95"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19.95"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19.95"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19.95"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19.95"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19.95"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19.95"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19.95"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19.95"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19.95"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19.95"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19.95"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19.95"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19.95"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19.95"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19.95"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19.95"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19.95"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19.95"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19.95"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19.9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19.95"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19.95"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19.95"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19.95"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19.95"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19.95"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19.95"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19.95"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19.95"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19.95"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19.95"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19.95"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19.95"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19.95"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19.95"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19.95"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19.95"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19.95"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19.95"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19.95"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19.95"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19.95"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19.95"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19.95"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19.95"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19.95"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19.95"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19.95"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19.95"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19.95"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19.95"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19.95"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19.95"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19.95"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19.95"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19.95"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19.95"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19.95"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19.95"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19.95"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19.95"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19.95"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19.95"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19.95"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19.95"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19.95"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19.95"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19.95"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19.95"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19.95"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19.95"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19.95"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19.95"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19.95"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19.95"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19.95"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19.95"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19.95"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19.95"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19.95"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19.95"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19.95"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19.95"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19.9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19.95"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19.95"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19.95"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19.95"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19.95"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19.95"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19.95"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19.95"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19.95"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19.95"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19.95"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19.95"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19.95"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19.95"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19.95"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19.95"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19.95"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19.95"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19.95"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19.95"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19.95"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19.95"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19.95"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19.95"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19.95"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19.95"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19.95"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19.95"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19.95"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19.95"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19.95"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19.95"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19.95"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19.95"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19.95"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19.95"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19.95"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19.95"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19.95"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19.95"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19.95"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19.95"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19.95"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19.95"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19.95"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19.95"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19.95"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19.95"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19.95"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19.95"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19.95"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19.95"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19.95"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19.95"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19.95"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19.95"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19.95"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19.95"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19.95"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19.95"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19.95"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19.95"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19.95"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19.9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19.95"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19.95"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19.95"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19.95"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19.95"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19.95"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19.95"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19.95"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19.95"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19.95"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19.95"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19.95"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19.95"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19.95"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19.95"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19.95"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19.95"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19.95"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19.95"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19.95"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19.95"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19.95"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19.95"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19.95"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19.95"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19.95"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19.95"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19.95"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19.95"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19.95"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19.95"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19.95"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19.95"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19.95"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19.95"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19.95"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19.95"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19.95"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19.95"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19.95"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19.95"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19.95"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19.95"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19.95"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19.95"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19.95"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19.95"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19.95"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19.95"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19.95"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19.95"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19.95"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19.95"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19.95"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19.95"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19.95"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19.95"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19.95"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19.95"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19.95"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19.95"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19.95"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19.95"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19.9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19.95"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19.95"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19.95"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19.95"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19.95"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19.95"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19.95"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19.95"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19.95"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19.95"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19.95"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19.95"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19.95"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19.95"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19.95"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19.95"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19.95"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19.95"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19.95"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19.95"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19.95"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19.95"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19.95"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19.95"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19.95"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19.95"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19.95"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19.95"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19.95"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19.95"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19.95"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19.95"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19.95"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19.95"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19.95"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19.95"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19.95"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19.95"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19.95"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19.95"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19.95"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19.95"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19.95"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19.95"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19.95"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19.95"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19.95"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19.95"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19.95"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19.95"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19.95"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19.95"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19.95"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19.95"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19.95"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19.95"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19.95"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19.95"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19.95"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19.95"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19.95"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19.95"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19.95"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19.9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19.95"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19.95"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19.95"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19.95"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19.95"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19.95"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19.95"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19.95"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19.95"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19.95"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19.95"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19.95"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19.95"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19.95"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19.95"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19.95"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19.95"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19.95"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19.95"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19.95"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19.95"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19.95"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19.95"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19.95"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19.95"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19.95"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19.95"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19.95"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19.95"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19.95"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19.95"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19.95"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19.95"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19.95"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19.95"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19.95"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19.95"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19.95"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19.95"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19.95"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19.95"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19.95"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19.95"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19.95"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19.95"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19.95"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19.95"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19.95"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19.95"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19.95"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19.95"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19.95"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19.95"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19.95"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19.95"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19.95"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19.95"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19.95"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19.95"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19.95"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19.95"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19.95"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19.95"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19.9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19.95"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19.95"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19.95"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19.95"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19.95"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19.95"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19.95"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19.95"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19.95"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19.95"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19.95"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19.95"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19.95"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19.95"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19.95"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19.95"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19.95"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19.95"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19.95"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19.95"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19.95"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19.95"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19.95"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19.95"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19.95"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19.95"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19.95"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19.95"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19.95"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19.95"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19.95"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19.95"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19.95"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19.95"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19.95"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19.95"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19.95"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19.95"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19.95"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19.95"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19.95"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19.95"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19.95"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19.95"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19.95"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19.95"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19.95"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19.95"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19.95"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19.95"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19.95"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19.95"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19.95"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19.95"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19.95"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19.95"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19.95"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19.95"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19.95"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19.95"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19.95"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19.95"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19.95"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19.9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19.95"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19.95"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19.95"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19.95"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19.95"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19.95"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19.95"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19.95"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19.95"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19.95"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19.95"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19.95"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19.95"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19.95"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19.95"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19.95"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19.95"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19.95"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19.95"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19.95"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19.95"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19.95"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19.95"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19.95"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19.95"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19.95"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19.95"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19.95"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19.95"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19.95"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19.95"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19.95"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19.95"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19.95"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19.95"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19.95"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19.95"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19.95"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19.95"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19.95"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19.95"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19.95"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19.95"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19.95"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19.95"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19.95"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19.95"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19.95"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19.95"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19.95"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19.95"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19.95"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19.95"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19.95"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19.95"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19.95"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19.95"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19.95"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19.95"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19.95"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19.95"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19.95"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19.95"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19.9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19.95"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19.95"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19.95"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19.95"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19.95"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19.95"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19.95"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19.95"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19.95"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19.95"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19.95"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19.95"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19.95"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19.95"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19.95"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19.95"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19.95"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19.95"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19.95"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19.95"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19.95"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19.95"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19.95"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19.95"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19.95"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19.95"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19.95"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19.95"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19.95"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19.95"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19.95"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19.95"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19.95"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19.95"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19.95"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19.95"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19.95"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19.95"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19.95"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19.95"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19.95"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19.95"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19.95"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19.95"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19.95"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19.95"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19.95"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19.95"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19.95"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19.95"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19.95"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19.95"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19.95"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19.95"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19.95"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19.95"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19.95"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19.95"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19.95"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19.95"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19.95"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19.95"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19.95"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19.9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19.95"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19.95"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19.95"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19.95"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19.95"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19.95"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19.95"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19.95"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19.95"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19.95"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19.95"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19.95"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19.95"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19.95"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19.95"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19.95"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19.95"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19.95"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19.95"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19.95"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19.95"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19.95"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19.95"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19.95"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19.95"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19.95"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19.95"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19.95"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19.95"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19.95"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19.95"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19.95"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19.95"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19.95"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19.95"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19.95"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19.95"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19.95"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19.95"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19.95"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19.95"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19.95"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19.95"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19.95"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19.95"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19.95"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19.95"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19.95"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19.95"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19.95"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19.95"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19.95"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19.95"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19.95"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19.95"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19.95"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19.95"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19.95"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19.95"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19.95"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19.95"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19.95"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19.95"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19.9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19.95"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19.95"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19.95"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19.95"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19.95"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19.95"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19.95"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19.95"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19.95"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19.95"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19.95"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19.95"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19.95"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19.95"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19.95"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19.95"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19.95"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19.95"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19.95"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19.95"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19.95"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19.95"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19.95"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19.95"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19.95"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19.95"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19.95"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19.95"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19.95"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19.95"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19.95"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19.95"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19.95"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19.95"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19.95"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19.95"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19.95"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19.95"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19.95"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19.95"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19.95"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19.95"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19.95"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19.95"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19.95"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19.95"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19.95"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19.95"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19.95"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19.95"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19.95"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19.95"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19.95"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19.95"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19.95"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19.95"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19.95"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19.95"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19.95"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19.95"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19.95"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19.95"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19.95"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19.9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19.95"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19.95"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19.95"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19.95"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19.95"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19.95"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19.95"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19.95"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19.95"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19.95"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19.95"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19.95"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19.95"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19.95"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19.95"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19.95"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19.95"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19.95"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19.95"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19.95"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19.95"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19.95"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19.95"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19.95"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19.95"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19.95"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19.95"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19.95"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19.95"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19.95"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19.95"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19.95"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19.95"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19.95"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19.95"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19.95"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19.95"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19.95"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19.95"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19.95"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19.95"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19.95"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19.95"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19.95"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19.95"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19.95"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19.95"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19.95"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19.95"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19.95"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19.95"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19.95"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19.95"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19.95"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19.95"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19.95"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19.95"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19.95"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19.95"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19.95"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19.95"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19.95"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19.95"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19.9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19.95"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19.95"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19.95"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19.95"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19.95"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19.95"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19.95"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19.95"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19.95"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19.95"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19.95"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19.95"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19.95"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19.95"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19.95"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19.95"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19.95"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19.95"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19.95"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19.95"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19.95"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19.95"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19.95"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19.95"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19.95"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19.95"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19.95"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19.95"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19.95"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19.95"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19.95"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19.95"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19.95"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19.95"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19.95"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19.95"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19.95"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19.95"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19.95"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19.95"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19.95"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19.95"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19.95"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19.95"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19.95"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19.95"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19.95"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19.95"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19.95"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19.95"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19.95"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19.95"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19.95"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19.95"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19.95"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19.95"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19.95"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19.95"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19.95"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19.95"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19.95"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19.95"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19.95"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19.9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19.95"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19.95"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19.95"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19.95"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19.95"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19.95"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19.95"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19.95"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19.95"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19.95"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19.95"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19.95"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19.95"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19.95"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19.95"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19.95"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19.95"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19.95"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19.95"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19.95"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19.95"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19.95"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19.95"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19.95"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19.95"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19.95"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19.95"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19.95"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19.95"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19.95"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19.95"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19.95"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19.95"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19.95"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19.95"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19.95"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19.95"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19.95"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19.95"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19.95"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19.95"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19.95"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19.95"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19.95"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19.95"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19.95"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19.95"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19.95"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19.95"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19.95"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19.95"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19.95"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19.95"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19.95"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19.95"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19.95"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19.95"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19.95"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19.95"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19.95"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19.95"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19.95"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19.95"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19.9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19.95"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19.95"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19.95"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19.95"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19.95"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19.95"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19.95"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19.95"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19.95"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19.95"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19.95"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19.95"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19.95"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19.95"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19.95"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19.95"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19.95"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19.95"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19.95"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19.95"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19.95"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19.95"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19.95"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19.95"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19.95"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19.95"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19.95"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19.95"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19.95"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19.95"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19.95"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19.95"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19.95"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19.95"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19.95"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19.95"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19.95"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19.95"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19.95"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19.95"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19.95"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19.95"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19.95"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19.95"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19.95"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19.95"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19.95"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19.95"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19.95"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19.95"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19.95"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19.95"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19.95"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19.95"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19.95"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19.95"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19.95"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19.95"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19.95"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19.95"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19.95"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19.95"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19.95"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19.9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19.95"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19.95"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19.95"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19.95"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19.95"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19.95"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19.95"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19.95"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19.95"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19.95"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19.95"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19.95"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19.95"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19.95"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19.95"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19.95"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19.95"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19.95"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19.95"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19.95"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19.95"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19.95"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19.95"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19.95"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19.95"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19.95"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19.95"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19.95"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19.95"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19.95"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19.95"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19.95"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19.95"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19.95"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19.95"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19.95"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19.95"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19.95"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19.95"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19.95"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19.95"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19.95"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19.95"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19.95"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19.95"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19.95"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19.95"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19.95"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19.95"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19.95"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19.95"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19.95"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19.95"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19.95"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19.95"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19.95"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19.95"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19.95"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19.95"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19.95"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19.95"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19.95"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19.95"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19.9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19.95"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19.95"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19.95"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19.95"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19.95"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19.95"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19.95"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19.95"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19.95"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19.95"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19.95"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19.95"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19.95"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19.95"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19.95"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19.95"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19.95"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19.95"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19.95"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19.95"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19.95"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19.95"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19.95"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19.95"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19.95"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19.95"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19.95"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19.95"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19.95"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19.95"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19.95"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19.95"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19.95"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19.95"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19.95"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19.95"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19.95"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19.95"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19.95"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19.95"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19.95"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19.95"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19.95"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19.95"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19.95"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19.95"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19.95"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19.95"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19.95"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19.95"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19.95"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19.95"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19.95"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19.95"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19.95"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19.95"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19.95"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19.95"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19.95"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19.95"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19.95"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19.95"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19.95"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19.9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19.95"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19.95"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19.95"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19.95"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19.95"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19.95"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19.95"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19.95"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19.95"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19.95"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19.95"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19.95"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19.95"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19.95"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19.95"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19.95"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19.95"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19.95"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19.95"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19.95"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19.95"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19.95"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19.95"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19.95"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19.95"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19.95"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19.95"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19.95"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19.95"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19.95"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19.95"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19.95"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19.95"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19.95"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19.95"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19.95"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19.95"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19.95"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19.95"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19.95"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19.95"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19.95"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19.95"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19.95"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19.95"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19.95"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19.95"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19.95"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19.95"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19.95"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19.95"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19.95"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19.95"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19.95"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19.95"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19.95"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19.95"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19.95"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19.95"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19.95"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19.95"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19.95"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19.95"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19.9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19.95"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19.95"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19.95"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19.95"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19.95"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19.95"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19.95"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19.95"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19.95"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19.95"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19.95"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19.95"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19.95"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19.95"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19.95"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19.95"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19.95"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19.95"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19.95"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19.95"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19.95"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19.95"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19.95"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19.95"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19.95"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19.95"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19.95"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19.95"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19.95"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19.95"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19.95"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19.95"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19.95"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19.95"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19.95"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19.95"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19.95"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19.95"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19.95"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19.95"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19.95"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19.95"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19.95"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19.95"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19.95"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19.95"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19.95"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19.95"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19.95"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19.95"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19.95"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19.95"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19.95"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19.95"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19.95"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19.95"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19.95"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19.95"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19.95"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19.95"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19.95"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19.95"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19.95"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19.9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19.95"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19.95"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19.95"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19.95"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19.95"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19.95"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19.95"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19.95"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19.95"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19.95"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19.95"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19.95"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19.95"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19.95"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19.95"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19.95"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19.95"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19.95"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19.95"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19.95"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19.95"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19.95"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19.95"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19.95"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19.95"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19.95"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19.95"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19.95"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19.95"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19.95"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19.95"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19.95"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19.95"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19.95"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19.95"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19.95"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19.95"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19.95"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19.95"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19.95"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19.95"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19.95"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19.95"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19.95"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19.95"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19.95"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19.95"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19.95"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19.95"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19.95"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19.95"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19.95"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19.95"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19.95"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19.95"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19.95"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19.95"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19.95"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19.95"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19.95"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19.95"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19.95"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19.95"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19.9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19.95"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19.95"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19.95"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19.95"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19.95"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19.95"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19.95"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19.95"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19.95"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19.95"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19.95"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19.95"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19.95"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19.95"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19.95"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19.95"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19.95"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19.95"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19.95"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19.95"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19.95"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19.95"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19.95"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19.95"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19.95"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19.95"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19.95"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19.95"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19.95"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19.95"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19.95"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19.95"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19.95"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19.95"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19.95"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19.95"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19.95"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19.95"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19.95"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19.95"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19.95"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19.95"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19.95"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19.95"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19.95"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19.95"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19.95"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19.95"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19.95"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19.95"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19.95"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19.95"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19.95"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19.95"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19.95"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19.95"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19.95"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19.95"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19.95"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19.95"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19.95"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19.95"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19.95"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19.9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19.95"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19.95"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19.95"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19.95"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19.95"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19.95"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19.95"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19.95"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19.95"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19.95"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19.95"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19.95"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19.95"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19.95"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19.95"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19.95"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19.95"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19.95"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19.95"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19.95"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19.95"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19.95"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19.95"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19.95"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19.95"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19.95"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19.95"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19.95"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19.95"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19.95"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19.95"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19.95"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19.95"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19.95"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19.95"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19.95"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19.95"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19.95"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19.95"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19.95"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19.95"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19.95"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19.95"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19.95"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19.95"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19.95"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19.95"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19.95"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19.95"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19.95"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19.95"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19.95"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19.95"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19.95"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19.95"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19.95"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19.95"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19.95"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19.95"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19.95"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19.95"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19.95"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19.95"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19.9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19.95"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19.95"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19.95"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19.95"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19.95"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19.95"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19.95"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19.95"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19.95"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19.95"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19.95"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19.95"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19.95"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19.95"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19.95"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19.95"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19.95"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19.95"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19.95"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19.95"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19.95"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19.95"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19.95"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19.95"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19.95"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19.95"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19.95"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19.95"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19.95"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19.95"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19.95"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19.95"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19.95"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19.95"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19.95"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19.95"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19.95"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19.95"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19.95"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19.95"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19.95"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19.95"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19.95"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19.95"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19.95"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19.95"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19.95"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19.95"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19.95"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19.95"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19.95"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19.95"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19.95"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19.95"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19.95"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19.95"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19.95"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19.95"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19.95"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19.95"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19.95"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19.95"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19.95"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19.9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19.95"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19.95"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19.95"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19.95"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19.95"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19.95"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19.95"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19.95"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19.95"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19.95"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19.95"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19.95"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19.95"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19.95"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19.95"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19.95"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19.95"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19.95"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19.95"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19.95"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19.95"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19.95"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19.95"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19.95"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19.95"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19.95"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19.95"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19.95"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19.95"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19.95"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19.95"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19.95"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19.95"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19.95"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19.95"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19.95"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19.95"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19.95"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19.95"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19.95"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19.95"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19.95"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19.95"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19.95"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19.95"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19.95"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19.95"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19.95"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19.95"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19.95"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19.95"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19.95"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19.95"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19.95"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19.95"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19.95"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19.95"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19.95"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19.95"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19.95"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19.95"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19.95"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19.95"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19.9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19.95"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19.95"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19.95"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19.95"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19.95"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19.95"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19.95"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19.95"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19.95"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19.95"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19.95"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19.95"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19.95"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19.95"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19.95"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19.95"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19.95"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19.95"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19.95"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19.95"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19.95"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19.95"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19.95"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19.95"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19.95"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19.95"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19.95"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19.95"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19.95"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19.95"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19.95"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19.95"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19.95"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19.95"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19.95"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19.95"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19.95"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19.95"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19.95"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19.95"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19.95"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19.95"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19.95"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19.95"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19.95"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19.95"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19.95"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19.95"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19.95"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19.95"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19.95"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19.95"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19.95"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19.95"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19.95"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19.95"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19.95"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19.95"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19.95"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19.95"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19.95"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19.95"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19.95"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19.9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19.95"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19.95"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19.95"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19.95"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19.95"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19.95"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19.95"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19.95"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19.95"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19.95"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19.95"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19.95"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19.95"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19.95"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19.95"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19.95"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19.95"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19.95"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19.95"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19.95"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19.95"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19.95"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19.95"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19.95"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19.95"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19.95"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19.95"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19.95"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19.95"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19.95"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19.95"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19.95"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19.95"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19.95"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19.95"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19.95"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19.95"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19.95"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19.95"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19.95"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19.95"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19.95"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19.95"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19.95"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19.95"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19.95"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19.95"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19.95"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19.95"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19.95"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19.95"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19.95"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19.95"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19.95"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19.95"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19.95"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19.95"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19.95"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19.95"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19.95"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19.95"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19.95"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19.95"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19.9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19.95"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19.95"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19.95"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19.95"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19.95"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19.95"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19.95"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19.95"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19.95"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19.95"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19.95"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19.95"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19.95"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19.95"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19.95"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19.95"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19.95"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19.95"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19.95"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19.95"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19.95"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19.95"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19.95"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19.95"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19.95"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19.95"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19.95"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19.95"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19.95"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19.95"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19.95"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19.95"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19.95"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19.95"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19.95"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19.95"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19.95"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19.95"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19.95"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19.95"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19.95"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19.95"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19.95"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19.95"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19.95"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19.95"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19.95"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19.95"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19.95"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19.95"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19.95"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19.95"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19.95"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19.95"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19.95"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19.95"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19.95"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19.95"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19.95"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19.95"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19.95"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19.95"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19.95"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19.9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19.95"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19.95"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19.95"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19.95"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19.95"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19.95"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19.95"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19.95"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19.95"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19.95"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19.95"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19.95"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19.95"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19.95"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19.95"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19.95"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19.95"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19.95"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19.95"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19.95"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19.95"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19.95"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19.95"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19.95"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19.95"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19.95"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19.95"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19.95"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19.95"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19.95"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19.95"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19.95"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19.95"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19.95"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19.95"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19.95"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19.95"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19.95"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19.95"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19.95"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19.95"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19.95"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19.95"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19.95"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19.95"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19.95"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19.95"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19.95"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19.95"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19.95"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19.95"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19.95"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19.95"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19.95"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19.95"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19.95"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19.95"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19.95"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19.95"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19.95"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19.95"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19.95"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19.95"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19.9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19.95"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19.95"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19.95"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19.95"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19.95"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19.95"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19.95"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19.95"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19.95"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19.95"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19.95"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19.95"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19.95"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19.95"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19.95"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19.95"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19.95"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19.95"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19.95"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19.95"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19.95"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19.95"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19.95"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19.95"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19.95"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19.95"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19.95"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19.95"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19.95"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19.95"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19.95"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19.95"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19.95"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19.95"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19.95"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19.95"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19.95"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19.95"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19.95"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19.95"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19.95"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19.95"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19.95"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19.95"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19.95"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19.95"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19.95"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19.95"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19.95"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19.95"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19.95"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19.95"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19.95"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19.95"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19.95"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19.95"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19.95"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19.95"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19.95"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19.95"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19.95"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19.95"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19.95"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19.9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19.95"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19.95"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19.95"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19.95"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19.95"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19.95"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19.95"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19.95"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19.95"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19.95"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19.95"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19.95"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19.95"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19.95"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19.95"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19.95"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19.95"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19.95"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19.95"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19.95"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19.95"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19.95"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19.95"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19.95"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19.95"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19.95"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19.95"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19.95"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19.95"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19.95"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19.95"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19.95"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19.95"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19.95"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19.95"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19.95"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19.95"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19.95"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19.95"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19.95"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19.95"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19.95"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19.95"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19.95"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19.95"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19.95"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19.95"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19.95"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19.95"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19.95"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19.95"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19.95"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19.95"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19.95"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19.95"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19.95"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19.95"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19.95"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19.95"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19.95"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19.95"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19.95"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19.95"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19.9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19.95"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19.95"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19.95"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19.95"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19.95"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19.95"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19.95"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19.95"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19.95"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19.95"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19.95"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19.95"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19.95"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19.95"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19.95"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19.95"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19.95"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19.95"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19.95"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19.95"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19.95"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19.95"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19.95"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19.95"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19.95"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19.95"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19.95"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19.95"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19.95"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19.95"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19.95"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19.95"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19.95"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19.95"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19.95"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19.95"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19.95"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19.95"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19.95"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19.95"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19.95"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19.95"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19.95"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19.95"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19.95"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19.95"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19.95"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19.95"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19.95"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19.95"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19.95"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19.95"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19.95"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19.95"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19.95"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19.95"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19.95"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19.95"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19.95"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19.95"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19.95"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19.95"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19.95"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19.9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19.95"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19.95"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19.95"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19.95"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19.95"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19.95"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19.95"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19.95"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19.95"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19.95"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19.95"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19.95"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19.95"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19.95"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19.95"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19.95"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19.95"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19.95"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19.95"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19.95"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19.95"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19.95"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19.95"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19.95"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19.95"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19.95"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19.95"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19.95"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19.95"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19.95"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19.95"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19.95"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19.95"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19.95"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19.95"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19.95"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19.95"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19.95"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19.95"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19.95"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19.95"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19.95"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19.95"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19.95"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19.95"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19.95"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19.95"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19.95"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19.95"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19.95"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19.95"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19.95"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19.95"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19.95"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19.95"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19.95"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19.95"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19.95"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19.95"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19.95"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19.95"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19.95"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19.95"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19.9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19.95"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19.95"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19.95"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19.95"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19.95"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19.95"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19.95"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19.95"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19.95"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19.95"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19.95"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19.95"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19.95"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19.95"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19.95"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19.95"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19.95"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19.95"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19.95"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19.95"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19.95"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19.95"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19.95"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19.95"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19.95"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19.95"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19.95"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19.95"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19.95"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19.95"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19.95"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19.95"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19.95"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19.95"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19.95"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19.95"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19.95"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19.95"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19.95"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19.95"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19.95"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19.95"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19.95"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19.95"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19.95"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19.95"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19.95"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19.95"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19.95"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19.95"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19.95"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19.95"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19.95"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19.95"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19.95"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19.95"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19.95"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19.95"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19.95"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19.95"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19.95"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19.95"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19.95"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19.9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19.95"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19.95"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19.95"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19.95"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19.95"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19.95"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19.95"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19.95"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19.95"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19.95"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19.95"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19.95"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19.95"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19.95"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19.95"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19.95"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19.95"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19.95"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19.95"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19.95"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19.95"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19.95"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19.95"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19.95"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19.95"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19.95"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19.95"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19.95"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19.95"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19.95"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19.95"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19.95"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19.95"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19.95"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19.95"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19.95"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19.95"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19.95"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19.95"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19.95"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19.95"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19.95"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19.95"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19.95"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19.95"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19.95"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19.95"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19.95"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19.95"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19.95"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19.95"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19.95"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19.95"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19.95"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19.95"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19.95"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19.95"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19.95"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19.95"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19.95"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19.95"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19.95"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19.95"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19.9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19.95"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19.95"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19.95"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19.95"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19.95"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19.95"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19.95"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19.95"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19.95"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19.95"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19.95"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19.95"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19.95"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19.95"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19.95"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19.95"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19.95"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19.95"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19.95"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19.95"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19.95"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19.95"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19.95"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19.95"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19.95"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19.95"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19.95"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19.95"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19.95"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19.95"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19.95"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19.95"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19.95"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19.95"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19.95"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19.95"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19.95"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19.95"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19.95"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19.95"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19.95"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19.95"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19.95"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19.95"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19.95"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19.95"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19.95"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19.95"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19.95"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19.95"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19.95"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19.95"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19.95"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19.95"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19.95"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19.95"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19.95"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19.95"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19.95"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19.95"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19.95"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19.95"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19.95"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19.9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19.95"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19.95"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19.95"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19.95"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19.95"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19.95"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19.95"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19.95"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19.95"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19.95"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19.95"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19.95"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19.95"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19.95"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19.95"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19.95"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19.95"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19.95"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19.95"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19.95"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19.95"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19.95"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19.95"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19.95"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19.95"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19.95"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19.95"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19.95"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19.95"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19.95"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19.95"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19.95"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19.95"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19.95"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19.95"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19.95"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19.95"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19.95"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19.95"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19.95"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19.95"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19.95"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19.95"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19.95"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19.95"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19.95"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19.95"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19.95"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19.95"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19.95"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19.95"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19.95"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19.95"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19.95"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19.95"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19.95"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19.95"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19.95"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19.95"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19.95"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19.95"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19.95"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19.95"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19.9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19.95"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19.95"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19.95"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19.95"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19.95"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19.95"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19.95"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19.95"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19.95"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19.95"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19.95"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19.95"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19.95"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19.95"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19.95"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19.95"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19.95"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19.95"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19.95"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19.95"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19.95"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19.95"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19.95"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19.95"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19.95"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19.95"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19.95"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19.95"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19.95"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19.95"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19.95"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19.95"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19.95"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19.95"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19.95"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19.95"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19.95"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19.95"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19.95"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19.95"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19.95"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19.95"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19.95"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19.95"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19.95"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19.95"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19.95"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19.95"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19.95"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19.95"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19.95"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19.95"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19.95"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19.95"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19.95"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19.95"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19.95"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19.95"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19.95"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19.95"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19.95"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19.95"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19.95"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19.95"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19.95"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19.95"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19.95"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9" sqref="C9"/>
    </sheetView>
  </sheetViews>
  <sheetFormatPr baseColWidth="10"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20258</v>
      </c>
      <c r="C6" s="89" t="s">
        <v>20259</v>
      </c>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Mouna Ferjani</cp:lastModifiedBy>
  <cp:revision/>
  <dcterms:created xsi:type="dcterms:W3CDTF">2010-06-21T21:00:23Z</dcterms:created>
  <dcterms:modified xsi:type="dcterms:W3CDTF">2025-12-02T06:56:18Z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