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https://front1.sharepoint.com/sites/VertaislainaOySP/Jaetut asiakirjat/Markkinointi/Suomen Kasvurahoitus Oy/Blogit/Ladattavat materiaalit/"/>
    </mc:Choice>
  </mc:AlternateContent>
  <xr:revisionPtr revIDLastSave="0" documentId="8_{99BC1B73-638F-4804-9C34-EA922BDE2C6B}" xr6:coauthVersionLast="47" xr6:coauthVersionMax="47" xr10:uidLastSave="{00000000-0000-0000-0000-000000000000}"/>
  <bookViews>
    <workbookView xWindow="-5460" yWindow="-21100" windowWidth="38400" windowHeight="21100" xr2:uid="{D0762220-6F78-4F42-B2F9-621EBF68C4E8}"/>
  </bookViews>
  <sheets>
    <sheet name="Kannattavuuslaskelm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3" l="1"/>
  <c r="E60" i="3"/>
  <c r="E61" i="3"/>
  <c r="E62" i="3"/>
  <c r="E59" i="3"/>
  <c r="E57" i="3"/>
  <c r="E63" i="3" s="1"/>
  <c r="D27" i="3"/>
  <c r="D4" i="3"/>
  <c r="D5" i="3"/>
  <c r="D7" i="3"/>
  <c r="D9" i="3"/>
  <c r="D13" i="3"/>
  <c r="D14" i="3"/>
  <c r="D15" i="3"/>
  <c r="D16" i="3"/>
  <c r="D17" i="3"/>
  <c r="D18" i="3"/>
  <c r="D19" i="3"/>
  <c r="D20" i="3"/>
  <c r="D21" i="3"/>
  <c r="D22" i="3"/>
  <c r="D23" i="3"/>
  <c r="C24" i="3"/>
  <c r="D24" i="3" s="1"/>
  <c r="C6" i="3"/>
  <c r="D6" i="3" s="1"/>
  <c r="C8" i="3" l="1"/>
  <c r="C10" i="3" s="1"/>
  <c r="C26" i="3" s="1"/>
  <c r="C28" i="3" s="1"/>
  <c r="D8" i="3"/>
  <c r="C29" i="3" l="1"/>
  <c r="D29" i="3" s="1"/>
  <c r="C30" i="3"/>
  <c r="D10" i="3"/>
  <c r="D26" i="3" l="1"/>
  <c r="D30" i="3" l="1"/>
  <c r="D28" i="3"/>
  <c r="E64" i="3" l="1"/>
  <c r="E66" i="3" s="1"/>
  <c r="E65" i="3" s="1"/>
</calcChain>
</file>

<file path=xl/sharedStrings.xml><?xml version="1.0" encoding="utf-8"?>
<sst xmlns="http://schemas.openxmlformats.org/spreadsheetml/2006/main" count="46" uniqueCount="46">
  <si>
    <t>Kannattavuuslaskelma</t>
  </si>
  <si>
    <t>Kuukausi</t>
  </si>
  <si>
    <t xml:space="preserve">Vuosi </t>
  </si>
  <si>
    <t>Muita ladattavia pohjia:</t>
  </si>
  <si>
    <t>Tavoitetulos (nettotulotarve)</t>
  </si>
  <si>
    <t>Kassavirtalaskelma</t>
  </si>
  <si>
    <t>+ Lainojen lyhennykset</t>
  </si>
  <si>
    <t>= Nettotulot</t>
  </si>
  <si>
    <t>+ Verot</t>
  </si>
  <si>
    <t>= Rahoitustarve</t>
  </si>
  <si>
    <t>+ Lainojen korot</t>
  </si>
  <si>
    <t>Käyttökatetarve yhteensä</t>
  </si>
  <si>
    <t>Kiinteät kulut</t>
  </si>
  <si>
    <t>YEL- tai TyEL-maksut</t>
  </si>
  <si>
    <t>Vakuutukset</t>
  </si>
  <si>
    <t>Palkat</t>
  </si>
  <si>
    <t>Vuokra</t>
  </si>
  <si>
    <t>Sähkö + vesi</t>
  </si>
  <si>
    <t>Kirjanpito</t>
  </si>
  <si>
    <t>Myynti/markkinointi</t>
  </si>
  <si>
    <t>Puhelin + netti</t>
  </si>
  <si>
    <t>Ohjelmistot</t>
  </si>
  <si>
    <t>Koulutus / kehitys</t>
  </si>
  <si>
    <t>Muut kulut</t>
  </si>
  <si>
    <t>Kiinteät kulut yhteensä</t>
  </si>
  <si>
    <t>Myyntikatetarve (käyttökate + kiinteät kulut)</t>
  </si>
  <si>
    <t>+ Muuttuvat kulut (ostot, materiaalit, alihankinta)</t>
  </si>
  <si>
    <t>= Liikevaihtotarve</t>
  </si>
  <si>
    <t>+ Arvonlisävero (25,5 %)</t>
  </si>
  <si>
    <t>Kokonaismyynti- / laskutustarve</t>
  </si>
  <si>
    <r>
      <rPr>
        <b/>
        <sz val="11"/>
        <color rgb="FF080038"/>
        <rFont val="Geologica"/>
      </rPr>
      <t>Kiinteiden kulujen jakaumakaavio</t>
    </r>
    <r>
      <rPr>
        <sz val="11"/>
        <color rgb="FF080038"/>
        <rFont val="Geologica"/>
      </rPr>
      <t xml:space="preserve"> visualisoi, mihin raha yrityksessäsi menee. Näet heti suurimmat kuluerät ja voit helposti tunnistaa, mistä voisi säästää.</t>
    </r>
  </si>
  <si>
    <t>Myyntitavoitelaskurin avulla näet, millä hinnalla ja volyymilla tuote/palvelu on kannattava.</t>
  </si>
  <si>
    <t>Muuta hintoja ja määriä – näet heti, riittävätkö nykyiset luvut vai tarvitaanko lisämyyntiä tavoitteeseen pääsemiseksi.</t>
  </si>
  <si>
    <t>A-hinta sis. ALV</t>
  </si>
  <si>
    <t>Määrä (kpl.)</t>
  </si>
  <si>
    <t>Liikevaihto (€)</t>
  </si>
  <si>
    <t>Tuote/palvelu A</t>
  </si>
  <si>
    <t>Tuote/palvelu B</t>
  </si>
  <si>
    <t>Tuote/palvelu C</t>
  </si>
  <si>
    <t>Tuote/palvelu D</t>
  </si>
  <si>
    <t>Tuote/palvelu E</t>
  </si>
  <si>
    <t>Tuote/aplvelu F</t>
  </si>
  <si>
    <t>Nykyinen liikevaihto</t>
  </si>
  <si>
    <t>Tavoite liikevaihto</t>
  </si>
  <si>
    <t>Vaadittu lisämyynti</t>
  </si>
  <si>
    <t>Myynnin lisätarve (Jos arvo negatiivinen)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</si>
</sst>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##&quot; kpl&quot;"/>
  </numFmts>
  <fonts count="17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Geologica"/>
    </font>
    <font>
      <b/>
      <sz val="28"/>
      <color theme="0"/>
      <name val="Geologica"/>
    </font>
    <font>
      <sz val="11"/>
      <color theme="1"/>
      <name val="Geologica"/>
    </font>
    <font>
      <b/>
      <sz val="11"/>
      <color theme="1"/>
      <name val="Geologica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1961E0"/>
      <name val="Geologica"/>
    </font>
    <font>
      <sz val="11"/>
      <color rgb="FF080038"/>
      <name val="Geologica"/>
    </font>
    <font>
      <b/>
      <sz val="11"/>
      <color rgb="FF080038"/>
      <name val="Geologica"/>
    </font>
    <font>
      <sz val="15"/>
      <color theme="1"/>
      <name val="Arial"/>
      <family val="2"/>
    </font>
    <font>
      <b/>
      <sz val="11"/>
      <color theme="1"/>
      <name val="Aptos Narrow"/>
      <family val="2"/>
      <scheme val="minor"/>
    </font>
    <font>
      <u/>
      <sz val="12"/>
      <color rgb="FF1961E0"/>
      <name val="Geologica"/>
    </font>
    <font>
      <b/>
      <sz val="12"/>
      <color rgb="FF080038"/>
      <name val="Geologica"/>
    </font>
    <font>
      <b/>
      <sz val="11"/>
      <color theme="0"/>
      <name val="Geologica"/>
    </font>
    <font>
      <sz val="11"/>
      <color theme="0"/>
      <name val="Geologica"/>
    </font>
  </fonts>
  <fills count="3">
    <fill>
      <patternFill patternType="none"/>
    </fill>
    <fill>
      <patternFill patternType="gray125"/>
    </fill>
    <fill>
      <patternFill patternType="solid">
        <fgColor rgb="FF08003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4" fillId="0" borderId="0" xfId="0" applyFont="1"/>
    <xf numFmtId="0" fontId="3" fillId="2" borderId="0" xfId="1" applyFont="1" applyFill="1" applyAlignment="1">
      <alignment horizontal="left" vertical="center"/>
    </xf>
    <xf numFmtId="0" fontId="4" fillId="0" borderId="0" xfId="0" applyFont="1" applyAlignment="1">
      <alignment vertical="center" textRotation="90"/>
    </xf>
    <xf numFmtId="0" fontId="4" fillId="0" borderId="0" xfId="0" applyFont="1" applyAlignment="1">
      <alignment wrapText="1"/>
    </xf>
    <xf numFmtId="0" fontId="7" fillId="0" borderId="0" xfId="2"/>
    <xf numFmtId="0" fontId="4" fillId="0" borderId="0" xfId="0" applyFont="1" applyAlignment="1">
      <alignment vertical="top"/>
    </xf>
    <xf numFmtId="0" fontId="5" fillId="0" borderId="0" xfId="0" applyFont="1"/>
    <xf numFmtId="0" fontId="4" fillId="0" borderId="0" xfId="0" applyFont="1" applyAlignment="1">
      <alignment horizontal="right"/>
    </xf>
    <xf numFmtId="6" fontId="5" fillId="0" borderId="0" xfId="0" applyNumberFormat="1" applyFont="1" applyAlignment="1">
      <alignment horizontal="right" vertical="top"/>
    </xf>
    <xf numFmtId="8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 wrapText="1" indent="13"/>
    </xf>
    <xf numFmtId="6" fontId="5" fillId="0" borderId="0" xfId="0" applyNumberFormat="1" applyFont="1" applyAlignment="1">
      <alignment horizontal="right" vertical="center"/>
    </xf>
    <xf numFmtId="6" fontId="8" fillId="0" borderId="0" xfId="0" applyNumberFormat="1" applyFont="1" applyAlignment="1">
      <alignment horizontal="right" vertical="center"/>
    </xf>
    <xf numFmtId="6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6" fontId="9" fillId="0" borderId="1" xfId="0" applyNumberFormat="1" applyFont="1" applyBorder="1" applyAlignment="1">
      <alignment horizontal="right" vertical="center"/>
    </xf>
    <xf numFmtId="6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6" fontId="10" fillId="0" borderId="0" xfId="0" applyNumberFormat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10" fillId="0" borderId="1" xfId="0" quotePrefix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 wrapText="1" indent="7"/>
    </xf>
    <xf numFmtId="0" fontId="2" fillId="0" borderId="8" xfId="0" applyFont="1" applyBorder="1" applyAlignment="1">
      <alignment horizontal="left" vertical="center" wrapText="1" indent="7"/>
    </xf>
    <xf numFmtId="0" fontId="2" fillId="0" borderId="9" xfId="0" applyFont="1" applyBorder="1" applyAlignment="1">
      <alignment horizontal="left" vertical="center" wrapText="1" indent="7"/>
    </xf>
    <xf numFmtId="0" fontId="2" fillId="0" borderId="2" xfId="0" applyFont="1" applyBorder="1" applyAlignment="1">
      <alignment horizontal="left" vertical="center" wrapText="1" indent="7"/>
    </xf>
    <xf numFmtId="0" fontId="2" fillId="0" borderId="0" xfId="0" applyFont="1" applyAlignment="1">
      <alignment horizontal="left" vertical="center" wrapText="1" indent="7"/>
    </xf>
    <xf numFmtId="0" fontId="2" fillId="0" borderId="3" xfId="0" applyFont="1" applyBorder="1" applyAlignment="1">
      <alignment horizontal="left" vertical="center" wrapText="1" indent="7"/>
    </xf>
    <xf numFmtId="0" fontId="2" fillId="0" borderId="4" xfId="0" applyFont="1" applyBorder="1" applyAlignment="1">
      <alignment horizontal="left" vertical="center" wrapText="1" indent="7"/>
    </xf>
    <xf numFmtId="0" fontId="2" fillId="0" borderId="5" xfId="0" applyFont="1" applyBorder="1" applyAlignment="1">
      <alignment horizontal="left" vertical="center" wrapText="1" indent="7"/>
    </xf>
    <xf numFmtId="0" fontId="2" fillId="0" borderId="6" xfId="0" applyFont="1" applyBorder="1" applyAlignment="1">
      <alignment horizontal="left" vertical="center" wrapText="1" indent="7"/>
    </xf>
    <xf numFmtId="0" fontId="9" fillId="0" borderId="1" xfId="0" quotePrefix="1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44" fontId="9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44" fontId="10" fillId="0" borderId="1" xfId="0" applyNumberFormat="1" applyFont="1" applyBorder="1" applyAlignment="1">
      <alignment horizontal="left" vertical="center" indent="1"/>
    </xf>
    <xf numFmtId="0" fontId="15" fillId="0" borderId="0" xfId="0" applyFont="1"/>
    <xf numFmtId="0" fontId="16" fillId="0" borderId="0" xfId="0" applyFont="1"/>
    <xf numFmtId="8" fontId="4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right"/>
    </xf>
    <xf numFmtId="6" fontId="10" fillId="0" borderId="1" xfId="0" applyNumberFormat="1" applyFont="1" applyBorder="1" applyAlignment="1">
      <alignment horizontal="right" vertical="center" indent="1"/>
    </xf>
    <xf numFmtId="0" fontId="14" fillId="0" borderId="2" xfId="0" applyFont="1" applyBorder="1" applyAlignment="1">
      <alignment horizontal="left" vertical="center" wrapText="1" indent="7"/>
    </xf>
    <xf numFmtId="0" fontId="14" fillId="0" borderId="0" xfId="0" applyFont="1" applyAlignment="1">
      <alignment horizontal="left" vertical="center" wrapText="1" indent="7"/>
    </xf>
    <xf numFmtId="0" fontId="14" fillId="0" borderId="3" xfId="0" applyFont="1" applyBorder="1" applyAlignment="1">
      <alignment horizontal="left" vertical="center" wrapText="1" indent="7"/>
    </xf>
    <xf numFmtId="0" fontId="13" fillId="0" borderId="2" xfId="0" applyFont="1" applyBorder="1" applyAlignment="1">
      <alignment horizontal="left" vertical="center" wrapText="1" indent="7"/>
    </xf>
    <xf numFmtId="0" fontId="13" fillId="0" borderId="0" xfId="0" applyFont="1" applyAlignment="1">
      <alignment horizontal="left" vertical="center" wrapText="1" indent="7"/>
    </xf>
    <xf numFmtId="0" fontId="13" fillId="0" borderId="3" xfId="0" applyFont="1" applyBorder="1" applyAlignment="1">
      <alignment horizontal="left" vertical="center" wrapText="1" indent="7"/>
    </xf>
  </cellXfs>
  <cellStyles count="3">
    <cellStyle name="Hyperlink" xfId="2" xr:uid="{00000000-000B-0000-0000-000008000000}"/>
    <cellStyle name="Normaali" xfId="0" builtinId="0"/>
    <cellStyle name="Normal 2" xfId="1" xr:uid="{662B76BE-68F9-491D-ACB4-AFFAEE8142EE}"/>
  </cellStyles>
  <dxfs count="1">
    <dxf>
      <font>
        <color rgb="FF00610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80038"/>
      <color rgb="FF1961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Kiinteät kulut</c:v>
          </c:tx>
          <c:dPt>
            <c:idx val="0"/>
            <c:bubble3D val="0"/>
            <c:spPr>
              <a:solidFill>
                <a:schemeClr val="accent4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F4-40EB-9B4E-42BF0487A200}"/>
              </c:ext>
            </c:extLst>
          </c:dPt>
          <c:dPt>
            <c:idx val="1"/>
            <c:bubble3D val="0"/>
            <c:spPr>
              <a:solidFill>
                <a:schemeClr val="accent4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F4-40EB-9B4E-42BF0487A200}"/>
              </c:ext>
            </c:extLst>
          </c:dPt>
          <c:dPt>
            <c:idx val="2"/>
            <c:bubble3D val="0"/>
            <c:spPr>
              <a:solidFill>
                <a:schemeClr val="accent4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F4-40EB-9B4E-42BF0487A200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F4-40EB-9B4E-42BF0487A200}"/>
              </c:ext>
            </c:extLst>
          </c:dPt>
          <c:dPt>
            <c:idx val="4"/>
            <c:bubble3D val="0"/>
            <c:spPr>
              <a:solidFill>
                <a:schemeClr val="accent4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F4-40EB-9B4E-42BF0487A200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F4-40EB-9B4E-42BF0487A200}"/>
              </c:ext>
            </c:extLst>
          </c:dPt>
          <c:dPt>
            <c:idx val="6"/>
            <c:bubble3D val="0"/>
            <c:spPr>
              <a:solidFill>
                <a:schemeClr val="accent4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F4-40EB-9B4E-42BF0487A200}"/>
              </c:ext>
            </c:extLst>
          </c:dPt>
          <c:dPt>
            <c:idx val="7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F4-40EB-9B4E-42BF0487A200}"/>
              </c:ext>
            </c:extLst>
          </c:dPt>
          <c:dPt>
            <c:idx val="8"/>
            <c:bubble3D val="0"/>
            <c:spPr>
              <a:solidFill>
                <a:schemeClr val="accent4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F4-40EB-9B4E-42BF0487A200}"/>
              </c:ext>
            </c:extLst>
          </c:dPt>
          <c:dPt>
            <c:idx val="9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BF4-40EB-9B4E-42BF0487A200}"/>
              </c:ext>
            </c:extLst>
          </c:dPt>
          <c:dPt>
            <c:idx val="10"/>
            <c:bubble3D val="0"/>
            <c:spPr>
              <a:solidFill>
                <a:schemeClr val="accent4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BF4-40EB-9B4E-42BF0487A200}"/>
              </c:ext>
            </c:extLst>
          </c:dPt>
          <c:cat>
            <c:strRef>
              <c:f>Kannattavuuslaskelma!$B$13:$B$23</c:f>
              <c:strCache>
                <c:ptCount val="11"/>
                <c:pt idx="0">
                  <c:v>YEL- tai TyEL-maksut</c:v>
                </c:pt>
                <c:pt idx="1">
                  <c:v>Vakuutukset</c:v>
                </c:pt>
                <c:pt idx="2">
                  <c:v>Palkat</c:v>
                </c:pt>
                <c:pt idx="3">
                  <c:v>Vuokra</c:v>
                </c:pt>
                <c:pt idx="4">
                  <c:v>Sähkö + vesi</c:v>
                </c:pt>
                <c:pt idx="5">
                  <c:v>Kirjanpito</c:v>
                </c:pt>
                <c:pt idx="6">
                  <c:v>Myynti/markkinointi</c:v>
                </c:pt>
                <c:pt idx="7">
                  <c:v>Puhelin + netti</c:v>
                </c:pt>
                <c:pt idx="8">
                  <c:v>Ohjelmistot</c:v>
                </c:pt>
                <c:pt idx="9">
                  <c:v>Koulutus / kehitys</c:v>
                </c:pt>
                <c:pt idx="10">
                  <c:v>Muut kulut</c:v>
                </c:pt>
              </c:strCache>
            </c:strRef>
          </c:cat>
          <c:val>
            <c:numRef>
              <c:f>Kannattavuuslaskelma!$C$13:$C$23</c:f>
              <c:numCache>
                <c:formatCode>"€"#,##0_);[Red]\("€"#,##0\)</c:formatCode>
                <c:ptCount val="11"/>
                <c:pt idx="0">
                  <c:v>100</c:v>
                </c:pt>
                <c:pt idx="1">
                  <c:v>200</c:v>
                </c:pt>
                <c:pt idx="2">
                  <c:v>5000</c:v>
                </c:pt>
                <c:pt idx="3">
                  <c:v>400</c:v>
                </c:pt>
                <c:pt idx="4">
                  <c:v>100</c:v>
                </c:pt>
                <c:pt idx="5">
                  <c:v>50</c:v>
                </c:pt>
                <c:pt idx="6">
                  <c:v>1000</c:v>
                </c:pt>
                <c:pt idx="7">
                  <c:v>40</c:v>
                </c:pt>
                <c:pt idx="8">
                  <c:v>50</c:v>
                </c:pt>
                <c:pt idx="9">
                  <c:v>100</c:v>
                </c:pt>
                <c:pt idx="1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A5-4CEE-BB68-B103B1B5318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rgbClr val="080038"/>
              </a:solidFill>
              <a:latin typeface="Geologica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7E-93B9-9E68615AAD55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A39-4C7E-93B9-9E68615AAD55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39-4C7E-93B9-9E68615AAD55}"/>
              </c:ext>
            </c:extLst>
          </c:dPt>
          <c:cat>
            <c:strRef>
              <c:f>Kannattavuuslaskelma!$B$63:$B$65</c:f>
              <c:strCache>
                <c:ptCount val="3"/>
                <c:pt idx="0">
                  <c:v>Nykyinen liikevaihto</c:v>
                </c:pt>
                <c:pt idx="1">
                  <c:v>Tavoite liikevaihto</c:v>
                </c:pt>
                <c:pt idx="2">
                  <c:v>Vaadittu lisämyynti</c:v>
                </c:pt>
              </c:strCache>
            </c:strRef>
          </c:cat>
          <c:val>
            <c:numRef>
              <c:f>Kannattavuuslaskelma!$E$63:$E$65</c:f>
              <c:numCache>
                <c:formatCode>"€"#,##0_);[Red]\("€"#,##0\)</c:formatCode>
                <c:ptCount val="3"/>
                <c:pt idx="0" formatCode="_(&quot;€&quot;* #,##0.00_);_(&quot;€&quot;* \(#,##0.00\);_(&quot;€&quot;* &quot;-&quot;??_);_(@_)">
                  <c:v>120000</c:v>
                </c:pt>
                <c:pt idx="1">
                  <c:v>168220.2</c:v>
                </c:pt>
                <c:pt idx="2" formatCode="General">
                  <c:v>48220.200000000012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9-4C7E-93B9-9E68615AA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3840528"/>
        <c:axId val="9738410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Kannattavuuslaskelma!$B$63:$B$65</c15:sqref>
                        </c15:formulaRef>
                      </c:ext>
                    </c:extLst>
                    <c:strCache>
                      <c:ptCount val="3"/>
                      <c:pt idx="0">
                        <c:v>Nykyinen liikevaihto</c:v>
                      </c:pt>
                      <c:pt idx="1">
                        <c:v>Tavoite liikevaihto</c:v>
                      </c:pt>
                      <c:pt idx="2">
                        <c:v>Vaadittu lisämyynti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Kannattavuuslaskelma!$C$63:$C$65</c15:sqref>
                        </c15:formulaRef>
                      </c:ext>
                    </c:extLst>
                    <c:numCache>
                      <c:formatCode>"€"#,##0_);[Red]\("€"#,##0\)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A39-4C7E-93B9-9E68615AAD5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Kannattavuuslaskelma!$B$63:$B$65</c15:sqref>
                        </c15:formulaRef>
                      </c:ext>
                    </c:extLst>
                    <c:strCache>
                      <c:ptCount val="3"/>
                      <c:pt idx="0">
                        <c:v>Nykyinen liikevaihto</c:v>
                      </c:pt>
                      <c:pt idx="1">
                        <c:v>Tavoite liikevaihto</c:v>
                      </c:pt>
                      <c:pt idx="2">
                        <c:v>Vaadittu lisämyynti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Kannattavuuslaskelma!$D$63:$D$65</c15:sqref>
                        </c15:formulaRef>
                      </c:ext>
                    </c:extLst>
                    <c:numCache>
                      <c:formatCode>###" kpl"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39-4C7E-93B9-9E68615AAD55}"/>
                  </c:ext>
                </c:extLst>
              </c15:ser>
            </c15:filteredBarSeries>
          </c:ext>
        </c:extLst>
      </c:barChart>
      <c:catAx>
        <c:axId val="97384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1" i="0" u="none" strike="noStrike" kern="1200" baseline="0">
                <a:ln>
                  <a:noFill/>
                </a:ln>
                <a:solidFill>
                  <a:srgbClr val="080038"/>
                </a:solidFill>
                <a:latin typeface="Geologica" pitchFamily="2" charset="0"/>
                <a:ea typeface="+mn-ea"/>
                <a:cs typeface="+mn-cs"/>
              </a:defRPr>
            </a:pPr>
            <a:endParaRPr lang="en-FI"/>
          </a:p>
        </c:txPr>
        <c:crossAx val="973841008"/>
        <c:crosses val="autoZero"/>
        <c:auto val="1"/>
        <c:lblAlgn val="ctr"/>
        <c:lblOffset val="100"/>
        <c:noMultiLvlLbl val="0"/>
      </c:catAx>
      <c:valAx>
        <c:axId val="97384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_);_(&quot;€&quot;* \(#,##0\);_(&quot;€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80038"/>
                </a:solidFill>
                <a:latin typeface="Geologica" pitchFamily="2" charset="0"/>
                <a:ea typeface="+mn-ea"/>
                <a:cs typeface="+mn-cs"/>
              </a:defRPr>
            </a:pPr>
            <a:endParaRPr lang="en-FI"/>
          </a:p>
        </c:txPr>
        <c:crossAx val="973840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kasvurahoitus.fi/laskurahoitus/?utm_source=ladattavat_materiaalit&amp;utm_medium=kannattavuuslaskelma" TargetMode="External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927100</xdr:colOff>
      <xdr:row>0</xdr:row>
      <xdr:rowOff>0</xdr:rowOff>
    </xdr:from>
    <xdr:ext cx="2740025" cy="807479"/>
    <xdr:pic>
      <xdr:nvPicPr>
        <xdr:cNvPr id="4" name="Kuva 3">
          <a:extLst>
            <a:ext uri="{FF2B5EF4-FFF2-40B4-BE49-F238E27FC236}">
              <a16:creationId xmlns:a16="http://schemas.microsoft.com/office/drawing/2014/main" id="{DD00B255-5CAE-6F4D-893F-206D6B011B4B}"/>
            </a:ext>
            <a:ext uri="{147F2762-F138-4A5C-976F-8EAC2B608ADB}">
              <a16:predDERef xmlns:a16="http://schemas.microsoft.com/office/drawing/2014/main" pred="{DA3D1A41-54CF-444B-9EC9-2480A68C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8800" y="0"/>
          <a:ext cx="2740025" cy="807479"/>
        </a:xfrm>
        <a:prstGeom prst="rect">
          <a:avLst/>
        </a:prstGeom>
      </xdr:spPr>
    </xdr:pic>
    <xdr:clientData/>
  </xdr:oneCellAnchor>
  <xdr:twoCellAnchor editAs="oneCell">
    <xdr:from>
      <xdr:col>4</xdr:col>
      <xdr:colOff>1365250</xdr:colOff>
      <xdr:row>11</xdr:row>
      <xdr:rowOff>146050</xdr:rowOff>
    </xdr:from>
    <xdr:to>
      <xdr:col>10</xdr:col>
      <xdr:colOff>75482</xdr:colOff>
      <xdr:row>29</xdr:row>
      <xdr:rowOff>228600</xdr:rowOff>
    </xdr:to>
    <xdr:pic>
      <xdr:nvPicPr>
        <xdr:cNvPr id="6" name="Kuva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5933878-808C-BBF6-38C5-13E7A50A5966}"/>
            </a:ext>
            <a:ext uri="{147F2762-F138-4A5C-976F-8EAC2B608ADB}">
              <a16:predDERef xmlns:a16="http://schemas.microsoft.com/office/drawing/2014/main" pred="{DD00B255-5CAE-6F4D-893F-206D6B011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617450" y="3460750"/>
          <a:ext cx="3777670" cy="4654550"/>
        </a:xfrm>
        <a:prstGeom prst="rect">
          <a:avLst/>
        </a:prstGeom>
      </xdr:spPr>
    </xdr:pic>
    <xdr:clientData/>
  </xdr:twoCellAnchor>
  <xdr:twoCellAnchor>
    <xdr:from>
      <xdr:col>1</xdr:col>
      <xdr:colOff>5290</xdr:colOff>
      <xdr:row>35</xdr:row>
      <xdr:rowOff>133350</xdr:rowOff>
    </xdr:from>
    <xdr:to>
      <xdr:col>1</xdr:col>
      <xdr:colOff>5027084</xdr:colOff>
      <xdr:row>51</xdr:row>
      <xdr:rowOff>19050</xdr:rowOff>
    </xdr:to>
    <xdr:graphicFrame macro="">
      <xdr:nvGraphicFramePr>
        <xdr:cNvPr id="38" name="Kaavio 9">
          <a:extLst>
            <a:ext uri="{FF2B5EF4-FFF2-40B4-BE49-F238E27FC236}">
              <a16:creationId xmlns:a16="http://schemas.microsoft.com/office/drawing/2014/main" id="{9F665522-14CA-2C06-C786-0F617C5B8286}"/>
            </a:ext>
            <a:ext uri="{147F2762-F138-4A5C-976F-8EAC2B608ADB}">
              <a16:predDERef xmlns:a16="http://schemas.microsoft.com/office/drawing/2014/main" pred="{75933878-808C-BBF6-38C5-13E7A50A5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66</xdr:row>
      <xdr:rowOff>183670</xdr:rowOff>
    </xdr:from>
    <xdr:to>
      <xdr:col>2</xdr:col>
      <xdr:colOff>266920</xdr:colOff>
      <xdr:row>85</xdr:row>
      <xdr:rowOff>165232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80D0C4A-B224-DB8E-1302-312A1D957225}"/>
            </a:ext>
            <a:ext uri="{147F2762-F138-4A5C-976F-8EAC2B608ADB}">
              <a16:predDERef xmlns:a16="http://schemas.microsoft.com/office/drawing/2014/main" pred="{9F665522-14CA-2C06-C786-0F617C5B8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ssets.ctfassets.net/bt30rfipzm8p/6G3U1AZDA8EBjXAjiqWJM7/9c81cf122124ee4172a358707b3f50d6/Kassavirtalaskelma_Kasvurahoitus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8E29-4F7F-C142-85DB-7E5AE5BAF4C2}">
  <dimension ref="A1:K67"/>
  <sheetViews>
    <sheetView showGridLines="0" tabSelected="1" zoomScale="115" zoomScaleNormal="115" workbookViewId="0">
      <selection activeCell="I5" sqref="F5:J5"/>
    </sheetView>
  </sheetViews>
  <sheetFormatPr defaultColWidth="8.85546875" defaultRowHeight="15" customHeight="1"/>
  <cols>
    <col min="1" max="1" width="3.85546875" customWidth="1"/>
    <col min="2" max="2" width="85.85546875" customWidth="1"/>
    <col min="3" max="4" width="29" customWidth="1"/>
    <col min="5" max="5" width="17.85546875" customWidth="1"/>
    <col min="10" max="10" width="13.140625" customWidth="1"/>
    <col min="11" max="11" width="10" customWidth="1"/>
  </cols>
  <sheetData>
    <row r="1" spans="1:11" ht="61.5" customHeight="1">
      <c r="A1" s="1"/>
      <c r="B1" s="4" t="s">
        <v>0</v>
      </c>
      <c r="C1" s="4"/>
      <c r="D1" s="2"/>
      <c r="E1" s="21"/>
      <c r="F1" s="3"/>
      <c r="I1" s="7"/>
    </row>
    <row r="2" spans="1:11" ht="20.100000000000001" customHeight="1">
      <c r="A2" s="5"/>
      <c r="B2" s="9"/>
      <c r="C2" s="11"/>
      <c r="D2" s="10"/>
      <c r="E2" s="8"/>
      <c r="F2" s="33"/>
      <c r="G2" s="34"/>
      <c r="H2" s="34"/>
      <c r="I2" s="34"/>
      <c r="J2" s="35"/>
      <c r="K2" s="14"/>
    </row>
    <row r="3" spans="1:11" ht="20.100000000000001" customHeight="1">
      <c r="A3" s="5"/>
      <c r="B3" s="27"/>
      <c r="C3" s="26" t="s">
        <v>1</v>
      </c>
      <c r="D3" s="28" t="s">
        <v>2</v>
      </c>
      <c r="E3" s="8"/>
      <c r="F3" s="54" t="s">
        <v>3</v>
      </c>
      <c r="G3" s="55"/>
      <c r="H3" s="55"/>
      <c r="I3" s="55"/>
      <c r="J3" s="56"/>
      <c r="K3" s="14"/>
    </row>
    <row r="4" spans="1:11" ht="20.100000000000001" customHeight="1">
      <c r="A4" s="5"/>
      <c r="B4" s="25" t="s">
        <v>4</v>
      </c>
      <c r="C4" s="24">
        <v>3000</v>
      </c>
      <c r="D4" s="24">
        <f>C4*12</f>
        <v>36000</v>
      </c>
      <c r="E4" s="8"/>
      <c r="F4" s="57" t="s">
        <v>5</v>
      </c>
      <c r="G4" s="58"/>
      <c r="H4" s="58"/>
      <c r="I4" s="58"/>
      <c r="J4" s="59"/>
      <c r="K4" s="14"/>
    </row>
    <row r="5" spans="1:11" ht="20.100000000000001" customHeight="1">
      <c r="A5" s="5"/>
      <c r="B5" s="22" t="s">
        <v>6</v>
      </c>
      <c r="C5" s="23">
        <v>100</v>
      </c>
      <c r="D5" s="23">
        <f t="shared" ref="D5:D30" si="0">C5*12</f>
        <v>1200</v>
      </c>
      <c r="E5" s="8"/>
      <c r="F5" s="57"/>
      <c r="G5" s="58"/>
      <c r="H5" s="58"/>
      <c r="I5" s="58"/>
      <c r="J5" s="59"/>
      <c r="K5" s="14"/>
    </row>
    <row r="6" spans="1:11" ht="20.100000000000001" customHeight="1">
      <c r="A6" s="5"/>
      <c r="B6" s="31" t="s">
        <v>7</v>
      </c>
      <c r="C6" s="24">
        <f>SUM(C4:C5)</f>
        <v>3100</v>
      </c>
      <c r="D6" s="24">
        <f t="shared" si="0"/>
        <v>37200</v>
      </c>
      <c r="E6" s="8"/>
      <c r="F6" s="36"/>
      <c r="G6" s="37"/>
      <c r="H6" s="37"/>
      <c r="I6" s="37"/>
      <c r="J6" s="38"/>
      <c r="K6" s="14"/>
    </row>
    <row r="7" spans="1:11" ht="20.100000000000001" customHeight="1">
      <c r="A7" s="5"/>
      <c r="B7" s="22" t="s">
        <v>8</v>
      </c>
      <c r="C7" s="23">
        <v>20</v>
      </c>
      <c r="D7" s="23">
        <f t="shared" si="0"/>
        <v>240</v>
      </c>
      <c r="E7" s="8"/>
      <c r="F7" s="36"/>
      <c r="G7" s="37"/>
      <c r="H7" s="37"/>
      <c r="I7" s="37"/>
      <c r="J7" s="38"/>
      <c r="K7" s="14"/>
    </row>
    <row r="8" spans="1:11" ht="20.100000000000001" customHeight="1">
      <c r="A8" s="5"/>
      <c r="B8" s="31" t="s">
        <v>9</v>
      </c>
      <c r="C8" s="24">
        <f>SUM(C6:C7)</f>
        <v>3120</v>
      </c>
      <c r="D8" s="24">
        <f t="shared" si="0"/>
        <v>37440</v>
      </c>
      <c r="E8" s="8"/>
      <c r="F8" s="36"/>
      <c r="G8" s="37"/>
      <c r="H8" s="37"/>
      <c r="I8" s="37"/>
      <c r="J8" s="38"/>
      <c r="K8" s="14"/>
    </row>
    <row r="9" spans="1:11" ht="20.100000000000001" customHeight="1">
      <c r="A9" s="5"/>
      <c r="B9" s="22" t="s">
        <v>10</v>
      </c>
      <c r="C9" s="23">
        <v>10</v>
      </c>
      <c r="D9" s="23">
        <f t="shared" si="0"/>
        <v>120</v>
      </c>
      <c r="E9" s="8"/>
      <c r="F9" s="39"/>
      <c r="G9" s="40"/>
      <c r="H9" s="40"/>
      <c r="I9" s="40"/>
      <c r="J9" s="41"/>
      <c r="K9" s="14"/>
    </row>
    <row r="10" spans="1:11" ht="20.100000000000001" customHeight="1">
      <c r="A10" s="5"/>
      <c r="B10" s="18" t="s">
        <v>11</v>
      </c>
      <c r="C10" s="16">
        <f>SUM(C8:C9)</f>
        <v>3130</v>
      </c>
      <c r="D10" s="16">
        <f t="shared" si="0"/>
        <v>37560</v>
      </c>
      <c r="E10" s="8"/>
      <c r="F10" s="3"/>
      <c r="G10" s="14"/>
      <c r="H10" s="14"/>
      <c r="I10" s="14"/>
      <c r="J10" s="14"/>
      <c r="K10" s="14"/>
    </row>
    <row r="11" spans="1:11" ht="20.100000000000001" customHeight="1">
      <c r="A11" s="5"/>
      <c r="B11" s="19"/>
      <c r="C11" s="15"/>
      <c r="D11" s="26"/>
      <c r="E11" s="8"/>
      <c r="F11" s="3"/>
      <c r="G11" s="14"/>
      <c r="H11" s="14"/>
      <c r="I11" s="14"/>
      <c r="J11" s="14"/>
      <c r="K11" s="14"/>
    </row>
    <row r="12" spans="1:11" ht="20.100000000000001" customHeight="1">
      <c r="A12" s="5"/>
      <c r="B12" s="25" t="s">
        <v>12</v>
      </c>
      <c r="C12" s="24"/>
      <c r="D12" s="23"/>
      <c r="E12" s="8"/>
      <c r="F12" s="3"/>
      <c r="G12" s="14"/>
      <c r="H12" s="14"/>
      <c r="I12" s="14"/>
      <c r="J12" s="14"/>
      <c r="K12" s="14"/>
    </row>
    <row r="13" spans="1:11" ht="20.100000000000001" customHeight="1">
      <c r="A13" s="5"/>
      <c r="B13" s="22" t="s">
        <v>13</v>
      </c>
      <c r="C13" s="23">
        <v>100</v>
      </c>
      <c r="D13" s="23">
        <f t="shared" si="0"/>
        <v>1200</v>
      </c>
      <c r="E13" s="8"/>
      <c r="F13" s="3"/>
      <c r="G13" s="14"/>
      <c r="H13" s="14"/>
      <c r="I13" s="14"/>
      <c r="J13" s="14"/>
      <c r="K13" s="14"/>
    </row>
    <row r="14" spans="1:11" ht="20.100000000000001" customHeight="1">
      <c r="A14" s="5"/>
      <c r="B14" s="22" t="s">
        <v>14</v>
      </c>
      <c r="C14" s="23">
        <v>200</v>
      </c>
      <c r="D14" s="23">
        <f t="shared" si="0"/>
        <v>2400</v>
      </c>
      <c r="E14" s="8"/>
      <c r="F14" s="3"/>
      <c r="G14" s="14"/>
      <c r="H14" s="14"/>
      <c r="I14" s="14"/>
      <c r="J14" s="14"/>
      <c r="K14" s="14"/>
    </row>
    <row r="15" spans="1:11" ht="20.100000000000001" customHeight="1">
      <c r="A15" s="5"/>
      <c r="B15" s="22" t="s">
        <v>15</v>
      </c>
      <c r="C15" s="23">
        <v>5000</v>
      </c>
      <c r="D15" s="23">
        <f t="shared" si="0"/>
        <v>60000</v>
      </c>
      <c r="E15" s="8"/>
      <c r="F15" s="3"/>
      <c r="G15" s="14"/>
      <c r="H15" s="14"/>
      <c r="I15" s="14"/>
      <c r="J15" s="14"/>
      <c r="K15" s="14"/>
    </row>
    <row r="16" spans="1:11" ht="20.100000000000001" customHeight="1">
      <c r="A16" s="5"/>
      <c r="B16" s="22" t="s">
        <v>16</v>
      </c>
      <c r="C16" s="23">
        <v>400</v>
      </c>
      <c r="D16" s="23">
        <f t="shared" si="0"/>
        <v>4800</v>
      </c>
      <c r="E16" s="8"/>
      <c r="F16" s="3"/>
      <c r="G16" s="14"/>
      <c r="H16" s="14"/>
      <c r="I16" s="14"/>
      <c r="J16" s="14"/>
      <c r="K16" s="14"/>
    </row>
    <row r="17" spans="1:11" ht="20.100000000000001" customHeight="1">
      <c r="A17" s="5"/>
      <c r="B17" s="22" t="s">
        <v>17</v>
      </c>
      <c r="C17" s="23">
        <v>100</v>
      </c>
      <c r="D17" s="23">
        <f t="shared" si="0"/>
        <v>1200</v>
      </c>
      <c r="E17" s="8"/>
      <c r="F17" s="3"/>
      <c r="G17" s="14"/>
      <c r="H17" s="14"/>
      <c r="I17" s="14"/>
      <c r="J17" s="14"/>
      <c r="K17" s="14"/>
    </row>
    <row r="18" spans="1:11" ht="20.100000000000001" customHeight="1">
      <c r="A18" s="5"/>
      <c r="B18" s="22" t="s">
        <v>18</v>
      </c>
      <c r="C18" s="23">
        <v>50</v>
      </c>
      <c r="D18" s="23">
        <f t="shared" si="0"/>
        <v>600</v>
      </c>
      <c r="E18" s="8"/>
      <c r="F18" s="3"/>
      <c r="G18" s="14"/>
      <c r="H18" s="14"/>
      <c r="I18" s="14"/>
      <c r="J18" s="14"/>
      <c r="K18" s="14"/>
    </row>
    <row r="19" spans="1:11" ht="20.100000000000001" customHeight="1">
      <c r="A19" s="5"/>
      <c r="B19" s="22" t="s">
        <v>19</v>
      </c>
      <c r="C19" s="23">
        <v>1000</v>
      </c>
      <c r="D19" s="23">
        <f t="shared" si="0"/>
        <v>12000</v>
      </c>
      <c r="E19" s="8"/>
      <c r="F19" s="3"/>
      <c r="G19" s="14"/>
      <c r="H19" s="14"/>
      <c r="I19" s="14"/>
      <c r="J19" s="14"/>
      <c r="K19" s="14"/>
    </row>
    <row r="20" spans="1:11" ht="20.100000000000001" customHeight="1">
      <c r="A20" s="5"/>
      <c r="B20" s="22" t="s">
        <v>20</v>
      </c>
      <c r="C20" s="23">
        <v>40</v>
      </c>
      <c r="D20" s="23">
        <f t="shared" si="0"/>
        <v>480</v>
      </c>
      <c r="E20" s="8"/>
      <c r="F20" s="3"/>
      <c r="G20" s="14"/>
      <c r="H20" s="14"/>
      <c r="I20" s="14"/>
      <c r="J20" s="14"/>
      <c r="K20" s="14"/>
    </row>
    <row r="21" spans="1:11" ht="20.100000000000001" customHeight="1">
      <c r="A21" s="5"/>
      <c r="B21" s="22" t="s">
        <v>21</v>
      </c>
      <c r="C21" s="23">
        <v>50</v>
      </c>
      <c r="D21" s="23">
        <f t="shared" si="0"/>
        <v>600</v>
      </c>
      <c r="E21" s="8"/>
      <c r="F21" s="3"/>
      <c r="G21" s="14"/>
      <c r="H21" s="14"/>
      <c r="I21" s="14"/>
      <c r="J21" s="14"/>
      <c r="K21" s="14"/>
    </row>
    <row r="22" spans="1:11" ht="20.100000000000001" customHeight="1">
      <c r="A22" s="5"/>
      <c r="B22" s="22" t="s">
        <v>22</v>
      </c>
      <c r="C22" s="23">
        <v>100</v>
      </c>
      <c r="D22" s="23">
        <f t="shared" si="0"/>
        <v>1200</v>
      </c>
      <c r="E22" s="8"/>
      <c r="F22" s="3"/>
      <c r="G22" s="14"/>
      <c r="H22" s="14"/>
      <c r="I22" s="14"/>
      <c r="J22" s="14"/>
      <c r="K22" s="14"/>
    </row>
    <row r="23" spans="1:11" ht="20.100000000000001" customHeight="1">
      <c r="A23" s="5"/>
      <c r="B23" s="22" t="s">
        <v>23</v>
      </c>
      <c r="C23" s="23">
        <v>200</v>
      </c>
      <c r="D23" s="23">
        <f t="shared" si="0"/>
        <v>2400</v>
      </c>
      <c r="E23" s="8"/>
      <c r="F23" s="3"/>
      <c r="G23" s="14"/>
      <c r="H23" s="14"/>
      <c r="I23" s="14"/>
      <c r="J23" s="14"/>
      <c r="K23" s="14"/>
    </row>
    <row r="24" spans="1:11" ht="20.100000000000001" customHeight="1">
      <c r="A24" s="5"/>
      <c r="B24" s="18" t="s">
        <v>24</v>
      </c>
      <c r="C24" s="16">
        <f>SUM(C13:C23)</f>
        <v>7240</v>
      </c>
      <c r="D24" s="16">
        <f t="shared" si="0"/>
        <v>86880</v>
      </c>
      <c r="E24" s="8"/>
      <c r="F24" s="3"/>
      <c r="G24" s="14"/>
      <c r="H24" s="14"/>
      <c r="I24" s="14"/>
      <c r="J24" s="14"/>
      <c r="K24" s="14"/>
    </row>
    <row r="25" spans="1:11" ht="20.100000000000001" customHeight="1">
      <c r="A25" s="5"/>
      <c r="B25" s="19"/>
      <c r="C25" s="15"/>
      <c r="D25" s="26"/>
      <c r="E25" s="8"/>
      <c r="F25" s="3"/>
      <c r="G25" s="14"/>
      <c r="H25" s="14"/>
      <c r="I25" s="14"/>
      <c r="J25" s="14"/>
      <c r="K25" s="14"/>
    </row>
    <row r="26" spans="1:11" ht="20.100000000000001" customHeight="1">
      <c r="A26" s="5"/>
      <c r="B26" s="25" t="s">
        <v>25</v>
      </c>
      <c r="C26" s="24">
        <f>C10+C24</f>
        <v>10370</v>
      </c>
      <c r="D26" s="24">
        <f t="shared" si="0"/>
        <v>124440</v>
      </c>
      <c r="E26" s="8"/>
      <c r="F26" s="3"/>
      <c r="G26" s="14"/>
      <c r="H26" s="14"/>
      <c r="I26" s="14"/>
      <c r="J26" s="14"/>
      <c r="K26" s="14"/>
    </row>
    <row r="27" spans="1:11" ht="20.100000000000001" customHeight="1">
      <c r="A27" s="5"/>
      <c r="B27" s="22" t="s">
        <v>26</v>
      </c>
      <c r="C27" s="23">
        <v>800</v>
      </c>
      <c r="D27" s="23">
        <f>C27*12</f>
        <v>9600</v>
      </c>
      <c r="E27" s="8"/>
      <c r="F27" s="3"/>
      <c r="G27" s="14"/>
      <c r="H27" s="14"/>
      <c r="I27" s="14"/>
      <c r="J27" s="14"/>
      <c r="K27" s="14"/>
    </row>
    <row r="28" spans="1:11" ht="20.100000000000001" customHeight="1">
      <c r="A28" s="5"/>
      <c r="B28" s="31" t="s">
        <v>27</v>
      </c>
      <c r="C28" s="24">
        <f>SUM(C26:C27)</f>
        <v>11170</v>
      </c>
      <c r="D28" s="24">
        <f t="shared" si="0"/>
        <v>134040</v>
      </c>
      <c r="E28" s="8"/>
      <c r="F28" s="3"/>
      <c r="G28" s="14"/>
      <c r="H28" s="14"/>
      <c r="I28" s="14"/>
      <c r="J28" s="14"/>
      <c r="K28" s="14"/>
    </row>
    <row r="29" spans="1:11" ht="20.100000000000001" customHeight="1">
      <c r="A29" s="5"/>
      <c r="B29" s="42" t="s">
        <v>28</v>
      </c>
      <c r="C29" s="23">
        <f>C28*0.255</f>
        <v>2848.35</v>
      </c>
      <c r="D29" s="23">
        <f t="shared" si="0"/>
        <v>34180.199999999997</v>
      </c>
      <c r="E29" s="8"/>
      <c r="F29" s="3"/>
      <c r="G29" s="14"/>
      <c r="H29" s="14"/>
      <c r="I29" s="14"/>
      <c r="J29" s="14"/>
      <c r="K29" s="14"/>
    </row>
    <row r="30" spans="1:11" ht="20.100000000000001" customHeight="1">
      <c r="A30" s="5"/>
      <c r="B30" s="20" t="s">
        <v>29</v>
      </c>
      <c r="C30" s="17">
        <f>SUM(C28:C29)</f>
        <v>14018.35</v>
      </c>
      <c r="D30" s="17">
        <f t="shared" si="0"/>
        <v>168220.2</v>
      </c>
      <c r="E30" s="8"/>
      <c r="F30" s="3"/>
      <c r="G30" s="14"/>
      <c r="H30" s="14"/>
      <c r="I30" s="14"/>
      <c r="J30" s="14"/>
      <c r="K30" s="14"/>
    </row>
    <row r="31" spans="1:11" ht="15" customHeight="1">
      <c r="B31" s="6"/>
      <c r="C31" s="12"/>
      <c r="D31" s="13"/>
    </row>
    <row r="33" spans="2:2" ht="15" customHeight="1">
      <c r="B33" s="29"/>
    </row>
    <row r="35" spans="2:2" ht="15" customHeight="1">
      <c r="B35" s="32" t="s">
        <v>30</v>
      </c>
    </row>
    <row r="39" spans="2:2" ht="15" customHeight="1">
      <c r="B39" s="30"/>
    </row>
    <row r="53" spans="2:7" ht="15" customHeight="1">
      <c r="B53" s="43" t="s">
        <v>31</v>
      </c>
    </row>
    <row r="54" spans="2:7" ht="15" customHeight="1">
      <c r="B54" s="51" t="s">
        <v>32</v>
      </c>
    </row>
    <row r="55" spans="2:7" ht="15" customHeight="1">
      <c r="B55" s="32"/>
      <c r="C55" s="3"/>
      <c r="D55" s="3"/>
      <c r="E55" s="3"/>
      <c r="F55" s="3"/>
      <c r="G55" s="3"/>
    </row>
    <row r="56" spans="2:7" ht="15" customHeight="1">
      <c r="B56" s="43"/>
      <c r="C56" s="52" t="s">
        <v>33</v>
      </c>
      <c r="D56" s="52" t="s">
        <v>34</v>
      </c>
      <c r="E56" s="52" t="s">
        <v>35</v>
      </c>
      <c r="F56" s="3"/>
      <c r="G56" s="3"/>
    </row>
    <row r="57" spans="2:7" ht="15" customHeight="1">
      <c r="B57" s="22" t="s">
        <v>36</v>
      </c>
      <c r="C57" s="23">
        <v>200</v>
      </c>
      <c r="D57" s="44">
        <v>100</v>
      </c>
      <c r="E57" s="45">
        <f>+C57*D57</f>
        <v>20000</v>
      </c>
      <c r="F57" s="3"/>
      <c r="G57" s="3"/>
    </row>
    <row r="58" spans="2:7" ht="15" customHeight="1">
      <c r="B58" s="22" t="s">
        <v>37</v>
      </c>
      <c r="C58" s="23">
        <v>500</v>
      </c>
      <c r="D58" s="44">
        <v>200</v>
      </c>
      <c r="E58" s="45">
        <f>+C58*D58</f>
        <v>100000</v>
      </c>
      <c r="F58" s="3"/>
      <c r="G58" s="3"/>
    </row>
    <row r="59" spans="2:7" ht="15" customHeight="1">
      <c r="B59" s="22" t="s">
        <v>38</v>
      </c>
      <c r="C59" s="23">
        <v>0</v>
      </c>
      <c r="D59" s="44">
        <v>0</v>
      </c>
      <c r="E59" s="45">
        <f>+C59*D59</f>
        <v>0</v>
      </c>
      <c r="F59" s="3"/>
      <c r="G59" s="3"/>
    </row>
    <row r="60" spans="2:7" ht="15" customHeight="1">
      <c r="B60" s="22" t="s">
        <v>39</v>
      </c>
      <c r="C60" s="23">
        <v>0</v>
      </c>
      <c r="D60" s="44">
        <v>0</v>
      </c>
      <c r="E60" s="45">
        <f t="shared" ref="E60:E62" si="1">+C60*D60</f>
        <v>0</v>
      </c>
      <c r="F60" s="3"/>
      <c r="G60" s="3"/>
    </row>
    <row r="61" spans="2:7" ht="15" customHeight="1">
      <c r="B61" s="22" t="s">
        <v>40</v>
      </c>
      <c r="C61" s="23">
        <v>0</v>
      </c>
      <c r="D61" s="44">
        <v>0</v>
      </c>
      <c r="E61" s="45">
        <f t="shared" si="1"/>
        <v>0</v>
      </c>
      <c r="F61" s="3"/>
      <c r="G61" s="3"/>
    </row>
    <row r="62" spans="2:7" ht="15" customHeight="1">
      <c r="B62" s="22" t="s">
        <v>41</v>
      </c>
      <c r="C62" s="23">
        <v>0</v>
      </c>
      <c r="D62" s="44">
        <v>0</v>
      </c>
      <c r="E62" s="45">
        <f t="shared" si="1"/>
        <v>0</v>
      </c>
      <c r="F62" s="3"/>
      <c r="G62" s="3"/>
    </row>
    <row r="63" spans="2:7" ht="15" customHeight="1">
      <c r="B63" s="46" t="s">
        <v>42</v>
      </c>
      <c r="C63" s="23"/>
      <c r="D63" s="44"/>
      <c r="E63" s="47">
        <f>+SUM(E57:E62)</f>
        <v>120000</v>
      </c>
      <c r="F63" s="3"/>
      <c r="G63" s="3"/>
    </row>
    <row r="64" spans="2:7" ht="15" customHeight="1">
      <c r="B64" s="46" t="s">
        <v>43</v>
      </c>
      <c r="C64" s="23"/>
      <c r="D64" s="44"/>
      <c r="E64" s="53">
        <f>+D30</f>
        <v>168220.2</v>
      </c>
      <c r="F64" s="3"/>
      <c r="G64" s="3"/>
    </row>
    <row r="65" spans="2:7" ht="15" customHeight="1">
      <c r="B65" s="48" t="s">
        <v>44</v>
      </c>
      <c r="C65" s="3"/>
      <c r="D65" s="3"/>
      <c r="E65" s="49">
        <f>+IF(E66&lt;0,E66*-1,"")</f>
        <v>48220.200000000012</v>
      </c>
      <c r="F65" s="3"/>
      <c r="G65" s="3"/>
    </row>
    <row r="66" spans="2:7" ht="15" customHeight="1">
      <c r="B66" s="27" t="s">
        <v>45</v>
      </c>
      <c r="C66" s="3"/>
      <c r="D66" s="3"/>
      <c r="E66" s="50">
        <f>+E63-E64</f>
        <v>-48220.200000000012</v>
      </c>
      <c r="F66" s="3"/>
      <c r="G66" s="3"/>
    </row>
    <row r="67" spans="2:7" ht="15" customHeight="1">
      <c r="B67" s="3"/>
      <c r="C67" s="3"/>
      <c r="D67" s="3"/>
      <c r="E67" s="3"/>
      <c r="F67" s="3"/>
      <c r="G67" s="3"/>
    </row>
  </sheetData>
  <mergeCells count="3">
    <mergeCell ref="F3:J3"/>
    <mergeCell ref="F4:J4"/>
    <mergeCell ref="F5:J5"/>
  </mergeCells>
  <conditionalFormatting sqref="E66">
    <cfRule type="cellIs" dxfId="0" priority="1" operator="greaterThan">
      <formula>0</formula>
    </cfRule>
  </conditionalFormatting>
  <hyperlinks>
    <hyperlink ref="F4:J4" r:id="rId1" display="Kassavirtalaskelma" xr:uid="{EEBCAEC6-44D0-BB46-8111-F254604786AB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5d0ddc-071d-49cc-8e7e-ca2b26b9a7c9">
      <Terms xmlns="http://schemas.microsoft.com/office/infopath/2007/PartnerControls"/>
    </lcf76f155ced4ddcb4097134ff3c332f>
    <TaxCatchAll xmlns="8d73d4f9-7114-47d0-a577-f193c757239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21974F7DF0CFA4E8636591CB4F45ABA" ma:contentTypeVersion="22" ma:contentTypeDescription="Luo uusi asiakirja." ma:contentTypeScope="" ma:versionID="7334442034a828323747d0e692502658">
  <xsd:schema xmlns:xsd="http://www.w3.org/2001/XMLSchema" xmlns:xs="http://www.w3.org/2001/XMLSchema" xmlns:p="http://schemas.microsoft.com/office/2006/metadata/properties" xmlns:ns2="935d0ddc-071d-49cc-8e7e-ca2b26b9a7c9" xmlns:ns3="8d73d4f9-7114-47d0-a577-f193c757239e" targetNamespace="http://schemas.microsoft.com/office/2006/metadata/properties" ma:root="true" ma:fieldsID="16d05889d399392f4b696f8a893de195" ns2:_="" ns3:_="">
    <xsd:import namespace="935d0ddc-071d-49cc-8e7e-ca2b26b9a7c9"/>
    <xsd:import namespace="8d73d4f9-7114-47d0-a577-f193c7572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d0ddc-071d-49cc-8e7e-ca2b26b9a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Kuvien tunnisteet" ma:readOnly="false" ma:fieldId="{5cf76f15-5ced-4ddc-b409-7134ff3c332f}" ma:taxonomyMulti="true" ma:sspId="f6ae2df3-6c55-495d-af84-e872370766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3d4f9-7114-47d0-a577-f193c757239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c48f30-e3b2-4c6f-9456-e81602024292}" ma:internalName="TaxCatchAll" ma:showField="CatchAllData" ma:web="8d73d4f9-7114-47d0-a577-f193c75723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C41856-FCD5-4CF6-BC77-2FB54E64CEE4}"/>
</file>

<file path=customXml/itemProps2.xml><?xml version="1.0" encoding="utf-8"?>
<ds:datastoreItem xmlns:ds="http://schemas.openxmlformats.org/officeDocument/2006/customXml" ds:itemID="{B9ED2272-425E-482E-ABC8-C991FB67F468}"/>
</file>

<file path=customXml/itemProps3.xml><?xml version="1.0" encoding="utf-8"?>
<ds:datastoreItem xmlns:ds="http://schemas.openxmlformats.org/officeDocument/2006/customXml" ds:itemID="{6B102B69-8112-4DF6-947D-2742822ACB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Ville Karjalainen</dc:creator>
  <cp:keywords/>
  <dc:description/>
  <cp:lastModifiedBy/>
  <cp:revision/>
  <dcterms:created xsi:type="dcterms:W3CDTF">2025-09-19T09:40:54Z</dcterms:created>
  <dcterms:modified xsi:type="dcterms:W3CDTF">2025-09-25T08:32:04Z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0x010100921974F7DF0CFA4E8636591CB4F45ABA</vt:lpwstr>
  </property>
  <property fmtid="{D5CDD505-2E9C-101B-9397-08002B2CF9AE}" pid="3" name="Order">
    <vt:r8>33000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activity">
    <vt:lpwstr>{"FileActivityType":"9","FileActivityTimeStamp":"2025-09-19T12.06.50.667Z","FileActivityUsersOnPage":[{"DisplayName":"Ville Karjalainen","Id":"ville.karjalainen@kasvurahoitus.fi"},{"DisplayName":"Oona-Maria Mikkola","Id":"oona-maria.mikkola@kasvurahoitus.fi"}],"FileActivityNavigationId":null}</vt:lpwstr>
  </property>
  <property fmtid="{D5CDD505-2E9C-101B-9397-08002B2CF9AE}" pid="7" name="_ExtendedDescription">
    <vt:lpwstr/>
  </property>
  <property fmtid="{D5CDD505-2E9C-101B-9397-08002B2CF9AE}" pid="8" name="MediaServiceImageTags">
    <vt:lpwstr/>
  </property>
</Properties>
</file>