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ERNO\SITO 2021\Debito\2025\"/>
    </mc:Choice>
  </mc:AlternateContent>
  <xr:revisionPtr revIDLastSave="0" documentId="8_{165E9CB6-6625-42BD-BA1F-95490AA018E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BT" sheetId="3" r:id="rId1"/>
    <sheet name="DEBITO" sheetId="2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" l="1"/>
  <c r="C21" i="2"/>
  <c r="D13" i="2"/>
  <c r="D15" i="2" s="1"/>
  <c r="C13" i="2"/>
  <c r="C15" i="2" s="1"/>
  <c r="D21" i="3"/>
  <c r="C21" i="3"/>
  <c r="D15" i="3"/>
  <c r="C15" i="3"/>
  <c r="D13" i="3"/>
  <c r="C13" i="3"/>
  <c r="E21" i="2"/>
  <c r="E13" i="2"/>
  <c r="E15" i="2" s="1"/>
  <c r="E23" i="2" s="1"/>
  <c r="E25" i="2" s="1"/>
  <c r="E21" i="3"/>
  <c r="E13" i="3"/>
  <c r="E15" i="3" s="1"/>
  <c r="E23" i="3" s="1"/>
  <c r="F25" i="3"/>
  <c r="F21" i="3"/>
  <c r="F13" i="3"/>
  <c r="F25" i="2"/>
  <c r="F21" i="2"/>
  <c r="F13" i="2"/>
  <c r="G21" i="2"/>
  <c r="G13" i="2"/>
  <c r="G15" i="2" s="1"/>
  <c r="G21" i="3"/>
  <c r="G13" i="3"/>
  <c r="G15" i="3" s="1"/>
  <c r="E25" i="3" l="1"/>
  <c r="J23" i="3"/>
  <c r="R21" i="3"/>
  <c r="Q21" i="3"/>
  <c r="P21" i="3"/>
  <c r="O21" i="3"/>
  <c r="N21" i="3"/>
  <c r="M21" i="3"/>
  <c r="L21" i="3"/>
  <c r="K21" i="3"/>
  <c r="K23" i="3" s="1"/>
  <c r="I21" i="3"/>
  <c r="H21" i="3"/>
  <c r="V19" i="3"/>
  <c r="U19" i="3"/>
  <c r="M15" i="3"/>
  <c r="V13" i="3"/>
  <c r="V15" i="3" s="1"/>
  <c r="U13" i="3"/>
  <c r="U15" i="3" s="1"/>
  <c r="R13" i="3"/>
  <c r="R15" i="3" s="1"/>
  <c r="R23" i="3" s="1"/>
  <c r="Q13" i="3"/>
  <c r="Q15" i="3" s="1"/>
  <c r="Q23" i="3" s="1"/>
  <c r="P13" i="3"/>
  <c r="P15" i="3" s="1"/>
  <c r="P23" i="3" s="1"/>
  <c r="O13" i="3"/>
  <c r="O15" i="3" s="1"/>
  <c r="N13" i="3"/>
  <c r="N15" i="3" s="1"/>
  <c r="N23" i="3" s="1"/>
  <c r="L13" i="3"/>
  <c r="L15" i="3" s="1"/>
  <c r="K13" i="3"/>
  <c r="J13" i="3"/>
  <c r="I13" i="3"/>
  <c r="I15" i="3" s="1"/>
  <c r="H13" i="3"/>
  <c r="H15" i="3" s="1"/>
  <c r="H21" i="2"/>
  <c r="H13" i="2"/>
  <c r="H15" i="2" s="1"/>
  <c r="I13" i="2"/>
  <c r="I15" i="2" s="1"/>
  <c r="L23" i="3" l="1"/>
  <c r="O23" i="3"/>
  <c r="M23" i="3"/>
  <c r="I23" i="3"/>
  <c r="H23" i="3"/>
  <c r="H25" i="3" s="1"/>
  <c r="H23" i="2"/>
  <c r="H25" i="2" s="1"/>
  <c r="I21" i="2"/>
  <c r="I23" i="2" s="1"/>
  <c r="J23" i="2" l="1"/>
  <c r="J13" i="2"/>
  <c r="K21" i="2" l="1"/>
  <c r="K23" i="2" s="1"/>
  <c r="K13" i="2"/>
  <c r="L21" i="2" l="1"/>
  <c r="L13" i="2"/>
  <c r="L15" i="2" s="1"/>
  <c r="L23" i="2" l="1"/>
  <c r="M21" i="2"/>
  <c r="M15" i="2"/>
  <c r="M23" i="2" l="1"/>
  <c r="N21" i="2"/>
  <c r="N13" i="2"/>
  <c r="N15" i="2" s="1"/>
  <c r="O21" i="2"/>
  <c r="O13" i="2"/>
  <c r="O15" i="2" s="1"/>
  <c r="P21" i="2"/>
  <c r="Q21" i="2"/>
  <c r="Q13" i="2"/>
  <c r="Q15" i="2" s="1"/>
  <c r="V19" i="2"/>
  <c r="U19" i="2"/>
  <c r="R21" i="2"/>
  <c r="R13" i="2"/>
  <c r="R15" i="2" s="1"/>
  <c r="V13" i="2"/>
  <c r="V15" i="2" s="1"/>
  <c r="U13" i="2"/>
  <c r="U15" i="2" s="1"/>
  <c r="R23" i="2" l="1"/>
  <c r="Q23" i="2"/>
  <c r="N23" i="2"/>
  <c r="O23" i="2"/>
  <c r="P13" i="2"/>
  <c r="P15" i="2" s="1"/>
  <c r="P23" i="2" s="1"/>
</calcChain>
</file>

<file path=xl/sharedStrings.xml><?xml version="1.0" encoding="utf-8"?>
<sst xmlns="http://schemas.openxmlformats.org/spreadsheetml/2006/main" count="80" uniqueCount="55">
  <si>
    <t>2009</t>
  </si>
  <si>
    <t>2008</t>
  </si>
  <si>
    <t>31 dicembre</t>
  </si>
  <si>
    <t>Quota corrente dei finanziamenti a m/l termine</t>
  </si>
  <si>
    <t>Obbligazioni emesse</t>
  </si>
  <si>
    <t xml:space="preserve">Totale liquidità </t>
  </si>
  <si>
    <t xml:space="preserve">Debiti ed altre passività finanziarie non correnti </t>
  </si>
  <si>
    <t>(in milioni di euro)</t>
  </si>
  <si>
    <t>2010</t>
  </si>
  <si>
    <t>2007</t>
  </si>
  <si>
    <t>2006</t>
  </si>
  <si>
    <t>2011</t>
  </si>
  <si>
    <t>2012</t>
  </si>
  <si>
    <t>2013</t>
  </si>
  <si>
    <t>2014</t>
  </si>
  <si>
    <t>2015</t>
  </si>
  <si>
    <t>2016</t>
  </si>
  <si>
    <t>-</t>
  </si>
  <si>
    <t>2017</t>
  </si>
  <si>
    <t>2018</t>
  </si>
  <si>
    <t>2019</t>
  </si>
  <si>
    <t>Debiti finanziari non correnti per leasing IFRS 16</t>
  </si>
  <si>
    <t>2020</t>
  </si>
  <si>
    <t>Scoperti bancari e prestiti bancari a breve termine</t>
  </si>
  <si>
    <t>Altri finanziamenti e debiti finanziari a breve</t>
  </si>
  <si>
    <t>Debiti e altre passività finanziarie a breve termine</t>
  </si>
  <si>
    <t>Indebitamento finanziario netto a breve termine</t>
  </si>
  <si>
    <t>Debiti verso banche e finanziamenti a lungo termine</t>
  </si>
  <si>
    <t>Altri finanziamenti a lungo termine</t>
  </si>
  <si>
    <t>Quota corrente del debito finanziario sui contratti di leasing IFRS 16</t>
  </si>
  <si>
    <t xml:space="preserve">INDEBITAMENTO FINANZIARIO NETTO </t>
  </si>
  <si>
    <t>INDEBITAMENTO FINANZIARIO NETTO ANTE IFRS 16</t>
  </si>
  <si>
    <t>NET DEBT</t>
  </si>
  <si>
    <t>NET DEBT PRE IFRS 16</t>
  </si>
  <si>
    <t xml:space="preserve">Total liquidity </t>
  </si>
  <si>
    <t>Bonds</t>
  </si>
  <si>
    <t>Current portion of long-term borrowings</t>
  </si>
  <si>
    <t>Current portion of long-term lease liability IFRS 16</t>
  </si>
  <si>
    <t>Other short-term borrowings</t>
  </si>
  <si>
    <t xml:space="preserve">Debts and other current financial liabilities </t>
  </si>
  <si>
    <t>Long-term bank borrowings</t>
  </si>
  <si>
    <t>Other long-term borrowings</t>
  </si>
  <si>
    <t>Long-term lease liability IFRS 16</t>
  </si>
  <si>
    <t>Debts and other non current financial liabilities</t>
  </si>
  <si>
    <t>December 31,</t>
  </si>
  <si>
    <t>(€ millions)</t>
  </si>
  <si>
    <t>Bank overdrafts and short-term bank borrowings</t>
  </si>
  <si>
    <t>Short-term net debt</t>
  </si>
  <si>
    <t>SAFILO GROUP'S DEBT</t>
  </si>
  <si>
    <t>DEBITO SAFILO GROUP</t>
  </si>
  <si>
    <t>2021</t>
  </si>
  <si>
    <t>2022</t>
  </si>
  <si>
    <t>2023</t>
  </si>
  <si>
    <t>2025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</si>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</sst>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;\(#,##0.0\)"/>
    <numFmt numFmtId="166" formatCode="0.0"/>
  </numFmts>
  <fonts count="8" x14ac:knownFonts="1">
    <font>
      <sz val="10"/>
      <name val="Arial"/>
    </font>
    <font>
      <sz val="10"/>
      <name val="Arial"/>
      <family val="2"/>
    </font>
    <font>
      <b/>
      <sz val="8"/>
      <color indexed="9"/>
      <name val="Tahoma"/>
      <family val="2"/>
    </font>
    <font>
      <i/>
      <sz val="8"/>
      <color indexed="9"/>
      <name val="Tahoma"/>
      <family val="2"/>
    </font>
    <font>
      <sz val="8"/>
      <name val="Arial"/>
      <family val="2"/>
    </font>
    <font>
      <sz val="8"/>
      <name val="Tahoma"/>
      <family val="2"/>
    </font>
    <font>
      <b/>
      <sz val="8"/>
      <color indexed="12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1" applyFont="1" applyFill="1" applyBorder="1"/>
    <xf numFmtId="0" fontId="3" fillId="3" borderId="0" xfId="1" applyFont="1" applyFill="1"/>
    <xf numFmtId="0" fontId="2" fillId="2" borderId="2" xfId="1" applyFont="1" applyFill="1" applyBorder="1"/>
    <xf numFmtId="0" fontId="0" fillId="3" borderId="0" xfId="0" applyFill="1"/>
    <xf numFmtId="0" fontId="5" fillId="4" borderId="0" xfId="1" applyFont="1" applyFill="1"/>
    <xf numFmtId="0" fontId="5" fillId="4" borderId="1" xfId="1" applyFont="1" applyFill="1" applyBorder="1"/>
    <xf numFmtId="0" fontId="6" fillId="4" borderId="3" xfId="1" applyFont="1" applyFill="1" applyBorder="1"/>
    <xf numFmtId="0" fontId="6" fillId="4" borderId="0" xfId="1" applyFont="1" applyFill="1"/>
    <xf numFmtId="0" fontId="2" fillId="2" borderId="3" xfId="1" applyFont="1" applyFill="1" applyBorder="1"/>
    <xf numFmtId="0" fontId="0" fillId="3" borderId="0" xfId="0" applyFill="1" applyAlignment="1">
      <alignment horizontal="center"/>
    </xf>
    <xf numFmtId="16" fontId="2" fillId="2" borderId="1" xfId="1" quotePrefix="1" applyNumberFormat="1" applyFont="1" applyFill="1" applyBorder="1" applyAlignment="1">
      <alignment horizontal="right" wrapText="1"/>
    </xf>
    <xf numFmtId="0" fontId="4" fillId="4" borderId="0" xfId="1" applyFont="1" applyFill="1" applyAlignment="1">
      <alignment horizontal="right"/>
    </xf>
    <xf numFmtId="165" fontId="6" fillId="5" borderId="3" xfId="1" applyNumberFormat="1" applyFont="1" applyFill="1" applyBorder="1" applyAlignment="1">
      <alignment horizontal="right"/>
    </xf>
    <xf numFmtId="165" fontId="4" fillId="4" borderId="0" xfId="1" applyNumberFormat="1" applyFont="1" applyFill="1" applyAlignment="1">
      <alignment horizontal="right"/>
    </xf>
    <xf numFmtId="165" fontId="5" fillId="5" borderId="0" xfId="1" applyNumberFormat="1" applyFont="1" applyFill="1" applyAlignment="1">
      <alignment horizontal="right"/>
    </xf>
    <xf numFmtId="164" fontId="5" fillId="5" borderId="0" xfId="2" applyFont="1" applyFill="1" applyBorder="1" applyAlignment="1">
      <alignment horizontal="right"/>
    </xf>
    <xf numFmtId="165" fontId="5" fillId="5" borderId="1" xfId="1" applyNumberFormat="1" applyFont="1" applyFill="1" applyBorder="1" applyAlignment="1">
      <alignment horizontal="right"/>
    </xf>
    <xf numFmtId="165" fontId="5" fillId="6" borderId="1" xfId="1" applyNumberFormat="1" applyFont="1" applyFill="1" applyBorder="1" applyAlignment="1">
      <alignment horizontal="right"/>
    </xf>
    <xf numFmtId="165" fontId="6" fillId="5" borderId="0" xfId="1" applyNumberFormat="1" applyFont="1" applyFill="1" applyAlignment="1">
      <alignment horizontal="right"/>
    </xf>
    <xf numFmtId="165" fontId="5" fillId="5" borderId="0" xfId="0" applyNumberFormat="1" applyFont="1" applyFill="1" applyAlignment="1">
      <alignment horizontal="right"/>
    </xf>
    <xf numFmtId="165" fontId="2" fillId="7" borderId="3" xfId="1" applyNumberFormat="1" applyFont="1" applyFill="1" applyBorder="1" applyAlignment="1">
      <alignment horizontal="right"/>
    </xf>
    <xf numFmtId="0" fontId="0" fillId="3" borderId="0" xfId="0" applyFill="1" applyAlignment="1">
      <alignment horizontal="right"/>
    </xf>
    <xf numFmtId="166" fontId="6" fillId="5" borderId="3" xfId="1" applyNumberFormat="1" applyFont="1" applyFill="1" applyBorder="1"/>
    <xf numFmtId="164" fontId="5" fillId="5" borderId="1" xfId="2" applyFont="1" applyFill="1" applyBorder="1" applyAlignment="1">
      <alignment horizontal="right"/>
    </xf>
    <xf numFmtId="164" fontId="5" fillId="5" borderId="3" xfId="2" applyFont="1" applyFill="1" applyBorder="1" applyAlignment="1">
      <alignment horizontal="right"/>
    </xf>
    <xf numFmtId="0" fontId="6" fillId="5" borderId="0" xfId="1" applyFont="1" applyFill="1"/>
    <xf numFmtId="0" fontId="5" fillId="0" borderId="0" xfId="1" applyFont="1"/>
    <xf numFmtId="0" fontId="5" fillId="0" borderId="1" xfId="1" applyFont="1" applyBorder="1"/>
    <xf numFmtId="0" fontId="6" fillId="5" borderId="3" xfId="1" applyFont="1" applyFill="1" applyBorder="1"/>
    <xf numFmtId="0" fontId="5" fillId="5" borderId="0" xfId="1" applyFont="1" applyFill="1"/>
    <xf numFmtId="0" fontId="5" fillId="5" borderId="1" xfId="1" applyFont="1" applyFill="1" applyBorder="1"/>
    <xf numFmtId="164" fontId="5" fillId="5" borderId="0" xfId="2" applyFont="1" applyFill="1" applyBorder="1" applyAlignment="1">
      <alignment horizontal="center"/>
    </xf>
    <xf numFmtId="166" fontId="6" fillId="4" borderId="3" xfId="1" applyNumberFormat="1" applyFont="1" applyFill="1" applyBorder="1"/>
    <xf numFmtId="164" fontId="5" fillId="5" borderId="0" xfId="2" applyFont="1" applyFill="1" applyBorder="1" applyAlignment="1"/>
    <xf numFmtId="0" fontId="2" fillId="2" borderId="2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5" fillId="5" borderId="0" xfId="2" applyFont="1" applyFill="1" applyBorder="1" applyAlignment="1">
      <alignment horizontal="right" vertical="center"/>
    </xf>
  </cellXfs>
  <cellStyles count="3">
    <cellStyle name="Migliaia" xfId="2" builtinId="3"/>
    <cellStyle name="Normale" xfId="0" builtinId="0"/>
    <cellStyle name="Normale_dettagli BS CONS_GROUP 31120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51E1-B45F-43AE-BE19-A25635C0F61B}">
  <dimension ref="A3:V25"/>
  <sheetViews>
    <sheetView zoomScale="115" zoomScaleNormal="115" workbookViewId="0">
      <selection activeCell="C4" sqref="C4:D25"/>
    </sheetView>
  </sheetViews>
  <sheetFormatPr defaultRowHeight="12.75" x14ac:dyDescent="0.2"/>
  <cols>
    <col min="1" max="1" width="3.85546875" style="4" customWidth="1"/>
    <col min="2" max="2" width="52.5703125" style="4" bestFit="1" customWidth="1"/>
    <col min="3" max="6" width="10.140625" style="4" customWidth="1"/>
    <col min="7" max="13" width="9.85546875" style="22" customWidth="1"/>
    <col min="14" max="17" width="9.85546875" style="10" customWidth="1"/>
    <col min="18" max="19" width="8.5703125" style="10" bestFit="1" customWidth="1"/>
    <col min="20" max="20" width="8.85546875" style="10" bestFit="1" customWidth="1"/>
    <col min="21" max="22" width="8.85546875" style="10" customWidth="1"/>
    <col min="23" max="16384" width="9.140625" style="4"/>
  </cols>
  <sheetData>
    <row r="3" spans="2:22" ht="12.75" customHeight="1" x14ac:dyDescent="0.2">
      <c r="B3" s="3" t="s">
        <v>48</v>
      </c>
      <c r="C3" s="3"/>
      <c r="D3" s="3"/>
      <c r="E3" s="3"/>
      <c r="F3" s="3"/>
      <c r="G3" s="3"/>
      <c r="H3" s="35" t="s">
        <v>44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2:22" ht="15.75" customHeight="1" x14ac:dyDescent="0.2">
      <c r="B4" s="1" t="s">
        <v>45</v>
      </c>
      <c r="C4" s="11" t="s">
        <v>53</v>
      </c>
      <c r="D4" s="11" t="s">
        <v>54</v>
      </c>
      <c r="E4" s="11" t="s">
        <v>52</v>
      </c>
      <c r="F4" s="11" t="s">
        <v>51</v>
      </c>
      <c r="G4" s="11" t="s">
        <v>50</v>
      </c>
      <c r="H4" s="11" t="s">
        <v>22</v>
      </c>
      <c r="I4" s="11" t="s">
        <v>20</v>
      </c>
      <c r="J4" s="11" t="s">
        <v>19</v>
      </c>
      <c r="K4" s="11" t="s">
        <v>18</v>
      </c>
      <c r="L4" s="11" t="s">
        <v>16</v>
      </c>
      <c r="M4" s="11" t="s">
        <v>15</v>
      </c>
      <c r="N4" s="11" t="s">
        <v>14</v>
      </c>
      <c r="O4" s="11" t="s">
        <v>13</v>
      </c>
      <c r="P4" s="11" t="s">
        <v>12</v>
      </c>
      <c r="Q4" s="11" t="s">
        <v>11</v>
      </c>
      <c r="R4" s="11" t="s">
        <v>8</v>
      </c>
      <c r="S4" s="11" t="s">
        <v>0</v>
      </c>
      <c r="T4" s="11" t="s">
        <v>1</v>
      </c>
      <c r="U4" s="11" t="s">
        <v>9</v>
      </c>
      <c r="V4" s="11" t="s">
        <v>10</v>
      </c>
    </row>
    <row r="5" spans="2:22" x14ac:dyDescent="0.2">
      <c r="B5" s="2"/>
      <c r="C5" s="2"/>
      <c r="D5" s="2"/>
      <c r="E5" s="2"/>
      <c r="F5" s="2"/>
      <c r="G5" s="2"/>
      <c r="H5" s="2"/>
      <c r="I5" s="2"/>
      <c r="J5" s="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2:22" x14ac:dyDescent="0.2">
      <c r="B6" s="29" t="s">
        <v>34</v>
      </c>
      <c r="C6" s="33">
        <v>52.1</v>
      </c>
      <c r="D6" s="33">
        <v>47.4</v>
      </c>
      <c r="E6" s="33">
        <v>74.897999999999996</v>
      </c>
      <c r="F6" s="7">
        <v>77.7</v>
      </c>
      <c r="G6" s="23">
        <v>99</v>
      </c>
      <c r="H6" s="23">
        <v>89</v>
      </c>
      <c r="I6" s="23">
        <v>64.233000000000004</v>
      </c>
      <c r="J6" s="23">
        <v>178.24700000000001</v>
      </c>
      <c r="K6" s="13">
        <v>76.251000000000005</v>
      </c>
      <c r="L6" s="13">
        <v>109.038</v>
      </c>
      <c r="M6" s="13">
        <v>86.6</v>
      </c>
      <c r="N6" s="13">
        <v>88.552000000000007</v>
      </c>
      <c r="O6" s="13">
        <v>82.608000000000004</v>
      </c>
      <c r="P6" s="13">
        <v>59.387999999999998</v>
      </c>
      <c r="Q6" s="13">
        <v>90.367999999999995</v>
      </c>
      <c r="R6" s="13">
        <v>88.266999999999996</v>
      </c>
      <c r="S6" s="13">
        <v>37.386000000000003</v>
      </c>
      <c r="T6" s="13">
        <v>53.652999999999999</v>
      </c>
      <c r="U6" s="13">
        <v>56.9</v>
      </c>
      <c r="V6" s="13">
        <v>43.4</v>
      </c>
    </row>
    <row r="7" spans="2:22" ht="6.75" customHeight="1" x14ac:dyDescent="0.2">
      <c r="B7" s="2"/>
      <c r="C7" s="2"/>
      <c r="D7" s="2"/>
      <c r="E7" s="2"/>
      <c r="F7" s="2"/>
      <c r="G7" s="2"/>
      <c r="H7" s="2"/>
      <c r="I7" s="2"/>
      <c r="J7" s="2"/>
      <c r="K7" s="12"/>
      <c r="L7" s="12"/>
      <c r="M7" s="12"/>
      <c r="N7" s="12"/>
      <c r="O7" s="12"/>
      <c r="P7" s="12"/>
      <c r="Q7" s="12"/>
      <c r="R7" s="12"/>
      <c r="S7" s="12"/>
      <c r="T7" s="14"/>
      <c r="U7" s="14"/>
      <c r="V7" s="14"/>
    </row>
    <row r="8" spans="2:22" x14ac:dyDescent="0.2">
      <c r="B8" s="30" t="s">
        <v>46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15">
        <v>-3</v>
      </c>
      <c r="I8" s="15">
        <v>-10.319000000000001</v>
      </c>
      <c r="J8" s="15">
        <v>-3.2789999999999999</v>
      </c>
      <c r="K8" s="15">
        <v>-55.408999999999999</v>
      </c>
      <c r="L8" s="15">
        <v>-10.013</v>
      </c>
      <c r="M8" s="15">
        <v>-39</v>
      </c>
      <c r="N8" s="15">
        <v>-49.058</v>
      </c>
      <c r="O8" s="15">
        <v>-12.939</v>
      </c>
      <c r="P8" s="15">
        <v>-13.765000000000001</v>
      </c>
      <c r="Q8" s="15">
        <v>-13.84</v>
      </c>
      <c r="R8" s="15">
        <v>-15.772</v>
      </c>
      <c r="S8" s="15">
        <v>-58.305</v>
      </c>
      <c r="T8" s="15">
        <v>-74.094999999999999</v>
      </c>
      <c r="U8" s="15">
        <v>-85.4</v>
      </c>
      <c r="V8" s="15">
        <v>-36.4</v>
      </c>
    </row>
    <row r="9" spans="2:22" x14ac:dyDescent="0.2">
      <c r="B9" s="30" t="s">
        <v>35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16">
        <v>0</v>
      </c>
      <c r="I9" s="32">
        <v>0</v>
      </c>
      <c r="J9" s="15">
        <v>-147.84899999999999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5">
        <v>-127.578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</row>
    <row r="10" spans="2:22" x14ac:dyDescent="0.2">
      <c r="B10" s="30" t="s">
        <v>36</v>
      </c>
      <c r="C10" s="15">
        <v>-30</v>
      </c>
      <c r="D10" s="15">
        <v>-30</v>
      </c>
      <c r="E10" s="15">
        <v>-30.25</v>
      </c>
      <c r="F10" s="15">
        <v>-30</v>
      </c>
      <c r="G10" s="15">
        <v>-20</v>
      </c>
      <c r="H10" s="15">
        <v>-20</v>
      </c>
      <c r="I10" s="32">
        <v>0</v>
      </c>
      <c r="J10" s="15">
        <v>-60</v>
      </c>
      <c r="K10" s="16">
        <v>0</v>
      </c>
      <c r="L10" s="16">
        <v>0</v>
      </c>
      <c r="M10" s="16">
        <v>0</v>
      </c>
      <c r="N10" s="16">
        <v>0</v>
      </c>
      <c r="O10" s="15">
        <v>-24.959</v>
      </c>
      <c r="P10" s="15">
        <v>-1.3120000000000001</v>
      </c>
      <c r="Q10" s="15">
        <v>-79.131</v>
      </c>
      <c r="R10" s="15">
        <v>-1.25</v>
      </c>
      <c r="S10" s="15">
        <v>-77.289000000000001</v>
      </c>
      <c r="T10" s="15">
        <v>-37.646000000000001</v>
      </c>
      <c r="U10" s="15">
        <v>-34.5</v>
      </c>
      <c r="V10" s="15">
        <v>-22.5</v>
      </c>
    </row>
    <row r="11" spans="2:22" x14ac:dyDescent="0.2">
      <c r="B11" s="27" t="s">
        <v>37</v>
      </c>
      <c r="C11" s="15">
        <v>-10.6</v>
      </c>
      <c r="D11" s="15">
        <v>-10.4</v>
      </c>
      <c r="E11" s="15">
        <v>-9.6430000000000007</v>
      </c>
      <c r="F11" s="15">
        <v>-9.0510000000000002</v>
      </c>
      <c r="G11" s="15">
        <v>-8.1999999999999993</v>
      </c>
      <c r="H11" s="15">
        <v>-9.6</v>
      </c>
      <c r="I11" s="15">
        <v>-9.7200000000000006</v>
      </c>
      <c r="J11" s="15"/>
      <c r="K11" s="16"/>
      <c r="L11" s="16"/>
      <c r="M11" s="16"/>
      <c r="N11" s="16"/>
      <c r="O11" s="15"/>
      <c r="P11" s="15"/>
      <c r="Q11" s="15"/>
      <c r="R11" s="15"/>
      <c r="S11" s="15"/>
      <c r="T11" s="15"/>
      <c r="U11" s="15"/>
      <c r="V11" s="15"/>
    </row>
    <row r="12" spans="2:22" x14ac:dyDescent="0.2">
      <c r="B12" s="31" t="s">
        <v>38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17">
        <v>-8.84</v>
      </c>
      <c r="J12" s="24">
        <v>0</v>
      </c>
      <c r="K12" s="17">
        <v>-10</v>
      </c>
      <c r="L12" s="17">
        <v>-10</v>
      </c>
      <c r="M12" s="17">
        <v>-5</v>
      </c>
      <c r="N12" s="17">
        <v>-26.260999999999999</v>
      </c>
      <c r="O12" s="17">
        <v>-35.975999999999999</v>
      </c>
      <c r="P12" s="17">
        <v>-39.988</v>
      </c>
      <c r="Q12" s="17">
        <v>-39.923999999999999</v>
      </c>
      <c r="R12" s="17">
        <v>-39.621000000000002</v>
      </c>
      <c r="S12" s="17">
        <v>-42.53</v>
      </c>
      <c r="T12" s="18">
        <v>-50.904000000000003</v>
      </c>
      <c r="U12" s="18">
        <v>-41.8</v>
      </c>
      <c r="V12" s="18">
        <v>-40.700000000000003</v>
      </c>
    </row>
    <row r="13" spans="2:22" x14ac:dyDescent="0.2">
      <c r="B13" s="26" t="s">
        <v>39</v>
      </c>
      <c r="C13" s="19">
        <f>SUM(C8:C12)</f>
        <v>-40.6</v>
      </c>
      <c r="D13" s="19">
        <f>SUM(D8:D12)</f>
        <v>-40.4</v>
      </c>
      <c r="E13" s="19">
        <f>E8+E9+E11+E12+E10</f>
        <v>-39.893000000000001</v>
      </c>
      <c r="F13" s="19">
        <f>F8+F9+F11+F12+F10</f>
        <v>-39.051000000000002</v>
      </c>
      <c r="G13" s="19">
        <f>G8+G9+G11+G12+G10</f>
        <v>-28.2</v>
      </c>
      <c r="H13" s="19">
        <f>H8+H9+H11+H12+H10</f>
        <v>-32.6</v>
      </c>
      <c r="I13" s="19">
        <f>I8+I9+I11+I12</f>
        <v>-28.879000000000001</v>
      </c>
      <c r="J13" s="19">
        <f>J8+J9+J10</f>
        <v>-211.12799999999999</v>
      </c>
      <c r="K13" s="19">
        <f>K8+K12</f>
        <v>-65.408999999999992</v>
      </c>
      <c r="L13" s="19">
        <f>L8+L12</f>
        <v>-20.012999999999998</v>
      </c>
      <c r="M13" s="19">
        <v>-44</v>
      </c>
      <c r="N13" s="19">
        <f>SUM(N8:N12)</f>
        <v>-75.319000000000003</v>
      </c>
      <c r="O13" s="19">
        <f>SUM(O8:O12)</f>
        <v>-73.873999999999995</v>
      </c>
      <c r="P13" s="19">
        <f>SUM(P8:P12)</f>
        <v>-182.64300000000003</v>
      </c>
      <c r="Q13" s="19">
        <f>SUM(Q8:Q12)</f>
        <v>-132.89500000000001</v>
      </c>
      <c r="R13" s="19">
        <f>SUM(R8:R12)</f>
        <v>-56.643000000000001</v>
      </c>
      <c r="S13" s="19">
        <v>-178.124</v>
      </c>
      <c r="T13" s="19">
        <v>-162.64500000000001</v>
      </c>
      <c r="U13" s="19">
        <f>SUM(U8:U12)</f>
        <v>-161.69999999999999</v>
      </c>
      <c r="V13" s="19">
        <f>SUM(V8:V12)</f>
        <v>-99.6</v>
      </c>
    </row>
    <row r="14" spans="2:22" x14ac:dyDescent="0.2">
      <c r="B14" s="2"/>
      <c r="C14" s="2"/>
      <c r="D14" s="2"/>
      <c r="E14" s="2"/>
      <c r="F14" s="2"/>
      <c r="G14" s="19"/>
      <c r="H14" s="19"/>
      <c r="I14" s="19"/>
      <c r="J14" s="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2:22" x14ac:dyDescent="0.2">
      <c r="B15" s="29" t="s">
        <v>47</v>
      </c>
      <c r="C15" s="13">
        <f t="shared" ref="C15:D15" si="0">C6+C13</f>
        <v>11.5</v>
      </c>
      <c r="D15" s="13">
        <f t="shared" si="0"/>
        <v>7</v>
      </c>
      <c r="E15" s="13">
        <f>E6+E13</f>
        <v>35.004999999999995</v>
      </c>
      <c r="F15" s="13">
        <v>38.700000000000003</v>
      </c>
      <c r="G15" s="13">
        <f>G6+G13</f>
        <v>70.8</v>
      </c>
      <c r="H15" s="13">
        <f>H6+H13</f>
        <v>56.4</v>
      </c>
      <c r="I15" s="13">
        <f>I6+I13</f>
        <v>35.353999999999999</v>
      </c>
      <c r="J15" s="13">
        <v>-32.881999999999998</v>
      </c>
      <c r="K15" s="13">
        <v>10.842000000000001</v>
      </c>
      <c r="L15" s="13">
        <f>+L13+L6</f>
        <v>89.025000000000006</v>
      </c>
      <c r="M15" s="13">
        <f>+M13+M6</f>
        <v>42.599999999999994</v>
      </c>
      <c r="N15" s="13">
        <f>N6+N13</f>
        <v>13.233000000000004</v>
      </c>
      <c r="O15" s="13">
        <f>O6+O13</f>
        <v>8.7340000000000089</v>
      </c>
      <c r="P15" s="13">
        <f>P6+P13</f>
        <v>-123.25500000000002</v>
      </c>
      <c r="Q15" s="13">
        <f>Q6+Q13</f>
        <v>-42.527000000000015</v>
      </c>
      <c r="R15" s="13">
        <f>R6+R13</f>
        <v>31.623999999999995</v>
      </c>
      <c r="S15" s="13">
        <v>-140.738</v>
      </c>
      <c r="T15" s="13">
        <v>-108.992</v>
      </c>
      <c r="U15" s="13">
        <f>U6+U13</f>
        <v>-104.79999999999998</v>
      </c>
      <c r="V15" s="13">
        <f>V6+V13</f>
        <v>-56.199999999999996</v>
      </c>
    </row>
    <row r="16" spans="2:22" x14ac:dyDescent="0.2">
      <c r="B16" s="2"/>
      <c r="C16" s="2"/>
      <c r="D16" s="2"/>
      <c r="E16" s="2"/>
      <c r="F16" s="2"/>
      <c r="G16" s="2"/>
      <c r="H16" s="2"/>
      <c r="I16" s="2"/>
      <c r="J16" s="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2">
      <c r="B17" s="30" t="s">
        <v>40</v>
      </c>
      <c r="C17" s="20">
        <v>-28.7</v>
      </c>
      <c r="D17" s="20">
        <v>-57.7</v>
      </c>
      <c r="E17" s="20">
        <v>-88.344999999999999</v>
      </c>
      <c r="F17" s="20">
        <v>-117.3</v>
      </c>
      <c r="G17" s="20">
        <v>-131.80000000000001</v>
      </c>
      <c r="H17" s="20">
        <v>-151.5</v>
      </c>
      <c r="I17" s="20">
        <v>-72.864000000000004</v>
      </c>
      <c r="J17" s="16">
        <v>0</v>
      </c>
      <c r="K17" s="16" t="s">
        <v>17</v>
      </c>
      <c r="L17" s="16" t="s">
        <v>17</v>
      </c>
      <c r="M17" s="16">
        <v>0</v>
      </c>
      <c r="N17" s="20">
        <v>-48.585000000000001</v>
      </c>
      <c r="O17" s="20">
        <v>-189.333</v>
      </c>
      <c r="P17" s="20">
        <v>-88.765000000000001</v>
      </c>
      <c r="Q17" s="20">
        <v>-64.593999999999994</v>
      </c>
      <c r="R17" s="20">
        <v>-100.20699999999999</v>
      </c>
      <c r="S17" s="20">
        <v>-248.58799999999999</v>
      </c>
      <c r="T17" s="20">
        <v>-260.971</v>
      </c>
      <c r="U17" s="20">
        <v>-211.8</v>
      </c>
      <c r="V17" s="20">
        <v>-277.2</v>
      </c>
    </row>
    <row r="18" spans="1:22" x14ac:dyDescent="0.2">
      <c r="B18" s="3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20">
        <v>-142.49100000000001</v>
      </c>
      <c r="L18" s="20">
        <v>-137.393</v>
      </c>
      <c r="M18" s="20">
        <v>-132.5</v>
      </c>
      <c r="N18" s="20">
        <v>-127.905</v>
      </c>
      <c r="O18" s="16">
        <v>0</v>
      </c>
      <c r="P18" s="16">
        <v>0</v>
      </c>
      <c r="Q18" s="20">
        <v>-126.64400000000001</v>
      </c>
      <c r="R18" s="20">
        <v>-181.755</v>
      </c>
      <c r="S18" s="20">
        <v>-190.70400000000001</v>
      </c>
      <c r="T18" s="20">
        <v>-189.68899999999999</v>
      </c>
      <c r="U18" s="20">
        <v>-188.7</v>
      </c>
      <c r="V18" s="20">
        <v>-187.9</v>
      </c>
    </row>
    <row r="19" spans="1:22" x14ac:dyDescent="0.2">
      <c r="B19" s="30" t="s">
        <v>41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20">
        <v>-93.5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20">
        <v>-1.897</v>
      </c>
      <c r="P19" s="20">
        <v>-3.2690000000000001</v>
      </c>
      <c r="Q19" s="20">
        <v>-4.5030000000000001</v>
      </c>
      <c r="R19" s="20">
        <v>-5.8319999999999999</v>
      </c>
      <c r="S19" s="20">
        <v>-7.99</v>
      </c>
      <c r="T19" s="20">
        <v>-10.423999999999999</v>
      </c>
      <c r="U19" s="20">
        <f>-8.595-0.665</f>
        <v>-9.2600000000000016</v>
      </c>
      <c r="V19" s="20">
        <f>-9.708-0.772</f>
        <v>-10.48</v>
      </c>
    </row>
    <row r="20" spans="1:22" x14ac:dyDescent="0.2">
      <c r="B20" s="28" t="s">
        <v>42</v>
      </c>
      <c r="C20" s="17">
        <v>-29</v>
      </c>
      <c r="D20" s="17">
        <v>-31.9</v>
      </c>
      <c r="E20" s="17">
        <v>-29.359000000000002</v>
      </c>
      <c r="F20" s="17">
        <v>-34.700000000000003</v>
      </c>
      <c r="G20" s="17">
        <v>-32.9</v>
      </c>
      <c r="H20" s="17">
        <v>-33.5</v>
      </c>
      <c r="I20" s="17">
        <v>-37.326999999999998</v>
      </c>
      <c r="J20" s="24"/>
      <c r="K20" s="17"/>
      <c r="L20" s="17"/>
      <c r="M20" s="17"/>
      <c r="N20" s="17"/>
      <c r="O20" s="17"/>
      <c r="P20" s="17"/>
      <c r="Q20" s="17"/>
      <c r="R20" s="17"/>
      <c r="S20" s="17"/>
      <c r="T20" s="18"/>
      <c r="U20" s="18"/>
      <c r="V20" s="18"/>
    </row>
    <row r="21" spans="1:22" x14ac:dyDescent="0.2">
      <c r="B21" s="29" t="s">
        <v>43</v>
      </c>
      <c r="C21" s="13">
        <f t="shared" ref="C21:D21" si="1">C17+C19+C20</f>
        <v>-57.7</v>
      </c>
      <c r="D21" s="13">
        <f t="shared" si="1"/>
        <v>-89.6</v>
      </c>
      <c r="E21" s="13">
        <f>E17+E19+E20</f>
        <v>-117.70400000000001</v>
      </c>
      <c r="F21" s="13">
        <f>F17+F19+F20</f>
        <v>-152</v>
      </c>
      <c r="G21" s="13">
        <f>G17+G19+G20</f>
        <v>-164.70000000000002</v>
      </c>
      <c r="H21" s="13">
        <f>H17+H19+H20</f>
        <v>-278.5</v>
      </c>
      <c r="I21" s="13">
        <f>I17+I20</f>
        <v>-110.191</v>
      </c>
      <c r="J21" s="25">
        <v>0</v>
      </c>
      <c r="K21" s="13">
        <f>+K18</f>
        <v>-142.49100000000001</v>
      </c>
      <c r="L21" s="13">
        <f>+L18</f>
        <v>-137.393</v>
      </c>
      <c r="M21" s="13">
        <f>+M18</f>
        <v>-132.5</v>
      </c>
      <c r="N21" s="13">
        <f>SUM(N17:N19)</f>
        <v>-176.49</v>
      </c>
      <c r="O21" s="13">
        <f>SUM(O17:O19)</f>
        <v>-191.23</v>
      </c>
      <c r="P21" s="13">
        <f>SUM(P17:P19)</f>
        <v>-92.034000000000006</v>
      </c>
      <c r="Q21" s="13">
        <f>SUM(Q17:Q19)</f>
        <v>-195.74099999999999</v>
      </c>
      <c r="R21" s="13">
        <f>SUM(R17:R19)</f>
        <v>-287.79399999999998</v>
      </c>
      <c r="S21" s="13">
        <v>-447.28199999999998</v>
      </c>
      <c r="T21" s="13">
        <v>-461.084</v>
      </c>
      <c r="U21" s="13">
        <v>-409.827</v>
      </c>
      <c r="V21" s="13">
        <v>-475.58300000000003</v>
      </c>
    </row>
    <row r="22" spans="1:22" x14ac:dyDescent="0.2">
      <c r="B22" s="8"/>
      <c r="C22" s="8"/>
      <c r="D22" s="8"/>
      <c r="E22" s="8"/>
      <c r="F22" s="8"/>
      <c r="G22" s="26"/>
      <c r="H22" s="26"/>
      <c r="I22" s="26"/>
      <c r="J22" s="26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x14ac:dyDescent="0.2">
      <c r="B23" s="9" t="s">
        <v>32</v>
      </c>
      <c r="C23" s="21">
        <v>-46.1</v>
      </c>
      <c r="D23" s="21">
        <v>-82.7</v>
      </c>
      <c r="E23" s="21">
        <f>E15+E21</f>
        <v>-82.699000000000012</v>
      </c>
      <c r="F23" s="21">
        <v>-113.4</v>
      </c>
      <c r="G23" s="21">
        <v>-94</v>
      </c>
      <c r="H23" s="21">
        <f>H15+H21</f>
        <v>-222.1</v>
      </c>
      <c r="I23" s="21">
        <f>I15+I21</f>
        <v>-74.837000000000003</v>
      </c>
      <c r="J23" s="21">
        <f>+J21+J15</f>
        <v>-32.881999999999998</v>
      </c>
      <c r="K23" s="21">
        <f>+K21+K15</f>
        <v>-131.649</v>
      </c>
      <c r="L23" s="21">
        <f>+L21+L15</f>
        <v>-48.367999999999995</v>
      </c>
      <c r="M23" s="21">
        <f>+M21+M15</f>
        <v>-89.9</v>
      </c>
      <c r="N23" s="21">
        <f>N15+N21</f>
        <v>-163.25700000000001</v>
      </c>
      <c r="O23" s="21">
        <f>O15+O21</f>
        <v>-182.49599999999998</v>
      </c>
      <c r="P23" s="21">
        <f>P15+P21</f>
        <v>-215.28900000000004</v>
      </c>
      <c r="Q23" s="21">
        <f>Q15+Q21</f>
        <v>-238.268</v>
      </c>
      <c r="R23" s="21">
        <f>R15+R21</f>
        <v>-256.16999999999996</v>
      </c>
      <c r="S23" s="21">
        <v>-588.02</v>
      </c>
      <c r="T23" s="21">
        <v>-570.07600000000002</v>
      </c>
      <c r="U23" s="21">
        <v>-514.6</v>
      </c>
      <c r="V23" s="21">
        <v>-531.79999999999995</v>
      </c>
    </row>
    <row r="25" spans="1:22" x14ac:dyDescent="0.2">
      <c r="A25"/>
      <c r="B25" s="9" t="s">
        <v>33</v>
      </c>
      <c r="C25" s="21">
        <v>-6.6</v>
      </c>
      <c r="D25" s="21">
        <v>-40.299999999999997</v>
      </c>
      <c r="E25" s="21">
        <f>E23-E11-E20</f>
        <v>-43.69700000000001</v>
      </c>
      <c r="F25" s="21">
        <f>F23-F11-F20</f>
        <v>-69.649000000000001</v>
      </c>
      <c r="G25" s="21">
        <v>-52.8</v>
      </c>
      <c r="H25" s="21">
        <f>H23-H11-H20</f>
        <v>-179</v>
      </c>
      <c r="I25" s="21">
        <v>-27.789000000000001</v>
      </c>
    </row>
  </sheetData>
  <mergeCells count="1">
    <mergeCell ref="H3:V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E4:V4 C4:D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25"/>
  <sheetViews>
    <sheetView tabSelected="1" zoomScale="115" zoomScaleNormal="115" workbookViewId="0">
      <selection activeCell="E29" sqref="E29"/>
    </sheetView>
  </sheetViews>
  <sheetFormatPr defaultRowHeight="12.75" x14ac:dyDescent="0.2"/>
  <cols>
    <col min="1" max="1" width="3.85546875" style="4" customWidth="1"/>
    <col min="2" max="2" width="52.5703125" style="4" bestFit="1" customWidth="1"/>
    <col min="3" max="6" width="10.140625" style="4" customWidth="1"/>
    <col min="7" max="13" width="9.85546875" style="22" customWidth="1"/>
    <col min="14" max="17" width="9.85546875" style="10" customWidth="1"/>
    <col min="18" max="19" width="8.5703125" style="10" bestFit="1" customWidth="1"/>
    <col min="20" max="20" width="8.85546875" style="10" bestFit="1" customWidth="1"/>
    <col min="21" max="22" width="8.85546875" style="10" customWidth="1"/>
    <col min="23" max="16384" width="9.140625" style="4"/>
  </cols>
  <sheetData>
    <row r="3" spans="2:22" ht="12.75" customHeight="1" x14ac:dyDescent="0.2">
      <c r="B3" s="3" t="s">
        <v>49</v>
      </c>
      <c r="C3" s="3"/>
      <c r="D3" s="3"/>
      <c r="E3" s="3"/>
      <c r="F3" s="3"/>
      <c r="G3" s="3"/>
      <c r="H3" s="35" t="s">
        <v>2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2:22" ht="15.75" customHeight="1" x14ac:dyDescent="0.2">
      <c r="B4" s="1" t="s">
        <v>7</v>
      </c>
      <c r="C4" s="11" t="s">
        <v>53</v>
      </c>
      <c r="D4" s="11" t="s">
        <v>54</v>
      </c>
      <c r="E4" s="11" t="s">
        <v>52</v>
      </c>
      <c r="F4" s="11" t="s">
        <v>51</v>
      </c>
      <c r="G4" s="11" t="s">
        <v>50</v>
      </c>
      <c r="H4" s="11" t="s">
        <v>22</v>
      </c>
      <c r="I4" s="11" t="s">
        <v>20</v>
      </c>
      <c r="J4" s="11" t="s">
        <v>19</v>
      </c>
      <c r="K4" s="11" t="s">
        <v>18</v>
      </c>
      <c r="L4" s="11" t="s">
        <v>16</v>
      </c>
      <c r="M4" s="11" t="s">
        <v>15</v>
      </c>
      <c r="N4" s="11" t="s">
        <v>14</v>
      </c>
      <c r="O4" s="11" t="s">
        <v>13</v>
      </c>
      <c r="P4" s="11" t="s">
        <v>12</v>
      </c>
      <c r="Q4" s="11" t="s">
        <v>11</v>
      </c>
      <c r="R4" s="11" t="s">
        <v>8</v>
      </c>
      <c r="S4" s="11" t="s">
        <v>0</v>
      </c>
      <c r="T4" s="11" t="s">
        <v>1</v>
      </c>
      <c r="U4" s="11" t="s">
        <v>9</v>
      </c>
      <c r="V4" s="11" t="s">
        <v>10</v>
      </c>
    </row>
    <row r="5" spans="2:22" x14ac:dyDescent="0.2">
      <c r="B5" s="2"/>
      <c r="C5" s="2"/>
      <c r="D5" s="2"/>
      <c r="E5" s="2"/>
      <c r="F5" s="2"/>
      <c r="G5" s="2"/>
      <c r="H5" s="2"/>
      <c r="I5" s="2"/>
      <c r="J5" s="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2:22" x14ac:dyDescent="0.2">
      <c r="B6" s="7" t="s">
        <v>5</v>
      </c>
      <c r="C6" s="33">
        <v>52.1</v>
      </c>
      <c r="D6" s="33">
        <v>47.4</v>
      </c>
      <c r="E6" s="33">
        <v>74.897999999999996</v>
      </c>
      <c r="F6" s="7">
        <v>77.7</v>
      </c>
      <c r="G6" s="23">
        <v>99</v>
      </c>
      <c r="H6" s="23">
        <v>89</v>
      </c>
      <c r="I6" s="23">
        <v>64.233000000000004</v>
      </c>
      <c r="J6" s="23">
        <v>178.24700000000001</v>
      </c>
      <c r="K6" s="13">
        <v>76.251000000000005</v>
      </c>
      <c r="L6" s="13">
        <v>109.038</v>
      </c>
      <c r="M6" s="13">
        <v>86.6</v>
      </c>
      <c r="N6" s="13">
        <v>88.552000000000007</v>
      </c>
      <c r="O6" s="13">
        <v>82.608000000000004</v>
      </c>
      <c r="P6" s="13">
        <v>59.387999999999998</v>
      </c>
      <c r="Q6" s="13">
        <v>90.367999999999995</v>
      </c>
      <c r="R6" s="13">
        <v>88.266999999999996</v>
      </c>
      <c r="S6" s="13">
        <v>37.386000000000003</v>
      </c>
      <c r="T6" s="13">
        <v>53.652999999999999</v>
      </c>
      <c r="U6" s="13">
        <v>56.9</v>
      </c>
      <c r="V6" s="13">
        <v>43.4</v>
      </c>
    </row>
    <row r="7" spans="2:22" ht="6.75" customHeight="1" x14ac:dyDescent="0.2">
      <c r="B7" s="2"/>
      <c r="C7" s="2"/>
      <c r="D7" s="2"/>
      <c r="E7" s="2"/>
      <c r="F7" s="2"/>
      <c r="G7" s="2"/>
      <c r="H7" s="2"/>
      <c r="I7" s="2"/>
      <c r="J7" s="2"/>
      <c r="K7" s="12"/>
      <c r="L7" s="12"/>
      <c r="M7" s="12"/>
      <c r="N7" s="12"/>
      <c r="O7" s="12"/>
      <c r="P7" s="12"/>
      <c r="Q7" s="12"/>
      <c r="R7" s="12"/>
      <c r="S7" s="12"/>
      <c r="T7" s="14"/>
      <c r="U7" s="14"/>
      <c r="V7" s="14"/>
    </row>
    <row r="8" spans="2:22" x14ac:dyDescent="0.2">
      <c r="B8" s="5" t="s">
        <v>23</v>
      </c>
      <c r="C8" s="37">
        <v>0</v>
      </c>
      <c r="D8" s="37">
        <v>0</v>
      </c>
      <c r="E8" s="34">
        <v>0</v>
      </c>
      <c r="F8" s="32">
        <v>0</v>
      </c>
      <c r="G8" s="32">
        <v>0</v>
      </c>
      <c r="H8" s="15">
        <v>-3</v>
      </c>
      <c r="I8" s="15">
        <v>-10.319000000000001</v>
      </c>
      <c r="J8" s="15">
        <v>-3.2789999999999999</v>
      </c>
      <c r="K8" s="15">
        <v>-55.408999999999999</v>
      </c>
      <c r="L8" s="15">
        <v>-10.013</v>
      </c>
      <c r="M8" s="15">
        <v>-39</v>
      </c>
      <c r="N8" s="15">
        <v>-49.058</v>
      </c>
      <c r="O8" s="15">
        <v>-12.939</v>
      </c>
      <c r="P8" s="15">
        <v>-13.765000000000001</v>
      </c>
      <c r="Q8" s="15">
        <v>-13.84</v>
      </c>
      <c r="R8" s="15">
        <v>-15.772</v>
      </c>
      <c r="S8" s="15">
        <v>-58.305</v>
      </c>
      <c r="T8" s="15">
        <v>-74.094999999999999</v>
      </c>
      <c r="U8" s="15">
        <v>-85.4</v>
      </c>
      <c r="V8" s="15">
        <v>-36.4</v>
      </c>
    </row>
    <row r="9" spans="2:22" x14ac:dyDescent="0.2">
      <c r="B9" s="5" t="s">
        <v>4</v>
      </c>
      <c r="C9" s="37">
        <v>0</v>
      </c>
      <c r="D9" s="37">
        <v>0</v>
      </c>
      <c r="E9" s="34">
        <v>0</v>
      </c>
      <c r="F9" s="32">
        <v>0</v>
      </c>
      <c r="G9" s="32">
        <v>0</v>
      </c>
      <c r="H9" s="16">
        <v>0</v>
      </c>
      <c r="I9" s="16">
        <v>0</v>
      </c>
      <c r="J9" s="15">
        <v>-147.84899999999999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5">
        <v>-127.578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</row>
    <row r="10" spans="2:22" x14ac:dyDescent="0.2">
      <c r="B10" s="5" t="s">
        <v>3</v>
      </c>
      <c r="C10" s="15">
        <v>-30</v>
      </c>
      <c r="D10" s="15">
        <v>-30</v>
      </c>
      <c r="E10" s="15">
        <v>-30.25</v>
      </c>
      <c r="F10" s="15">
        <v>-30</v>
      </c>
      <c r="G10" s="15">
        <v>-20</v>
      </c>
      <c r="H10" s="15">
        <v>-20</v>
      </c>
      <c r="I10" s="16">
        <v>0</v>
      </c>
      <c r="J10" s="15">
        <v>-60</v>
      </c>
      <c r="K10" s="16">
        <v>0</v>
      </c>
      <c r="L10" s="16">
        <v>0</v>
      </c>
      <c r="M10" s="16">
        <v>0</v>
      </c>
      <c r="N10" s="16">
        <v>0</v>
      </c>
      <c r="O10" s="15">
        <v>-24.959</v>
      </c>
      <c r="P10" s="15">
        <v>-1.3120000000000001</v>
      </c>
      <c r="Q10" s="15">
        <v>-79.131</v>
      </c>
      <c r="R10" s="15">
        <v>-1.25</v>
      </c>
      <c r="S10" s="15">
        <v>-77.289000000000001</v>
      </c>
      <c r="T10" s="15">
        <v>-37.646000000000001</v>
      </c>
      <c r="U10" s="15">
        <v>-34.5</v>
      </c>
      <c r="V10" s="15">
        <v>-22.5</v>
      </c>
    </row>
    <row r="11" spans="2:22" x14ac:dyDescent="0.2">
      <c r="B11" s="5" t="s">
        <v>29</v>
      </c>
      <c r="C11" s="15">
        <v>-10.6</v>
      </c>
      <c r="D11" s="15">
        <v>-10.4</v>
      </c>
      <c r="E11" s="15">
        <v>-9.6430000000000007</v>
      </c>
      <c r="F11" s="15">
        <v>-9.1</v>
      </c>
      <c r="G11" s="15">
        <v>-8.1999999999999993</v>
      </c>
      <c r="H11" s="15">
        <v>-9.6</v>
      </c>
      <c r="I11" s="15">
        <v>-9.7200000000000006</v>
      </c>
      <c r="J11" s="15"/>
      <c r="K11" s="16"/>
      <c r="L11" s="16"/>
      <c r="M11" s="16"/>
      <c r="N11" s="16"/>
      <c r="O11" s="15"/>
      <c r="P11" s="15"/>
      <c r="Q11" s="15"/>
      <c r="R11" s="15"/>
      <c r="S11" s="15"/>
      <c r="T11" s="15"/>
      <c r="U11" s="15"/>
      <c r="V11" s="15"/>
    </row>
    <row r="12" spans="2:22" x14ac:dyDescent="0.2">
      <c r="B12" s="6" t="s">
        <v>24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17">
        <v>-8.84</v>
      </c>
      <c r="J12" s="24">
        <v>0</v>
      </c>
      <c r="K12" s="17">
        <v>-10</v>
      </c>
      <c r="L12" s="17">
        <v>-10</v>
      </c>
      <c r="M12" s="17">
        <v>-5</v>
      </c>
      <c r="N12" s="17">
        <v>-26.260999999999999</v>
      </c>
      <c r="O12" s="17">
        <v>-35.975999999999999</v>
      </c>
      <c r="P12" s="17">
        <v>-39.988</v>
      </c>
      <c r="Q12" s="17">
        <v>-39.923999999999999</v>
      </c>
      <c r="R12" s="17">
        <v>-39.621000000000002</v>
      </c>
      <c r="S12" s="17">
        <v>-42.53</v>
      </c>
      <c r="T12" s="18">
        <v>-50.904000000000003</v>
      </c>
      <c r="U12" s="18">
        <v>-41.8</v>
      </c>
      <c r="V12" s="18">
        <v>-40.700000000000003</v>
      </c>
    </row>
    <row r="13" spans="2:22" x14ac:dyDescent="0.2">
      <c r="B13" s="8" t="s">
        <v>25</v>
      </c>
      <c r="C13" s="19">
        <f>SUM(C8:C12)</f>
        <v>-40.6</v>
      </c>
      <c r="D13" s="19">
        <f>SUM(D8:D12)</f>
        <v>-40.4</v>
      </c>
      <c r="E13" s="19">
        <f>E8+E9+E11+E12+E10</f>
        <v>-39.893000000000001</v>
      </c>
      <c r="F13" s="19">
        <f>F8+F9+F11+F12+F10</f>
        <v>-39.1</v>
      </c>
      <c r="G13" s="19">
        <f>G8+G9+G11+G12+G10</f>
        <v>-28.2</v>
      </c>
      <c r="H13" s="19">
        <f>H8+H9+H11+H12+H10</f>
        <v>-32.6</v>
      </c>
      <c r="I13" s="19">
        <f>I8+I9+I11+I12</f>
        <v>-28.879000000000001</v>
      </c>
      <c r="J13" s="19">
        <f>J8+J9+J10</f>
        <v>-211.12799999999999</v>
      </c>
      <c r="K13" s="19">
        <f>K8+K12</f>
        <v>-65.408999999999992</v>
      </c>
      <c r="L13" s="19">
        <f>L8+L12</f>
        <v>-20.012999999999998</v>
      </c>
      <c r="M13" s="19">
        <v>-44</v>
      </c>
      <c r="N13" s="19">
        <f>SUM(N8:N12)</f>
        <v>-75.319000000000003</v>
      </c>
      <c r="O13" s="19">
        <f>SUM(O8:O12)</f>
        <v>-73.873999999999995</v>
      </c>
      <c r="P13" s="19">
        <f>SUM(P8:P12)</f>
        <v>-182.64300000000003</v>
      </c>
      <c r="Q13" s="19">
        <f>SUM(Q8:Q12)</f>
        <v>-132.89500000000001</v>
      </c>
      <c r="R13" s="19">
        <f>SUM(R8:R12)</f>
        <v>-56.643000000000001</v>
      </c>
      <c r="S13" s="19">
        <v>-178.124</v>
      </c>
      <c r="T13" s="19">
        <v>-162.64500000000001</v>
      </c>
      <c r="U13" s="19">
        <f>SUM(U8:U12)</f>
        <v>-161.69999999999999</v>
      </c>
      <c r="V13" s="19">
        <f>SUM(V8:V12)</f>
        <v>-99.6</v>
      </c>
    </row>
    <row r="14" spans="2:22" x14ac:dyDescent="0.2">
      <c r="B14" s="2"/>
      <c r="C14" s="2"/>
      <c r="D14" s="2"/>
      <c r="E14" s="2"/>
      <c r="F14" s="2"/>
      <c r="G14" s="19"/>
      <c r="H14" s="19"/>
      <c r="I14" s="19"/>
      <c r="J14" s="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2:22" x14ac:dyDescent="0.2">
      <c r="B15" s="7" t="s">
        <v>26</v>
      </c>
      <c r="C15" s="13">
        <f t="shared" ref="C15:D15" si="0">C6+C13</f>
        <v>11.5</v>
      </c>
      <c r="D15" s="13">
        <f t="shared" si="0"/>
        <v>7</v>
      </c>
      <c r="E15" s="13">
        <f>E6+E13</f>
        <v>35.004999999999995</v>
      </c>
      <c r="F15" s="13">
        <v>38.700000000000003</v>
      </c>
      <c r="G15" s="13">
        <f>G6+G13</f>
        <v>70.8</v>
      </c>
      <c r="H15" s="13">
        <f>H6+H13</f>
        <v>56.4</v>
      </c>
      <c r="I15" s="13">
        <f>I6+I13</f>
        <v>35.353999999999999</v>
      </c>
      <c r="J15" s="13">
        <v>-32.881999999999998</v>
      </c>
      <c r="K15" s="13">
        <v>10.842000000000001</v>
      </c>
      <c r="L15" s="13">
        <f>+L13+L6</f>
        <v>89.025000000000006</v>
      </c>
      <c r="M15" s="13">
        <f>+M13+M6</f>
        <v>42.599999999999994</v>
      </c>
      <c r="N15" s="13">
        <f>N6+N13</f>
        <v>13.233000000000004</v>
      </c>
      <c r="O15" s="13">
        <f>O6+O13</f>
        <v>8.7340000000000089</v>
      </c>
      <c r="P15" s="13">
        <f>P6+P13</f>
        <v>-123.25500000000002</v>
      </c>
      <c r="Q15" s="13">
        <f>Q6+Q13</f>
        <v>-42.527000000000015</v>
      </c>
      <c r="R15" s="13">
        <f>R6+R13</f>
        <v>31.623999999999995</v>
      </c>
      <c r="S15" s="13">
        <v>-140.738</v>
      </c>
      <c r="T15" s="13">
        <v>-108.992</v>
      </c>
      <c r="U15" s="13">
        <f>U6+U13</f>
        <v>-104.79999999999998</v>
      </c>
      <c r="V15" s="13">
        <f>V6+V13</f>
        <v>-56.199999999999996</v>
      </c>
    </row>
    <row r="16" spans="2:22" x14ac:dyDescent="0.2">
      <c r="B16" s="2"/>
      <c r="C16" s="2"/>
      <c r="D16" s="2"/>
      <c r="E16" s="2"/>
      <c r="F16" s="2"/>
      <c r="G16" s="2"/>
      <c r="H16" s="2"/>
      <c r="I16" s="2"/>
      <c r="J16" s="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2">
      <c r="B17" s="5" t="s">
        <v>27</v>
      </c>
      <c r="C17" s="20">
        <v>-28.7</v>
      </c>
      <c r="D17" s="20">
        <v>-57.7</v>
      </c>
      <c r="E17" s="20">
        <v>-88.344999999999999</v>
      </c>
      <c r="F17" s="20">
        <v>-117.3</v>
      </c>
      <c r="G17" s="20">
        <v>-131.80000000000001</v>
      </c>
      <c r="H17" s="20">
        <v>-151.5</v>
      </c>
      <c r="I17" s="20">
        <v>-72.864000000000004</v>
      </c>
      <c r="J17" s="16">
        <v>0</v>
      </c>
      <c r="K17" s="16" t="s">
        <v>17</v>
      </c>
      <c r="L17" s="16" t="s">
        <v>17</v>
      </c>
      <c r="M17" s="16">
        <v>0</v>
      </c>
      <c r="N17" s="20">
        <v>-48.585000000000001</v>
      </c>
      <c r="O17" s="20">
        <v>-189.333</v>
      </c>
      <c r="P17" s="20">
        <v>-88.765000000000001</v>
      </c>
      <c r="Q17" s="20">
        <v>-64.593999999999994</v>
      </c>
      <c r="R17" s="20">
        <v>-100.20699999999999</v>
      </c>
      <c r="S17" s="20">
        <v>-248.58799999999999</v>
      </c>
      <c r="T17" s="20">
        <v>-260.971</v>
      </c>
      <c r="U17" s="20">
        <v>-211.8</v>
      </c>
      <c r="V17" s="20">
        <v>-277.2</v>
      </c>
    </row>
    <row r="18" spans="1:22" x14ac:dyDescent="0.2">
      <c r="B18" s="5" t="s">
        <v>4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20">
        <v>-142.49100000000001</v>
      </c>
      <c r="L18" s="20">
        <v>-137.393</v>
      </c>
      <c r="M18" s="20">
        <v>-132.5</v>
      </c>
      <c r="N18" s="20">
        <v>-127.905</v>
      </c>
      <c r="O18" s="16">
        <v>0</v>
      </c>
      <c r="P18" s="16">
        <v>0</v>
      </c>
      <c r="Q18" s="20">
        <v>-126.64400000000001</v>
      </c>
      <c r="R18" s="20">
        <v>-181.755</v>
      </c>
      <c r="S18" s="20">
        <v>-190.70400000000001</v>
      </c>
      <c r="T18" s="20">
        <v>-189.68899999999999</v>
      </c>
      <c r="U18" s="20">
        <v>-188.7</v>
      </c>
      <c r="V18" s="20">
        <v>-187.9</v>
      </c>
    </row>
    <row r="19" spans="1:22" x14ac:dyDescent="0.2">
      <c r="B19" s="5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20">
        <v>-93.5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20">
        <v>-1.897</v>
      </c>
      <c r="P19" s="20">
        <v>-3.2690000000000001</v>
      </c>
      <c r="Q19" s="20">
        <v>-4.5030000000000001</v>
      </c>
      <c r="R19" s="20">
        <v>-5.8319999999999999</v>
      </c>
      <c r="S19" s="20">
        <v>-7.99</v>
      </c>
      <c r="T19" s="20">
        <v>-10.423999999999999</v>
      </c>
      <c r="U19" s="20">
        <f>-8.595-0.665</f>
        <v>-9.2600000000000016</v>
      </c>
      <c r="V19" s="20">
        <f>-9.708-0.772</f>
        <v>-10.48</v>
      </c>
    </row>
    <row r="20" spans="1:22" x14ac:dyDescent="0.2">
      <c r="B20" s="6" t="s">
        <v>21</v>
      </c>
      <c r="C20" s="17">
        <v>-29</v>
      </c>
      <c r="D20" s="17">
        <v>-31.9</v>
      </c>
      <c r="E20" s="17">
        <v>-29.359000000000002</v>
      </c>
      <c r="F20" s="17">
        <v>-34.700000000000003</v>
      </c>
      <c r="G20" s="17">
        <v>-32.9</v>
      </c>
      <c r="H20" s="17">
        <v>-33.5</v>
      </c>
      <c r="I20" s="17">
        <v>-37.326999999999998</v>
      </c>
      <c r="J20" s="24"/>
      <c r="K20" s="17"/>
      <c r="L20" s="17"/>
      <c r="M20" s="17"/>
      <c r="N20" s="17"/>
      <c r="O20" s="17"/>
      <c r="P20" s="17"/>
      <c r="Q20" s="17"/>
      <c r="R20" s="17"/>
      <c r="S20" s="17"/>
      <c r="T20" s="18"/>
      <c r="U20" s="18"/>
      <c r="V20" s="18"/>
    </row>
    <row r="21" spans="1:22" x14ac:dyDescent="0.2">
      <c r="B21" s="7" t="s">
        <v>6</v>
      </c>
      <c r="C21" s="13">
        <f t="shared" ref="C21:D21" si="1">C17+C19+C20</f>
        <v>-57.7</v>
      </c>
      <c r="D21" s="13">
        <f t="shared" si="1"/>
        <v>-89.6</v>
      </c>
      <c r="E21" s="13">
        <f>E17+E19+E20</f>
        <v>-117.70400000000001</v>
      </c>
      <c r="F21" s="13">
        <f>F17+F19+F20</f>
        <v>-152</v>
      </c>
      <c r="G21" s="13">
        <f>G17+G19+G20</f>
        <v>-164.70000000000002</v>
      </c>
      <c r="H21" s="13">
        <f>H17+H19+H20</f>
        <v>-278.5</v>
      </c>
      <c r="I21" s="13">
        <f>I17+I20</f>
        <v>-110.191</v>
      </c>
      <c r="J21" s="25">
        <v>0</v>
      </c>
      <c r="K21" s="13">
        <f>+K18</f>
        <v>-142.49100000000001</v>
      </c>
      <c r="L21" s="13">
        <f>+L18</f>
        <v>-137.393</v>
      </c>
      <c r="M21" s="13">
        <f>+M18</f>
        <v>-132.5</v>
      </c>
      <c r="N21" s="13">
        <f>SUM(N17:N19)</f>
        <v>-176.49</v>
      </c>
      <c r="O21" s="13">
        <f>SUM(O17:O19)</f>
        <v>-191.23</v>
      </c>
      <c r="P21" s="13">
        <f>SUM(P17:P19)</f>
        <v>-92.034000000000006</v>
      </c>
      <c r="Q21" s="13">
        <f>SUM(Q17:Q19)</f>
        <v>-195.74099999999999</v>
      </c>
      <c r="R21" s="13">
        <f>SUM(R17:R19)</f>
        <v>-287.79399999999998</v>
      </c>
      <c r="S21" s="13">
        <v>-447.28199999999998</v>
      </c>
      <c r="T21" s="13">
        <v>-461.084</v>
      </c>
      <c r="U21" s="13">
        <v>-409.827</v>
      </c>
      <c r="V21" s="13">
        <v>-475.58300000000003</v>
      </c>
    </row>
    <row r="22" spans="1:22" x14ac:dyDescent="0.2">
      <c r="B22" s="8"/>
      <c r="C22" s="8"/>
      <c r="D22" s="8"/>
      <c r="E22" s="8"/>
      <c r="F22" s="8"/>
      <c r="G22" s="26"/>
      <c r="H22" s="26"/>
      <c r="I22" s="26"/>
      <c r="J22" s="26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x14ac:dyDescent="0.2">
      <c r="B23" s="9" t="s">
        <v>30</v>
      </c>
      <c r="C23" s="21">
        <v>-46.1</v>
      </c>
      <c r="D23" s="21">
        <v>-82.7</v>
      </c>
      <c r="E23" s="21">
        <f>E15+E21</f>
        <v>-82.699000000000012</v>
      </c>
      <c r="F23" s="21">
        <v>-113.4</v>
      </c>
      <c r="G23" s="21">
        <v>-94</v>
      </c>
      <c r="H23" s="21">
        <f>H15+H21</f>
        <v>-222.1</v>
      </c>
      <c r="I23" s="21">
        <f>I15+I21</f>
        <v>-74.837000000000003</v>
      </c>
      <c r="J23" s="21">
        <f>+J21+J15</f>
        <v>-32.881999999999998</v>
      </c>
      <c r="K23" s="21">
        <f>+K21+K15</f>
        <v>-131.649</v>
      </c>
      <c r="L23" s="21">
        <f>+L21+L15</f>
        <v>-48.367999999999995</v>
      </c>
      <c r="M23" s="21">
        <f>+M21+M15</f>
        <v>-89.9</v>
      </c>
      <c r="N23" s="21">
        <f>N15+N21</f>
        <v>-163.25700000000001</v>
      </c>
      <c r="O23" s="21">
        <f>O15+O21</f>
        <v>-182.49599999999998</v>
      </c>
      <c r="P23" s="21">
        <f>P15+P21</f>
        <v>-215.28900000000004</v>
      </c>
      <c r="Q23" s="21">
        <f>Q15+Q21</f>
        <v>-238.268</v>
      </c>
      <c r="R23" s="21">
        <f>R15+R21</f>
        <v>-256.16999999999996</v>
      </c>
      <c r="S23" s="21">
        <v>-588.02</v>
      </c>
      <c r="T23" s="21">
        <v>-570.07600000000002</v>
      </c>
      <c r="U23" s="21">
        <v>-514.6</v>
      </c>
      <c r="V23" s="21">
        <v>-531.79999999999995</v>
      </c>
    </row>
    <row r="25" spans="1:22" x14ac:dyDescent="0.2">
      <c r="A25"/>
      <c r="B25" s="9" t="s">
        <v>31</v>
      </c>
      <c r="C25" s="21">
        <v>-6.6</v>
      </c>
      <c r="D25" s="21">
        <v>-40.299999999999997</v>
      </c>
      <c r="E25" s="21">
        <f>E23-E11-E20</f>
        <v>-43.69700000000001</v>
      </c>
      <c r="F25" s="21">
        <f>F23-F11-F20</f>
        <v>-69.600000000000009</v>
      </c>
      <c r="G25" s="21">
        <v>-52.8</v>
      </c>
      <c r="H25" s="21">
        <f>H23-H11-H20</f>
        <v>-179</v>
      </c>
      <c r="I25" s="21">
        <v>-27.789000000000001</v>
      </c>
    </row>
  </sheetData>
  <mergeCells count="1">
    <mergeCell ref="H3:V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R4:V4 O4:Q4 E4:N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DEBT</vt:lpstr>
      <vt:lpstr>DEBITO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triantafilliss</dc:creator>
  <cp:lastModifiedBy>Ferrante Barbara</cp:lastModifiedBy>
  <cp:lastPrinted>2011-03-31T10:34:06Z</cp:lastPrinted>
  <dcterms:created xsi:type="dcterms:W3CDTF">2010-04-02T08:54:31Z</dcterms:created>
  <dcterms:modified xsi:type="dcterms:W3CDTF">2026-03-17T16:42:26Z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