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Z:\QUARTERLY\2023 Quarterlies\Q1 2023\Website docs\"/>
    </mc:Choice>
  </mc:AlternateContent>
  <bookViews>
    <workbookView xWindow="0" yWindow="0" windowWidth="28800" windowHeight="12432" tabRatio="888"/>
  </bookViews>
  <sheets>
    <sheet name="Cover" sheetId="18" r:id="rId1"/>
    <sheet name="User Notes" sheetId="29" state="hidden" r:id="rId2"/>
    <sheet name="Consolidated" sheetId="19" r:id="rId3"/>
    <sheet name="Segmented" sheetId="8" r:id="rId4"/>
    <sheet name="Segmented History" sheetId="26" r:id="rId5"/>
    <sheet name="TTech Operations" sheetId="12" r:id="rId6"/>
    <sheet name="TTech Operations History" sheetId="23" r:id="rId7"/>
    <sheet name="TTech Operating Stats" sheetId="11" r:id="rId8"/>
    <sheet name="TTech Operating Stats History" sheetId="17" r:id="rId9"/>
    <sheet name="DLCX Operations" sheetId="27" r:id="rId10"/>
    <sheet name="DLCX Operations History" sheetId="24" r:id="rId11"/>
    <sheet name="Definitions" sheetId="22" r:id="rId12"/>
    <sheet name="Definitions continued" sheetId="30" r:id="rId13"/>
    <sheet name="Graph Data" sheetId="28"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621113__Res_Sales___Service" localSheetId="9">[0]!SAP_Order</definedName>
    <definedName name="_621113__Res_Sales___Service" localSheetId="10">SAP_Order</definedName>
    <definedName name="_621113__Res_Sales___Service" localSheetId="13">'Graph Data'!SAP_Order</definedName>
    <definedName name="_621113__Res_Sales___Service" localSheetId="4">SAP_Order</definedName>
    <definedName name="_621113__Res_Sales___Service" localSheetId="6">[0]!SAP_Order</definedName>
    <definedName name="_621113__Res_Sales___Service" localSheetId="1">SAP_Order</definedName>
    <definedName name="_AIN2" localSheetId="12">'[1]AIN (SSI)'!#REF!</definedName>
    <definedName name="_AIN2" localSheetId="9">'[1]AIN (SSI)'!#REF!</definedName>
    <definedName name="_AIN2" localSheetId="10">'[1]AIN (SSI)'!#REF!</definedName>
    <definedName name="_AIN2" localSheetId="13">'[1]AIN (SSI)'!#REF!</definedName>
    <definedName name="_AIN2" localSheetId="4">'[1]AIN (SSI)'!#REF!</definedName>
    <definedName name="_AIN2" localSheetId="6">'[1]AIN (SSI)'!#REF!</definedName>
    <definedName name="_AIN2" localSheetId="1">'[1]AIN (SSI)'!#REF!</definedName>
    <definedName name="_Order1" hidden="1">255</definedName>
    <definedName name="_R112_1113" localSheetId="12">#REF!</definedName>
    <definedName name="_R112_1113" localSheetId="9">#REF!</definedName>
    <definedName name="_R112_1113" localSheetId="10">#REF!</definedName>
    <definedName name="_R112_1113" localSheetId="13">#REF!</definedName>
    <definedName name="_R112_1113" localSheetId="4">#REF!</definedName>
    <definedName name="_R112_1113" localSheetId="6">#REF!</definedName>
    <definedName name="_R112_1113" localSheetId="1">#REF!</definedName>
    <definedName name="_VRS1" localSheetId="12">#REF!</definedName>
    <definedName name="_VRS1" localSheetId="9">#REF!</definedName>
    <definedName name="_VRS1" localSheetId="10">#REF!</definedName>
    <definedName name="_VRS1" localSheetId="13">#REF!</definedName>
    <definedName name="_VRS1" localSheetId="4">#REF!</definedName>
    <definedName name="_VRS1" localSheetId="6">#REF!</definedName>
    <definedName name="_VRS1" localSheetId="1">#REF!</definedName>
    <definedName name="_VRS2" localSheetId="12">#REF!</definedName>
    <definedName name="_VRS2" localSheetId="9">#REF!</definedName>
    <definedName name="_VRS2" localSheetId="10">#REF!</definedName>
    <definedName name="_VRS2" localSheetId="13">#REF!</definedName>
    <definedName name="_VRS2" localSheetId="4">#REF!</definedName>
    <definedName name="_VRS2" localSheetId="6">#REF!</definedName>
    <definedName name="_VRS2" localSheetId="1">#REF!</definedName>
    <definedName name="AB_Bud_Act" localSheetId="12">[2]Expenses!#REF!</definedName>
    <definedName name="AB_Bud_Act" localSheetId="9">[2]Expenses!#REF!</definedName>
    <definedName name="AB_Bud_Act" localSheetId="10">[2]Expenses!#REF!</definedName>
    <definedName name="AB_Bud_Act" localSheetId="13">[2]Expenses!#REF!</definedName>
    <definedName name="AB_Bud_Act" localSheetId="4">[2]Expenses!#REF!</definedName>
    <definedName name="AB_Bud_Act" localSheetId="6">[2]Expenses!#REF!</definedName>
    <definedName name="AB_Bud_Act" localSheetId="1">[2]Expenses!#REF!</definedName>
    <definedName name="ABData" localSheetId="13">'[3]AB-Data'!$A:$IV</definedName>
    <definedName name="ABData">'[3]AB-Data'!$A:$IV</definedName>
    <definedName name="Account_Map_Final" localSheetId="12">#REF!</definedName>
    <definedName name="Account_Map_Final" localSheetId="9">#REF!</definedName>
    <definedName name="Account_Map_Final" localSheetId="10">#REF!</definedName>
    <definedName name="Account_Map_Final" localSheetId="13">#REF!</definedName>
    <definedName name="Account_Map_Final" localSheetId="4">#REF!</definedName>
    <definedName name="Account_Map_Final" localSheetId="6">#REF!</definedName>
    <definedName name="Account_Map_Final" localSheetId="1">#REF!</definedName>
    <definedName name="Area_Input_curr_mo" localSheetId="12">#REF!</definedName>
    <definedName name="Area_Input_curr_mo" localSheetId="9">#REF!</definedName>
    <definedName name="Area_Input_curr_mo" localSheetId="10">#REF!</definedName>
    <definedName name="Area_Input_curr_mo" localSheetId="13">#REF!</definedName>
    <definedName name="Area_Input_curr_mo" localSheetId="4">#REF!</definedName>
    <definedName name="Area_Input_curr_mo" localSheetId="6">#REF!</definedName>
    <definedName name="Area_Input_curr_mo" localSheetId="1">#REF!</definedName>
    <definedName name="Area_Input_tot_yr" localSheetId="12">#REF!</definedName>
    <definedName name="Area_Input_tot_yr" localSheetId="9">#REF!</definedName>
    <definedName name="Area_Input_tot_yr" localSheetId="10">#REF!</definedName>
    <definedName name="Area_Input_tot_yr" localSheetId="13">#REF!</definedName>
    <definedName name="Area_Input_tot_yr" localSheetId="4">#REF!</definedName>
    <definedName name="Area_Input_tot_yr" localSheetId="6">#REF!</definedName>
    <definedName name="Area_Input_tot_yr" localSheetId="1">#REF!</definedName>
    <definedName name="Area_Input_YTD" localSheetId="12">#REF!</definedName>
    <definedName name="Area_Input_YTD" localSheetId="9">#REF!</definedName>
    <definedName name="Area_Input_YTD" localSheetId="10">#REF!</definedName>
    <definedName name="Area_Input_YTD" localSheetId="13">#REF!</definedName>
    <definedName name="Area_Input_YTD" localSheetId="4">#REF!</definedName>
    <definedName name="Area_Input_YTD" localSheetId="6">#REF!</definedName>
    <definedName name="Area_Input_YTD" localSheetId="1">#REF!</definedName>
    <definedName name="Area_lookup" localSheetId="12">#REF!</definedName>
    <definedName name="Area_lookup" localSheetId="9">#REF!</definedName>
    <definedName name="Area_lookup" localSheetId="10">#REF!</definedName>
    <definedName name="Area_lookup" localSheetId="13">#REF!</definedName>
    <definedName name="Area_lookup" localSheetId="4">#REF!</definedName>
    <definedName name="Area_lookup" localSheetId="6">#REF!</definedName>
    <definedName name="Area_lookup" localSheetId="1">#REF!</definedName>
    <definedName name="BC_Act" localSheetId="12">#REF!</definedName>
    <definedName name="BC_Act" localSheetId="9">#REF!</definedName>
    <definedName name="BC_Act" localSheetId="10">#REF!</definedName>
    <definedName name="BC_Act" localSheetId="13">#REF!</definedName>
    <definedName name="BC_Act" localSheetId="4">#REF!</definedName>
    <definedName name="BC_Act" localSheetId="6">#REF!</definedName>
    <definedName name="BC_Act" localSheetId="1">#REF!</definedName>
    <definedName name="BC_Bud" localSheetId="12">#REF!</definedName>
    <definedName name="BC_Bud" localSheetId="9">#REF!</definedName>
    <definedName name="BC_Bud" localSheetId="10">#REF!</definedName>
    <definedName name="BC_Bud" localSheetId="13">#REF!</definedName>
    <definedName name="BC_Bud" localSheetId="4">#REF!</definedName>
    <definedName name="BC_Bud" localSheetId="6">#REF!</definedName>
    <definedName name="BC_Bud" localSheetId="1">#REF!</definedName>
    <definedName name="BC_Bud_SKF" localSheetId="12">#REF!</definedName>
    <definedName name="BC_Bud_SKF" localSheetId="9">#REF!</definedName>
    <definedName name="BC_Bud_SKF" localSheetId="10">#REF!</definedName>
    <definedName name="BC_Bud_SKF" localSheetId="13">#REF!</definedName>
    <definedName name="BC_Bud_SKF" localSheetId="4">#REF!</definedName>
    <definedName name="BC_Bud_SKF" localSheetId="6">#REF!</definedName>
    <definedName name="BC_Bud_SKF" localSheetId="1">#REF!</definedName>
    <definedName name="BCRev_Act">[4]Revenue!$B$2:$I$60</definedName>
    <definedName name="BUS_ACTUAL" localSheetId="13">'[5]Business-VLOB'!$C$45:$R$207</definedName>
    <definedName name="BUS_ACTUAL">'[5]Business-VLOB'!$C$45:$R$207</definedName>
    <definedName name="BUS_BUDGET">'[6]Business-VLOB'!$C$45:$R$210</definedName>
    <definedName name="BUS_PRIOR_YEAR">'[7]Business-VLOB'!$C$45:$R$210</definedName>
    <definedName name="CARRIER_ACTUAL" localSheetId="13">'[5]Carrier-VLOB'!$C$45:$R$207</definedName>
    <definedName name="CARRIER_ACTUAL">'[5]Carrier-VLOB'!$C$45:$R$207</definedName>
    <definedName name="CARRIER_BUDGET">'[6]Carrier-VLOB'!$C$45:$R$210</definedName>
    <definedName name="CARRIER_PRIOR_YEAR">'[7]Carrier-VLOB'!$C$45:$R$210</definedName>
    <definedName name="cashflow" localSheetId="9" hidden="1">{"inservice96",#N/A,FALSE,"Sheet1";"gain96",#N/A,FALSE,"Sheet1";"inward96",#N/A,FALSE,"Sheet1"}</definedName>
    <definedName name="cashflow" localSheetId="10" hidden="1">{"inservice96",#N/A,FALSE,"Sheet1";"gain96",#N/A,FALSE,"Sheet1";"inward96",#N/A,FALSE,"Sheet1"}</definedName>
    <definedName name="cashflow" localSheetId="13" hidden="1">{"inservice96",#N/A,FALSE,"Sheet1";"gain96",#N/A,FALSE,"Sheet1";"inward96",#N/A,FALSE,"Sheet1"}</definedName>
    <definedName name="cashflow" localSheetId="4" hidden="1">{"inservice96",#N/A,FALSE,"Sheet1";"gain96",#N/A,FALSE,"Sheet1";"inward96",#N/A,FALSE,"Sheet1"}</definedName>
    <definedName name="cashflow" localSheetId="6" hidden="1">{"inservice96",#N/A,FALSE,"Sheet1";"gain96",#N/A,FALSE,"Sheet1";"inward96",#N/A,FALSE,"Sheet1"}</definedName>
    <definedName name="cashflow" localSheetId="1" hidden="1">{"inservice96",#N/A,FALSE,"Sheet1";"gain96",#N/A,FALSE,"Sheet1";"inward96",#N/A,FALSE,"Sheet1"}</definedName>
    <definedName name="CCO_ACTUAL" localSheetId="13">'[5]CoinCard-VLOB'!$C$45:$R$207</definedName>
    <definedName name="CCO_ACTUAL">'[5]CoinCard-VLOB'!$C$45:$R$207</definedName>
    <definedName name="CCO_BUDGET">'[6]CoinCard-VLOB'!$C$45:$R$210</definedName>
    <definedName name="CCO_PRIOR_YEAR">'[7]CoinCard-VLOB'!$C$45:$R$210</definedName>
    <definedName name="CIQWBGuid" hidden="1">"JoanDedora_Restructure Full Monty - 2012.xlsx"</definedName>
    <definedName name="condensed" localSheetId="12">#REF!</definedName>
    <definedName name="condensed" localSheetId="9">#REF!</definedName>
    <definedName name="condensed" localSheetId="10">#REF!</definedName>
    <definedName name="condensed" localSheetId="13">#REF!</definedName>
    <definedName name="condensed" localSheetId="4">#REF!</definedName>
    <definedName name="condensed" localSheetId="6">#REF!</definedName>
    <definedName name="condensed" localSheetId="1">#REF!</definedName>
    <definedName name="CORP_ACTUAL" localSheetId="13">'[5]Corporate-VLOB'!$C$45:$R$207</definedName>
    <definedName name="CORP_ACTUAL">'[5]Corporate-VLOB'!$C$45:$R$207</definedName>
    <definedName name="CORP_BUDGET">'[6]Corporate-VLOB'!$C$45:$R$210</definedName>
    <definedName name="CORP_PRIOR_YEAR">'[7]Corporate-VLOB'!$C$45:$R$210</definedName>
    <definedName name="DATA1" localSheetId="12">#REF!</definedName>
    <definedName name="DATA1" localSheetId="9">#REF!</definedName>
    <definedName name="DATA1" localSheetId="4">#REF!</definedName>
    <definedName name="DATA1" localSheetId="1">#REF!</definedName>
    <definedName name="DATA10" localSheetId="12">'[8]555143 Restr-like (non-labour)'!#REF!</definedName>
    <definedName name="DATA10" localSheetId="9">'[8]555143 Restr-like (non-labour)'!#REF!</definedName>
    <definedName name="DATA10" localSheetId="4">'[8]555143 Restr-like (non-labour)'!#REF!</definedName>
    <definedName name="DATA10" localSheetId="1">'[9]555143 Restr-like (non-labour)'!#REF!</definedName>
    <definedName name="DATA11" localSheetId="12">'[8]555143 Restr-like (non-labour)'!#REF!</definedName>
    <definedName name="DATA11" localSheetId="9">'[8]555143 Restr-like (non-labour)'!#REF!</definedName>
    <definedName name="DATA11" localSheetId="4">'[8]555143 Restr-like (non-labour)'!#REF!</definedName>
    <definedName name="DATA11" localSheetId="1">'[9]555143 Restr-like (non-labour)'!#REF!</definedName>
    <definedName name="DATA2" localSheetId="12">#REF!</definedName>
    <definedName name="DATA2" localSheetId="9">#REF!</definedName>
    <definedName name="DATA2" localSheetId="4">#REF!</definedName>
    <definedName name="DATA2" localSheetId="1">#REF!</definedName>
    <definedName name="DATA3" localSheetId="12">#REF!</definedName>
    <definedName name="DATA3" localSheetId="9">#REF!</definedName>
    <definedName name="DATA3" localSheetId="4">#REF!</definedName>
    <definedName name="DATA3" localSheetId="1">#REF!</definedName>
    <definedName name="DATA4" localSheetId="12">#REF!</definedName>
    <definedName name="DATA4" localSheetId="9">#REF!</definedName>
    <definedName name="DATA4" localSheetId="4">#REF!</definedName>
    <definedName name="DATA4" localSheetId="1">#REF!</definedName>
    <definedName name="DATA5" localSheetId="12">#REF!</definedName>
    <definedName name="DATA5" localSheetId="9">#REF!</definedName>
    <definedName name="DATA5" localSheetId="4">#REF!</definedName>
    <definedName name="DATA5" localSheetId="1">#REF!</definedName>
    <definedName name="DATA6" localSheetId="12">#REF!</definedName>
    <definedName name="DATA6" localSheetId="9">#REF!</definedName>
    <definedName name="DATA6" localSheetId="4">#REF!</definedName>
    <definedName name="DATA6" localSheetId="1">#REF!</definedName>
    <definedName name="DATA7" localSheetId="12">#REF!</definedName>
    <definedName name="DATA7" localSheetId="9">#REF!</definedName>
    <definedName name="DATA7" localSheetId="4">#REF!</definedName>
    <definedName name="DATA7" localSheetId="1">#REF!</definedName>
    <definedName name="DATA8" localSheetId="12">#REF!</definedName>
    <definedName name="DATA8" localSheetId="9">#REF!</definedName>
    <definedName name="DATA8" localSheetId="4">#REF!</definedName>
    <definedName name="DATA8" localSheetId="1">#REF!</definedName>
    <definedName name="DATA9" localSheetId="12">#REF!</definedName>
    <definedName name="DATA9" localSheetId="9">#REF!</definedName>
    <definedName name="DATA9" localSheetId="4">#REF!</definedName>
    <definedName name="DATA9" localSheetId="1">#REF!</definedName>
    <definedName name="_xlnm.Database" localSheetId="13">[10]SAPfile!$X$30:$BN$437</definedName>
    <definedName name="_xlnm.Database">[10]SAPfile!$X$30:$BN$437</definedName>
    <definedName name="detail" localSheetId="12">#REF!</definedName>
    <definedName name="detail" localSheetId="9">#REF!</definedName>
    <definedName name="detail" localSheetId="10">#REF!</definedName>
    <definedName name="detail" localSheetId="13">#REF!</definedName>
    <definedName name="detail" localSheetId="4">#REF!</definedName>
    <definedName name="detail" localSheetId="6">#REF!</definedName>
    <definedName name="detail" localSheetId="1">#REF!</definedName>
    <definedName name="DS5AA" localSheetId="12">[11]BUDIS!#REF!</definedName>
    <definedName name="DS5AA" localSheetId="9">[11]BUDIS!#REF!</definedName>
    <definedName name="DS5AA" localSheetId="10">[11]BUDIS!#REF!</definedName>
    <definedName name="DS5AA" localSheetId="13">[11]BUDIS!#REF!</definedName>
    <definedName name="DS5AA" localSheetId="4">[11]BUDIS!#REF!</definedName>
    <definedName name="DS5AA" localSheetId="6">[11]BUDIS!#REF!</definedName>
    <definedName name="DS5AA" localSheetId="1">[11]BUDIS!#REF!</definedName>
    <definedName name="ELIMINATION1" localSheetId="12">#REF!</definedName>
    <definedName name="ELIMINATION1" localSheetId="9">#REF!</definedName>
    <definedName name="ELIMINATION1" localSheetId="10">#REF!</definedName>
    <definedName name="ELIMINATION1" localSheetId="13">#REF!</definedName>
    <definedName name="ELIMINATION1" localSheetId="4">#REF!</definedName>
    <definedName name="ELIMINATION1" localSheetId="6">#REF!</definedName>
    <definedName name="ELIMINATION1" localSheetId="1">#REF!</definedName>
    <definedName name="ELIMINATION2" localSheetId="12">#REF!</definedName>
    <definedName name="ELIMINATION2" localSheetId="9">#REF!</definedName>
    <definedName name="ELIMINATION2" localSheetId="10">#REF!</definedName>
    <definedName name="ELIMINATION2" localSheetId="13">#REF!</definedName>
    <definedName name="ELIMINATION2" localSheetId="4">#REF!</definedName>
    <definedName name="ELIMINATION2" localSheetId="6">#REF!</definedName>
    <definedName name="ELIMINATION2" localSheetId="1">#REF!</definedName>
    <definedName name="Expenses" localSheetId="13">[2]Expenses!$A:$IV</definedName>
    <definedName name="Expenses">[2]Expenses!$A:$IV</definedName>
    <definedName name="Expenses_2000" localSheetId="13">'[12]Expenses (2000)'!$A:$IV</definedName>
    <definedName name="Expenses_2000">'[12]Expenses (2000)'!$A:$IV</definedName>
    <definedName name="figures" localSheetId="12">#REF!</definedName>
    <definedName name="figures" localSheetId="9">#REF!</definedName>
    <definedName name="figures" localSheetId="10">#REF!</definedName>
    <definedName name="figures" localSheetId="13">#REF!</definedName>
    <definedName name="figures" localSheetId="4">#REF!</definedName>
    <definedName name="figures" localSheetId="6">#REF!</definedName>
    <definedName name="figures" localSheetId="1">#REF!</definedName>
    <definedName name="Fiscal_year___________________1000">"SAP_Order"</definedName>
    <definedName name="Input_Area_Revenue" localSheetId="12">#REF!</definedName>
    <definedName name="Input_Area_Revenue" localSheetId="9">#REF!</definedName>
    <definedName name="Input_Area_Revenue" localSheetId="10">#REF!</definedName>
    <definedName name="Input_Area_Revenue" localSheetId="13">#REF!</definedName>
    <definedName name="Input_Area_Revenue" localSheetId="4">#REF!</definedName>
    <definedName name="Input_Area_Revenue" localSheetId="6">#REF!</definedName>
    <definedName name="Input_Area_Revenue" localSheetId="1">#REF!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41911.6927430556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ap" localSheetId="12">'[13]Cost Element Map'!#REF!</definedName>
    <definedName name="Map" localSheetId="9">'[13]Cost Element Map'!#REF!</definedName>
    <definedName name="Map" localSheetId="10">'[13]Cost Element Map'!#REF!</definedName>
    <definedName name="Map" localSheetId="13">'[13]Cost Element Map'!#REF!</definedName>
    <definedName name="Map" localSheetId="4">'[13]Cost Element Map'!#REF!</definedName>
    <definedName name="Map" localSheetId="6">'[13]Cost Element Map'!#REF!</definedName>
    <definedName name="Map" localSheetId="1">'[13]Cost Element Map'!#REF!</definedName>
    <definedName name="MESSAGE_CENTRE2" localSheetId="12">[1]M.O.M.!#REF!</definedName>
    <definedName name="MESSAGE_CENTRE2" localSheetId="9">[1]M.O.M.!#REF!</definedName>
    <definedName name="MESSAGE_CENTRE2" localSheetId="10">[1]M.O.M.!#REF!</definedName>
    <definedName name="MESSAGE_CENTRE2" localSheetId="13">[1]M.O.M.!#REF!</definedName>
    <definedName name="MESSAGE_CENTRE2" localSheetId="4">[1]M.O.M.!#REF!</definedName>
    <definedName name="MESSAGE_CENTRE2" localSheetId="6">[1]M.O.M.!#REF!</definedName>
    <definedName name="MESSAGE_CENTRE2" localSheetId="1">[1]M.O.M.!#REF!</definedName>
    <definedName name="other_schedule" localSheetId="12">#REF!</definedName>
    <definedName name="other_schedule" localSheetId="9">#REF!</definedName>
    <definedName name="other_schedule" localSheetId="10">#REF!</definedName>
    <definedName name="other_schedule" localSheetId="13">#REF!</definedName>
    <definedName name="other_schedule" localSheetId="4">#REF!</definedName>
    <definedName name="other_schedule" localSheetId="6">#REF!</definedName>
    <definedName name="other_schedule" localSheetId="1">#REF!</definedName>
    <definedName name="PAGE2" localSheetId="12">#REF!</definedName>
    <definedName name="PAGE2" localSheetId="9">#REF!</definedName>
    <definedName name="PAGE2" localSheetId="10">#REF!</definedName>
    <definedName name="PAGE2" localSheetId="13">#REF!</definedName>
    <definedName name="PAGE2" localSheetId="4">#REF!</definedName>
    <definedName name="PAGE2" localSheetId="6">#REF!</definedName>
    <definedName name="PAGE2" localSheetId="1">#REF!</definedName>
    <definedName name="PCA_Rpt" localSheetId="12">#REF!</definedName>
    <definedName name="PCA_Rpt" localSheetId="9">#REF!</definedName>
    <definedName name="PCA_Rpt" localSheetId="10">#REF!</definedName>
    <definedName name="PCA_Rpt" localSheetId="13">#REF!</definedName>
    <definedName name="PCA_Rpt" localSheetId="4">#REF!</definedName>
    <definedName name="PCA_Rpt" localSheetId="6">#REF!</definedName>
    <definedName name="PCA_Rpt" localSheetId="1">#REF!</definedName>
    <definedName name="_xlnm.Print_Area" localSheetId="2">Consolidated!$A$1:$J$39</definedName>
    <definedName name="_xlnm.Print_Area" localSheetId="0">Cover!$A$1:$F$59</definedName>
    <definedName name="_xlnm.Print_Area" localSheetId="11">Definitions!$A$1:$M$18</definedName>
    <definedName name="_xlnm.Print_Area" localSheetId="12">'Definitions continued'!$A$1:$M$44</definedName>
    <definedName name="_xlnm.Print_Area" localSheetId="9">'DLCX Operations'!$A$1:$G$48</definedName>
    <definedName name="_xlnm.Print_Area" localSheetId="10">'DLCX Operations History'!$A$1:$J$47</definedName>
    <definedName name="_xlnm.Print_Area" localSheetId="13">'Graph Data'!$A$1:$AE$93</definedName>
    <definedName name="_xlnm.Print_Area" localSheetId="3">Segmented!$A$1:$G$68</definedName>
    <definedName name="_xlnm.Print_Area" localSheetId="4">'Segmented History'!$A$1:$J$69</definedName>
    <definedName name="_xlnm.Print_Area" localSheetId="7">'TTech Operating Stats'!$A$1:$F$54</definedName>
    <definedName name="_xlnm.Print_Area" localSheetId="8">'TTech Operating Stats History'!$A$1:$J$51</definedName>
    <definedName name="_xlnm.Print_Area" localSheetId="5">'TTech Operations'!$A$1:$G$50</definedName>
    <definedName name="_xlnm.Print_Area" localSheetId="6">'TTech Operations History'!$A$1:$J$52</definedName>
    <definedName name="_xlnm.Print_Area" localSheetId="1">'User Notes'!$A$1:$M$20</definedName>
    <definedName name="Product_curr_mo" localSheetId="12">#REF!</definedName>
    <definedName name="Product_curr_mo" localSheetId="9">#REF!</definedName>
    <definedName name="Product_curr_mo" localSheetId="10">#REF!</definedName>
    <definedName name="Product_curr_mo" localSheetId="13">#REF!</definedName>
    <definedName name="Product_curr_mo" localSheetId="4">#REF!</definedName>
    <definedName name="Product_curr_mo" localSheetId="6">#REF!</definedName>
    <definedName name="Product_curr_mo" localSheetId="1">#REF!</definedName>
    <definedName name="Product_tot_yr" localSheetId="12">#REF!</definedName>
    <definedName name="Product_tot_yr" localSheetId="9">#REF!</definedName>
    <definedName name="Product_tot_yr" localSheetId="10">#REF!</definedName>
    <definedName name="Product_tot_yr" localSheetId="13">#REF!</definedName>
    <definedName name="Product_tot_yr" localSheetId="4">#REF!</definedName>
    <definedName name="Product_tot_yr" localSheetId="6">#REF!</definedName>
    <definedName name="Product_tot_yr" localSheetId="1">#REF!</definedName>
    <definedName name="Product_ytd" localSheetId="12">#REF!</definedName>
    <definedName name="Product_ytd" localSheetId="9">#REF!</definedName>
    <definedName name="Product_ytd" localSheetId="10">#REF!</definedName>
    <definedName name="Product_ytd" localSheetId="13">#REF!</definedName>
    <definedName name="Product_ytd" localSheetId="4">#REF!</definedName>
    <definedName name="Product_ytd" localSheetId="6">#REF!</definedName>
    <definedName name="Product_ytd" localSheetId="1">#REF!</definedName>
    <definedName name="RES_ACTUAL" localSheetId="13">'[5]Residential-VLOB'!$C$45:$R$207</definedName>
    <definedName name="RES_ACTUAL">'[5]Residential-VLOB'!$C$45:$R$207</definedName>
    <definedName name="RES_BUDGET">'[6]Residential-VLOB'!$C$45:$R$210</definedName>
    <definedName name="RES_PRIOR_YEAR">'[7]Residential-VLOB'!$C$45:$R$210</definedName>
    <definedName name="RES_PROD_YTD" localSheetId="13">'[14]Residential - Summary'!$B$12:$P$199</definedName>
    <definedName name="RES_PROD_YTD">'[14]Residential - Summary'!$B$12:$P$199</definedName>
    <definedName name="Rev_Report">'[15]Current Month'!$B$13:$N$560</definedName>
    <definedName name="SAP_Order" localSheetId="13">'[16]SAP Order'!$A:$IV</definedName>
    <definedName name="SAP_Order">'[16]SAP Order'!$A:$IV</definedName>
    <definedName name="SCFP_DETAIL" localSheetId="12">[17]SCFPTEL!#REF!</definedName>
    <definedName name="SCFP_DETAIL" localSheetId="9">[17]SCFPTEL!#REF!</definedName>
    <definedName name="SCFP_DETAIL" localSheetId="10">[17]SCFPTEL!#REF!</definedName>
    <definedName name="SCFP_DETAIL" localSheetId="13">[17]SCFPTEL!#REF!</definedName>
    <definedName name="SCFP_DETAIL" localSheetId="4">[17]SCFPTEL!#REF!</definedName>
    <definedName name="SCFP_DETAIL" localSheetId="6">[17]SCFPTEL!#REF!</definedName>
    <definedName name="SCFP_DETAIL" localSheetId="1">[17]SCFPTEL!#REF!</definedName>
    <definedName name="SMART8" localSheetId="12">#REF!</definedName>
    <definedName name="SMART8" localSheetId="9">#REF!</definedName>
    <definedName name="SMART8" localSheetId="10">#REF!</definedName>
    <definedName name="SMART8" localSheetId="13">#REF!</definedName>
    <definedName name="SMART8" localSheetId="4">#REF!</definedName>
    <definedName name="SMART8" localSheetId="6">#REF!</definedName>
    <definedName name="SMART8" localSheetId="1">#REF!</definedName>
    <definedName name="TCI_PROD_YTD" localSheetId="13">'[14]Total TCI - Summary'!$B$12:$P$200</definedName>
    <definedName name="TCI_PROD_YTD">'[14]Total TCI - Summary'!$B$12:$P$200</definedName>
    <definedName name="test" localSheetId="12">'[18]FDC Income Statement'!#REF!</definedName>
    <definedName name="test" localSheetId="9">'[18]FDC Income Statement'!#REF!</definedName>
    <definedName name="test" localSheetId="10">'[18]FDC Income Statement'!#REF!</definedName>
    <definedName name="test" localSheetId="13">'[18]FDC Income Statement'!#REF!</definedName>
    <definedName name="test" localSheetId="4">'[18]FDC Income Statement'!#REF!</definedName>
    <definedName name="test" localSheetId="6">'[18]FDC Income Statement'!#REF!</definedName>
    <definedName name="test" localSheetId="1">'[18]FDC Income Statement'!#REF!</definedName>
    <definedName name="TEST0" localSheetId="12">#REF!</definedName>
    <definedName name="TEST0" localSheetId="9">#REF!</definedName>
    <definedName name="TEST0" localSheetId="4">#REF!</definedName>
    <definedName name="TEST0" localSheetId="1">#REF!</definedName>
    <definedName name="TESTHKEY" localSheetId="12">#REF!</definedName>
    <definedName name="TESTHKEY" localSheetId="9">#REF!</definedName>
    <definedName name="TESTHKEY" localSheetId="4">#REF!</definedName>
    <definedName name="TESTHKEY" localSheetId="1">#REF!</definedName>
    <definedName name="TESTKEYS" localSheetId="12">#REF!</definedName>
    <definedName name="TESTKEYS" localSheetId="9">#REF!</definedName>
    <definedName name="TESTKEYS" localSheetId="4">#REF!</definedName>
    <definedName name="TESTKEYS" localSheetId="1">#REF!</definedName>
    <definedName name="TESTVKEY" localSheetId="12">#REF!</definedName>
    <definedName name="TESTVKEY" localSheetId="9">#REF!</definedName>
    <definedName name="TESTVKEY" localSheetId="4">#REF!</definedName>
    <definedName name="TESTVKEY" localSheetId="1">#REF!</definedName>
    <definedName name="TOTAL_ACTUAL" localSheetId="13">'[5]Total TCI-VLOB'!$C$45:$R$207</definedName>
    <definedName name="TOTAL_ACTUAL">'[5]Total TCI-VLOB'!$C$45:$R$207</definedName>
    <definedName name="TOTAL_BUDGET">'[6]Total TCI-VLOB'!$C$45:$R$210</definedName>
    <definedName name="TOTAL_PRIOR_YEAR">'[7]Total TCI-VLOB'!$C$45:$R$210</definedName>
    <definedName name="Variance" localSheetId="13">'[19]Bus Rev'!$A$10:$H$122</definedName>
    <definedName name="Variance">'[19]Bus Rev'!$A$10:$H$122</definedName>
    <definedName name="Variance_MktgSales" localSheetId="12">#REF!</definedName>
    <definedName name="Variance_MktgSales" localSheetId="9">#REF!</definedName>
    <definedName name="Variance_MktgSales" localSheetId="10">#REF!</definedName>
    <definedName name="Variance_MktgSales" localSheetId="13">#REF!</definedName>
    <definedName name="Variance_MktgSales" localSheetId="4">#REF!</definedName>
    <definedName name="Variance_MktgSales" localSheetId="6">#REF!</definedName>
    <definedName name="Variance_MktgSales" localSheetId="1">#REF!</definedName>
    <definedName name="WHOLESALE2" localSheetId="12">[1]Wholesale!#REF!</definedName>
    <definedName name="WHOLESALE2" localSheetId="9">[1]Wholesale!#REF!</definedName>
    <definedName name="WHOLESALE2" localSheetId="10">[1]Wholesale!#REF!</definedName>
    <definedName name="WHOLESALE2" localSheetId="13">[1]Wholesale!#REF!</definedName>
    <definedName name="WHOLESALE2" localSheetId="4">[1]Wholesale!#REF!</definedName>
    <definedName name="WHOLESALE2" localSheetId="6">[1]Wholesale!#REF!</definedName>
    <definedName name="WHOLESALE2" localSheetId="1">[1]Wholesale!#REF!</definedName>
    <definedName name="wrn.1996." localSheetId="9" hidden="1">{"inservice96",#N/A,FALSE,"Sheet1";"gain96",#N/A,FALSE,"Sheet1";"inward96",#N/A,FALSE,"Sheet1"}</definedName>
    <definedName name="wrn.1996." localSheetId="10" hidden="1">{"inservice96",#N/A,FALSE,"Sheet1";"gain96",#N/A,FALSE,"Sheet1";"inward96",#N/A,FALSE,"Sheet1"}</definedName>
    <definedName name="wrn.1996." localSheetId="13" hidden="1">{"inservice96",#N/A,FALSE,"Sheet1";"gain96",#N/A,FALSE,"Sheet1";"inward96",#N/A,FALSE,"Sheet1"}</definedName>
    <definedName name="wrn.1996." localSheetId="4" hidden="1">{"inservice96",#N/A,FALSE,"Sheet1";"gain96",#N/A,FALSE,"Sheet1";"inward96",#N/A,FALSE,"Sheet1"}</definedName>
    <definedName name="wrn.1996." localSheetId="6" hidden="1">{"inservice96",#N/A,FALSE,"Sheet1";"gain96",#N/A,FALSE,"Sheet1";"inward96",#N/A,FALSE,"Sheet1"}</definedName>
    <definedName name="wrn.1996." localSheetId="1" hidden="1">{"inservice96",#N/A,FALSE,"Sheet1";"gain96",#N/A,FALSE,"Sheet1";"inward96",#N/A,FALSE,"Sheet1"}</definedName>
  </definedNames>
  <calcPr calcId="162913"/>
</workbook>
</file>

<file path=xl/calcChain.xml><?xml version="1.0" encoding="utf-8"?>
<calcChain xmlns="http://schemas.openxmlformats.org/spreadsheetml/2006/main">
  <c r="C67" i="28" l="1"/>
  <c r="C68" i="28"/>
  <c r="B68" i="28"/>
  <c r="B67" i="28"/>
  <c r="D65" i="28"/>
  <c r="C65" i="28"/>
  <c r="B65" i="28"/>
  <c r="D58" i="28"/>
  <c r="C58" i="28"/>
  <c r="B58" i="28"/>
  <c r="C50" i="28"/>
  <c r="D50" i="28"/>
  <c r="B50" i="28"/>
  <c r="E34" i="28"/>
  <c r="B43" i="28"/>
  <c r="B24" i="28"/>
  <c r="BL17" i="28"/>
  <c r="BL16" i="28"/>
  <c r="BL15" i="28"/>
  <c r="BL14" i="28"/>
  <c r="BL13" i="28"/>
  <c r="BL12" i="28"/>
  <c r="BL11" i="28"/>
  <c r="BL10" i="28"/>
  <c r="BL9" i="28"/>
  <c r="BL8" i="28"/>
  <c r="BL7" i="28"/>
  <c r="BL6" i="28"/>
  <c r="BL5" i="28"/>
  <c r="BL4" i="28"/>
  <c r="BL3" i="28"/>
  <c r="BL2" i="28"/>
  <c r="BG17" i="28"/>
  <c r="BG16" i="28"/>
  <c r="BG15" i="28"/>
  <c r="BG14" i="28"/>
  <c r="BG13" i="28"/>
  <c r="BG12" i="28"/>
  <c r="BG11" i="28"/>
  <c r="BG10" i="28"/>
  <c r="BG9" i="28"/>
  <c r="BG8" i="28"/>
  <c r="BG7" i="28"/>
  <c r="BG6" i="28"/>
  <c r="BG5" i="28"/>
  <c r="BG4" i="28"/>
  <c r="BG3" i="28"/>
  <c r="BG2" i="28"/>
  <c r="BD17" i="28"/>
  <c r="BD16" i="28"/>
  <c r="BD15" i="28"/>
  <c r="BD14" i="28"/>
  <c r="BD13" i="28"/>
  <c r="BD12" i="28"/>
  <c r="BD11" i="28"/>
  <c r="BD10" i="28"/>
  <c r="BD9" i="28"/>
  <c r="BD8" i="28"/>
  <c r="BD7" i="28"/>
  <c r="BD6" i="28"/>
  <c r="BD5" i="28"/>
  <c r="BD4" i="28"/>
  <c r="BD3" i="28"/>
  <c r="BD2" i="28"/>
  <c r="BB17" i="28"/>
  <c r="BB16" i="28"/>
  <c r="BB15" i="28"/>
  <c r="BB14" i="28"/>
  <c r="BB13" i="28"/>
  <c r="BB12" i="28"/>
  <c r="BB11" i="28"/>
  <c r="BB10" i="28"/>
  <c r="BB9" i="28"/>
  <c r="BB8" i="28"/>
  <c r="BB7" i="28"/>
  <c r="BB6" i="28"/>
  <c r="BB5" i="28"/>
  <c r="BB4" i="28"/>
  <c r="BB3" i="28"/>
  <c r="BB2" i="28"/>
  <c r="AY17" i="28"/>
  <c r="AY16" i="28"/>
  <c r="AY15" i="28"/>
  <c r="AY14" i="28"/>
  <c r="AY13" i="28"/>
  <c r="AY12" i="28"/>
  <c r="AY11" i="28"/>
  <c r="AY10" i="28"/>
  <c r="AY9" i="28"/>
  <c r="AY8" i="28"/>
  <c r="AY7" i="28"/>
  <c r="AY6" i="28"/>
  <c r="AY5" i="28"/>
  <c r="AY4" i="28"/>
  <c r="AY3" i="28"/>
  <c r="AY2" i="28"/>
  <c r="AW3" i="28"/>
  <c r="AW4" i="28"/>
  <c r="AW5" i="28"/>
  <c r="AW6" i="28"/>
  <c r="AW7" i="28"/>
  <c r="AW8" i="28"/>
  <c r="AW9" i="28"/>
  <c r="AW10" i="28"/>
  <c r="AW11" i="28"/>
  <c r="AW12" i="28"/>
  <c r="AW13" i="28"/>
  <c r="AW14" i="28"/>
  <c r="AW15" i="28"/>
  <c r="AW16" i="28"/>
  <c r="AW17" i="28"/>
  <c r="AW2" i="28"/>
  <c r="AS17" i="28"/>
  <c r="AS16" i="28"/>
  <c r="AS15" i="28"/>
  <c r="AS14" i="28"/>
  <c r="AS13" i="28"/>
  <c r="AS12" i="28"/>
  <c r="AS11" i="28"/>
  <c r="AS10" i="28"/>
  <c r="AS9" i="28"/>
  <c r="AS8" i="28"/>
  <c r="AS7" i="28"/>
  <c r="AS6" i="28"/>
  <c r="AS5" i="28"/>
  <c r="AS4" i="28"/>
  <c r="AS3" i="28"/>
  <c r="AS2" i="28"/>
  <c r="AQ17" i="28"/>
  <c r="AQ16" i="28"/>
  <c r="AQ15" i="28"/>
  <c r="AQ14" i="28"/>
  <c r="AQ13" i="28"/>
  <c r="AQ12" i="28"/>
  <c r="AQ11" i="28"/>
  <c r="AQ10" i="28"/>
  <c r="AQ9" i="28"/>
  <c r="AQ8" i="28"/>
  <c r="AQ7" i="28"/>
  <c r="AQ6" i="28"/>
  <c r="AQ5" i="28"/>
  <c r="AQ4" i="28"/>
  <c r="AQ3" i="28"/>
  <c r="AQ2" i="28"/>
  <c r="AO17" i="28"/>
  <c r="AO16" i="28"/>
  <c r="AO15" i="28"/>
  <c r="AO14" i="28"/>
  <c r="AO13" i="28"/>
  <c r="AO12" i="28"/>
  <c r="AO11" i="28"/>
  <c r="AO10" i="28"/>
  <c r="AO9" i="28"/>
  <c r="AO8" i="28"/>
  <c r="AO7" i="28"/>
  <c r="AO6" i="28"/>
  <c r="AO5" i="28"/>
  <c r="AO4" i="28"/>
  <c r="AO3" i="28"/>
  <c r="AO2" i="28"/>
  <c r="AM17" i="28"/>
  <c r="AM16" i="28"/>
  <c r="AM15" i="28"/>
  <c r="AM14" i="28"/>
  <c r="AM13" i="28"/>
  <c r="AM12" i="28"/>
  <c r="AM11" i="28"/>
  <c r="AM10" i="28"/>
  <c r="AM9" i="28"/>
  <c r="AM8" i="28"/>
  <c r="AM7" i="28"/>
  <c r="AM6" i="28"/>
  <c r="AM5" i="28"/>
  <c r="AM4" i="28"/>
  <c r="AM3" i="28"/>
  <c r="AM2" i="28"/>
  <c r="AI17" i="28"/>
  <c r="AI16" i="28"/>
  <c r="AI15" i="28"/>
  <c r="AI14" i="28"/>
  <c r="AI13" i="28"/>
  <c r="AI12" i="28"/>
  <c r="AI11" i="28"/>
  <c r="AI10" i="28"/>
  <c r="AI9" i="28"/>
  <c r="AI8" i="28"/>
  <c r="AI7" i="28"/>
  <c r="AI6" i="28"/>
  <c r="AI5" i="28"/>
  <c r="AI4" i="28"/>
  <c r="AI3" i="28"/>
  <c r="AI2" i="28"/>
  <c r="AG17" i="28"/>
  <c r="AG16" i="28"/>
  <c r="AG15" i="28"/>
  <c r="AG14" i="28"/>
  <c r="AG13" i="28"/>
  <c r="AG12" i="28"/>
  <c r="AG11" i="28"/>
  <c r="AG10" i="28"/>
  <c r="AG9" i="28"/>
  <c r="AG8" i="28"/>
  <c r="AG7" i="28"/>
  <c r="AG6" i="28"/>
  <c r="AG5" i="28"/>
  <c r="AG4" i="28"/>
  <c r="AG3" i="28"/>
  <c r="AG2" i="28"/>
  <c r="AE17" i="28"/>
  <c r="AE16" i="28"/>
  <c r="AE15" i="28"/>
  <c r="AE14" i="28"/>
  <c r="AE13" i="28"/>
  <c r="AE12" i="28"/>
  <c r="AE11" i="28"/>
  <c r="AE10" i="28"/>
  <c r="AE9" i="28"/>
  <c r="AE8" i="28"/>
  <c r="AE7" i="28"/>
  <c r="AE6" i="28"/>
  <c r="AE5" i="28"/>
  <c r="AE4" i="28"/>
  <c r="AE3" i="28"/>
  <c r="AE2" i="28"/>
  <c r="AA17" i="28"/>
  <c r="AA16" i="28"/>
  <c r="AA15" i="28"/>
  <c r="AA14" i="28"/>
  <c r="AA13" i="28"/>
  <c r="AA12" i="28"/>
  <c r="AA11" i="28"/>
  <c r="AA10" i="28"/>
  <c r="AA9" i="28"/>
  <c r="AA8" i="28"/>
  <c r="AA7" i="28"/>
  <c r="AA6" i="28"/>
  <c r="AA5" i="28"/>
  <c r="AA4" i="28"/>
  <c r="AA3" i="28"/>
  <c r="AA2" i="28"/>
  <c r="X17" i="28"/>
  <c r="X16" i="28"/>
  <c r="X15" i="28"/>
  <c r="X14" i="28"/>
  <c r="X13" i="28"/>
  <c r="X12" i="28"/>
  <c r="X11" i="28"/>
  <c r="X10" i="28"/>
  <c r="X9" i="28"/>
  <c r="X8" i="28"/>
  <c r="X7" i="28"/>
  <c r="X6" i="28"/>
  <c r="X5" i="28"/>
  <c r="X4" i="28"/>
  <c r="X3" i="28"/>
  <c r="X2" i="28"/>
  <c r="T17" i="28"/>
  <c r="T16" i="28"/>
  <c r="T15" i="28"/>
  <c r="T14" i="28"/>
  <c r="T13" i="28"/>
  <c r="T12" i="28"/>
  <c r="T11" i="28"/>
  <c r="T10" i="28"/>
  <c r="T9" i="28"/>
  <c r="T8" i="28"/>
  <c r="T7" i="28"/>
  <c r="T6" i="28"/>
  <c r="T5" i="28"/>
  <c r="T4" i="28"/>
  <c r="T3" i="28"/>
  <c r="T2" i="28"/>
  <c r="F2" i="28"/>
  <c r="F3" i="28"/>
  <c r="F4" i="28"/>
  <c r="F5" i="28"/>
  <c r="F6" i="28"/>
  <c r="F7" i="28"/>
  <c r="F8" i="28"/>
  <c r="F9" i="28"/>
  <c r="F10" i="28"/>
  <c r="F11" i="28"/>
  <c r="F12" i="28"/>
  <c r="F13" i="28"/>
  <c r="F14" i="28"/>
  <c r="F15" i="28"/>
  <c r="F16" i="28"/>
  <c r="F17" i="28"/>
  <c r="BP6" i="28"/>
  <c r="BP7" i="28"/>
  <c r="BP9" i="28"/>
  <c r="BP10" i="28"/>
  <c r="BP11" i="28"/>
  <c r="BP12" i="28"/>
  <c r="BP13" i="28"/>
  <c r="BP2" i="28"/>
  <c r="BN14" i="28"/>
  <c r="BH5" i="28"/>
  <c r="BE15" i="28"/>
  <c r="BC15" i="28"/>
  <c r="BC14" i="28"/>
  <c r="AZ5" i="28"/>
  <c r="Y17" i="28"/>
  <c r="AF2" i="28"/>
  <c r="AF3" i="28"/>
  <c r="AF4" i="28"/>
  <c r="AF5" i="28"/>
  <c r="AF6" i="28"/>
  <c r="AF7" i="28"/>
  <c r="AF8" i="28"/>
  <c r="BP8" i="28" s="1"/>
  <c r="AF9" i="28"/>
  <c r="AF10" i="28"/>
  <c r="AF11" i="28"/>
  <c r="AF12" i="28"/>
  <c r="AF13" i="28"/>
  <c r="Y16" i="28"/>
  <c r="Y15" i="28"/>
  <c r="Y14" i="28"/>
  <c r="U17" i="28"/>
  <c r="U16" i="28"/>
  <c r="U15" i="28"/>
  <c r="U14" i="28"/>
  <c r="P16" i="28"/>
  <c r="P17" i="28" l="1"/>
  <c r="M16" i="28" l="1"/>
  <c r="M17" i="28" l="1"/>
  <c r="AJ9" i="28" l="1"/>
  <c r="AH9" i="28"/>
  <c r="BI14" i="28"/>
  <c r="BI15" i="28"/>
  <c r="D85" i="28"/>
  <c r="L17" i="28"/>
  <c r="BE16" i="28" l="1"/>
  <c r="L16" i="28"/>
  <c r="BA15" i="28"/>
  <c r="AB9" i="28" s="1"/>
  <c r="E85" i="28" l="1"/>
  <c r="P15" i="28" l="1"/>
  <c r="B52" i="28" l="1"/>
  <c r="B53" i="28"/>
  <c r="B54" i="28"/>
  <c r="B51" i="28"/>
  <c r="B44" i="28"/>
  <c r="B45" i="28"/>
  <c r="B46" i="28"/>
  <c r="L15" i="28"/>
  <c r="M15" i="28" l="1"/>
  <c r="F84" i="28" s="1"/>
  <c r="F85" i="28" l="1"/>
  <c r="P14" i="28" l="1"/>
  <c r="M14" i="28" l="1"/>
  <c r="BE14" i="28" l="1"/>
  <c r="AJ13" i="28" l="1"/>
  <c r="BM9" i="28"/>
  <c r="BA14" i="28"/>
  <c r="AB5" i="28" s="1"/>
  <c r="L14" i="28"/>
  <c r="AK9" i="28" l="1"/>
  <c r="AL9" i="28" s="1"/>
  <c r="BI3" i="28" l="1"/>
  <c r="BA11" i="28" l="1"/>
  <c r="AB8" i="28" s="1"/>
  <c r="BA10" i="28"/>
  <c r="AB4" i="28" s="1"/>
  <c r="BA7" i="28"/>
  <c r="AB7" i="28" s="1"/>
  <c r="BA6" i="28"/>
  <c r="AB3" i="28" s="1"/>
  <c r="BA2" i="28"/>
  <c r="AB2" i="28" s="1"/>
  <c r="BA3" i="28"/>
  <c r="AB6" i="28" s="1"/>
  <c r="AP14" i="28"/>
  <c r="AT14" i="28"/>
  <c r="N29" i="28"/>
  <c r="BO9" i="28"/>
  <c r="BM8" i="28"/>
  <c r="BO8" i="28" s="1"/>
  <c r="BM7" i="28"/>
  <c r="BO7" i="28" s="1"/>
  <c r="BM6" i="28"/>
  <c r="BO6" i="28" s="1"/>
  <c r="BM5" i="28"/>
  <c r="BO5" i="28" s="1"/>
  <c r="BM4" i="28"/>
  <c r="BO4" i="28" s="1"/>
  <c r="BM3" i="28"/>
  <c r="BO3" i="28" s="1"/>
  <c r="BI6" i="28"/>
  <c r="BI7" i="28"/>
  <c r="BI10" i="28"/>
  <c r="BI11" i="28"/>
  <c r="AJ12" i="28"/>
  <c r="AJ11" i="28"/>
  <c r="AJ10" i="28"/>
  <c r="AJ8" i="28"/>
  <c r="AJ7" i="28"/>
  <c r="AJ6" i="28"/>
  <c r="AJ5" i="28"/>
  <c r="AJ4" i="28"/>
  <c r="AJ3" i="28"/>
  <c r="AJ2" i="28"/>
  <c r="AH8" i="28"/>
  <c r="AH7" i="28"/>
  <c r="AH6" i="28"/>
  <c r="AH5" i="28"/>
  <c r="AH4" i="28"/>
  <c r="AH3" i="28"/>
  <c r="AH2" i="28"/>
  <c r="BP3" i="28"/>
  <c r="BP5" i="28"/>
  <c r="AK5" i="28" l="1"/>
  <c r="AK6" i="28"/>
  <c r="AK7" i="28"/>
  <c r="AK8" i="28"/>
  <c r="AL8" i="28" s="1"/>
  <c r="AK3" i="28"/>
  <c r="AK4" i="28"/>
  <c r="BQ8" i="28"/>
  <c r="BQ9" i="28"/>
  <c r="BQ3" i="28"/>
  <c r="BQ7" i="28"/>
  <c r="BQ6" i="28"/>
  <c r="BQ5" i="28"/>
  <c r="BP4" i="28"/>
  <c r="BQ4" i="28" s="1"/>
  <c r="B75" i="28" l="1"/>
  <c r="D75" i="28"/>
  <c r="C75" i="28"/>
  <c r="U37" i="28"/>
  <c r="T37" i="28"/>
  <c r="S37" i="28"/>
  <c r="R37" i="28"/>
  <c r="Q37" i="28"/>
  <c r="P37" i="28"/>
  <c r="O37" i="28"/>
  <c r="N37" i="28"/>
  <c r="M37" i="28"/>
  <c r="L37" i="28"/>
  <c r="K37" i="28"/>
  <c r="J37" i="28"/>
  <c r="Q36" i="28"/>
  <c r="P36" i="28"/>
  <c r="O36" i="28"/>
  <c r="N36" i="28"/>
  <c r="M36" i="28"/>
  <c r="L36" i="28"/>
  <c r="K36" i="28"/>
  <c r="J36" i="28"/>
  <c r="AL5" i="28"/>
  <c r="AL4" i="28"/>
  <c r="AL7" i="28"/>
  <c r="AL3" i="28"/>
  <c r="AL6" i="28"/>
  <c r="BI2" i="28"/>
  <c r="BM2" i="28"/>
  <c r="BO2" i="28" s="1"/>
  <c r="G37" i="28" l="1"/>
  <c r="H37" i="28"/>
  <c r="F36" i="28"/>
  <c r="AK2" i="28"/>
  <c r="AL2" i="28" s="1"/>
  <c r="L38" i="28"/>
  <c r="B59" i="28"/>
  <c r="P38" i="28"/>
  <c r="I36" i="28"/>
  <c r="Q38" i="28"/>
  <c r="B61" i="28"/>
  <c r="G38" i="28"/>
  <c r="M38" i="28"/>
  <c r="B47" i="28"/>
  <c r="N38" i="28"/>
  <c r="B60" i="28"/>
  <c r="O38" i="28"/>
  <c r="G36" i="28"/>
  <c r="B69" i="28"/>
  <c r="B76" i="28" s="1"/>
  <c r="J38" i="28"/>
  <c r="B55" i="28"/>
  <c r="F37" i="28"/>
  <c r="K38" i="28"/>
  <c r="B62" i="28"/>
  <c r="I37" i="28"/>
  <c r="BQ2" i="28"/>
  <c r="H36" i="28"/>
  <c r="F38" i="28" l="1"/>
  <c r="I38" i="28"/>
  <c r="H38" i="28"/>
  <c r="B63" i="28"/>
  <c r="B77" i="28"/>
  <c r="G85" i="28" l="1"/>
  <c r="C85" i="28" s="1"/>
  <c r="H85" i="28" l="1"/>
  <c r="K85" i="28" l="1"/>
  <c r="AN14" i="28" l="1"/>
  <c r="E37" i="28" l="1"/>
  <c r="E38" i="28" s="1"/>
  <c r="E36" i="28"/>
  <c r="E35" i="28"/>
  <c r="AN16" i="28" l="1"/>
  <c r="C34" i="28" l="1"/>
  <c r="C36" i="28" l="1"/>
  <c r="C37" i="28"/>
  <c r="C38" i="28" s="1"/>
  <c r="J85" i="28" l="1"/>
  <c r="I85" i="28"/>
  <c r="D84" i="28"/>
  <c r="E84" i="28" l="1"/>
  <c r="BM11" i="28"/>
  <c r="BO11" i="28" s="1"/>
  <c r="BQ11" i="28" s="1"/>
  <c r="BM10" i="28"/>
  <c r="BO10" i="28" s="1"/>
  <c r="BQ10" i="28" s="1"/>
  <c r="BI4" i="28"/>
  <c r="AH10" i="28"/>
  <c r="AK10" i="28" s="1"/>
  <c r="BA4" i="28"/>
  <c r="AB10" i="28" s="1"/>
  <c r="E87" i="28" l="1"/>
  <c r="BM12" i="28"/>
  <c r="BO12" i="28" s="1"/>
  <c r="BQ12" i="28" s="1"/>
  <c r="AL10" i="28"/>
  <c r="BA8" i="28"/>
  <c r="AB11" i="28" s="1"/>
  <c r="BI8" i="28"/>
  <c r="AH11" i="28"/>
  <c r="AK11" i="28" s="1"/>
  <c r="H84" i="28"/>
  <c r="AL11" i="28" l="1"/>
  <c r="H87" i="28"/>
  <c r="C73" i="28" s="1"/>
  <c r="BI12" i="28"/>
  <c r="BA12" i="28"/>
  <c r="AB12" i="28" s="1"/>
  <c r="AH12" i="28"/>
  <c r="AK12" i="28" s="1"/>
  <c r="C72" i="28" l="1"/>
  <c r="BM13" i="28"/>
  <c r="BO13" i="28" s="1"/>
  <c r="BQ13" i="28" s="1"/>
  <c r="BI16" i="28"/>
  <c r="BA16" i="28"/>
  <c r="AB13" i="28" s="1"/>
  <c r="AH13" i="28"/>
  <c r="AK13" i="28" s="1"/>
  <c r="AL12" i="28"/>
  <c r="AL13" i="28" l="1"/>
  <c r="O16" i="28" l="1"/>
  <c r="O17" i="28" l="1"/>
  <c r="O15" i="28"/>
  <c r="O14" i="28"/>
  <c r="K15" i="28"/>
  <c r="D44" i="28" s="1"/>
  <c r="K16" i="28"/>
  <c r="D45" i="28" s="1"/>
  <c r="K17" i="28"/>
  <c r="D46" i="28" s="1"/>
  <c r="D87" i="28"/>
  <c r="C46" i="28"/>
  <c r="E92" i="28"/>
  <c r="F87" i="28"/>
  <c r="H92" i="28" l="1"/>
  <c r="G92" i="28"/>
  <c r="D73" i="28"/>
  <c r="D72" i="28"/>
  <c r="I92" i="28"/>
  <c r="D54" i="28"/>
  <c r="I93" i="28"/>
  <c r="D53" i="28"/>
  <c r="H93" i="28"/>
  <c r="D52" i="28"/>
  <c r="G93" i="28"/>
  <c r="G94" i="28" s="1"/>
  <c r="D51" i="28"/>
  <c r="D68" i="28" s="1"/>
  <c r="F93" i="28"/>
  <c r="C51" i="28"/>
  <c r="B93" i="28"/>
  <c r="C53" i="28"/>
  <c r="D93" i="28"/>
  <c r="C52" i="28"/>
  <c r="C93" i="28"/>
  <c r="C54" i="28"/>
  <c r="E93" i="28"/>
  <c r="E94" i="28" s="1"/>
  <c r="H94" i="28" l="1"/>
  <c r="I94" i="28"/>
  <c r="D62" i="28"/>
  <c r="C62" i="28"/>
  <c r="D61" i="28"/>
  <c r="D55" i="28"/>
  <c r="D60" i="28"/>
  <c r="C55" i="28"/>
  <c r="AJ14" i="28" l="1"/>
  <c r="BN15" i="28" l="1"/>
  <c r="AZ9" i="28"/>
  <c r="AJ15" i="28" s="1"/>
  <c r="AX9" i="28"/>
  <c r="BH9" i="28"/>
  <c r="BM14" i="28"/>
  <c r="BO14" i="28" s="1"/>
  <c r="AX5" i="28"/>
  <c r="G14" i="28"/>
  <c r="AX13" i="28" l="1"/>
  <c r="BH13" i="28"/>
  <c r="BN16" i="28"/>
  <c r="AZ13" i="28"/>
  <c r="AJ16" i="28" s="1"/>
  <c r="G15" i="28"/>
  <c r="AH14" i="28"/>
  <c r="BI5" i="28"/>
  <c r="G16" i="28" l="1"/>
  <c r="AH15" i="28"/>
  <c r="BM15" i="28"/>
  <c r="BO15" i="28" s="1"/>
  <c r="BI9" i="28"/>
  <c r="AH16" i="28" l="1"/>
  <c r="BM16" i="28"/>
  <c r="BO16" i="28" s="1"/>
  <c r="BI13" i="28"/>
  <c r="K84" i="28" l="1"/>
  <c r="J84" i="28"/>
  <c r="J87" i="28" s="1"/>
  <c r="K87" i="28"/>
  <c r="I84" i="28"/>
  <c r="G84" i="28" l="1"/>
  <c r="C84" i="28" s="1"/>
  <c r="I87" i="28"/>
  <c r="G87" i="28" l="1"/>
  <c r="C43" i="28"/>
  <c r="C59" i="28" s="1"/>
  <c r="B92" i="28"/>
  <c r="B94" i="28" s="1"/>
  <c r="C44" i="28"/>
  <c r="C92" i="28"/>
  <c r="C94" i="28" s="1"/>
  <c r="C45" i="28"/>
  <c r="D92" i="28"/>
  <c r="D94" i="28" s="1"/>
  <c r="C87" i="28"/>
  <c r="B85" i="28" s="1"/>
  <c r="K14" i="28" l="1"/>
  <c r="F92" i="28" s="1"/>
  <c r="F94" i="28" s="1"/>
  <c r="C61" i="28"/>
  <c r="C69" i="28"/>
  <c r="C77" i="28" s="1"/>
  <c r="C60" i="28"/>
  <c r="C47" i="28"/>
  <c r="B84" i="28"/>
  <c r="B87" i="28" s="1"/>
  <c r="D43" i="28" l="1"/>
  <c r="D59" i="28" s="1"/>
  <c r="D63" i="28" s="1"/>
  <c r="C63" i="28"/>
  <c r="C76" i="28"/>
  <c r="D67" i="28" l="1"/>
  <c r="D69" i="28" s="1"/>
  <c r="D76" i="28" s="1"/>
  <c r="D47" i="28"/>
  <c r="D77" i="28" l="1"/>
  <c r="BC16" i="28"/>
  <c r="BE17" i="28" l="1"/>
  <c r="BC17" i="28"/>
  <c r="AR14" i="28" l="1"/>
  <c r="H24" i="28" l="1"/>
  <c r="B14" i="28"/>
  <c r="AV5" i="28" l="1"/>
  <c r="BA5" i="28" l="1"/>
  <c r="AB14" i="28" s="1"/>
  <c r="AF14" i="28"/>
  <c r="AK14" i="28" l="1"/>
  <c r="AL14" i="28" s="1"/>
  <c r="BP14" i="28"/>
  <c r="BQ14" i="28" s="1"/>
  <c r="B16" i="28" l="1"/>
  <c r="J24" i="28"/>
  <c r="AV13" i="28"/>
  <c r="AF16" i="28" l="1"/>
  <c r="BA13" i="28"/>
  <c r="AB16" i="28" s="1"/>
  <c r="BP16" i="28" l="1"/>
  <c r="BQ16" i="28" s="1"/>
  <c r="AK16" i="28"/>
  <c r="AL16" i="28" s="1"/>
  <c r="BN17" i="28"/>
  <c r="K24" i="28"/>
  <c r="B17" i="28"/>
  <c r="G17" i="28"/>
  <c r="AZ17" i="28"/>
  <c r="AJ17" i="28" s="1"/>
  <c r="AX17" i="28"/>
  <c r="B34" i="28"/>
  <c r="B37" i="28" s="1"/>
  <c r="B38" i="28" s="1"/>
  <c r="AT17" i="28"/>
  <c r="AV17" i="28"/>
  <c r="AF17" i="28" s="1"/>
  <c r="BP17" i="28" s="1"/>
  <c r="AN17" i="28"/>
  <c r="BH17" i="28"/>
  <c r="BM17" i="28"/>
  <c r="BI17" i="28" l="1"/>
  <c r="E24" i="28"/>
  <c r="AP17" i="28"/>
  <c r="AR17" i="28"/>
  <c r="BO17" i="28"/>
  <c r="BQ17" i="28" s="1"/>
  <c r="BA17" i="28"/>
  <c r="AB17" i="28" s="1"/>
  <c r="AH17" i="28"/>
  <c r="AK17" i="28" s="1"/>
  <c r="B35" i="28"/>
  <c r="B36" i="28"/>
  <c r="Q29" i="28"/>
  <c r="AL17" i="28" l="1"/>
  <c r="AP15" i="28"/>
  <c r="AT15" i="28"/>
  <c r="B15" i="28"/>
  <c r="AR15" i="28"/>
  <c r="C24" i="28"/>
  <c r="O29" i="28"/>
  <c r="D34" i="28"/>
  <c r="D24" i="28"/>
  <c r="AN15" i="28"/>
  <c r="AV9" i="28"/>
  <c r="I24" i="28"/>
  <c r="AR16" i="28"/>
  <c r="P29" i="28" l="1"/>
  <c r="BA9" i="28"/>
  <c r="AB15" i="28" s="1"/>
  <c r="AF15" i="28"/>
  <c r="D35" i="28"/>
  <c r="C35" i="28"/>
  <c r="D37" i="28"/>
  <c r="D38" i="28" s="1"/>
  <c r="D36" i="28"/>
  <c r="AT16" i="28"/>
  <c r="AP16" i="28"/>
  <c r="AK15" i="28" l="1"/>
  <c r="AL15" i="28" s="1"/>
  <c r="BP15" i="28"/>
  <c r="BQ15" i="28" s="1"/>
</calcChain>
</file>

<file path=xl/sharedStrings.xml><?xml version="1.0" encoding="utf-8"?>
<sst xmlns="http://schemas.openxmlformats.org/spreadsheetml/2006/main" count="672" uniqueCount="286">
  <si>
    <t>Total external revenue</t>
  </si>
  <si>
    <t xml:space="preserve"> </t>
  </si>
  <si>
    <t>Intersegment revenue</t>
  </si>
  <si>
    <t>Change</t>
  </si>
  <si>
    <t>% Change</t>
  </si>
  <si>
    <t xml:space="preserve">Capital expenditures </t>
  </si>
  <si>
    <t xml:space="preserve">TELUS Corporation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</si>
  <si>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</si>
  <si>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</si>
  <si>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</si>
  <si>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</si>
  <si>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</si>
  <si>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</si>
  <si>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</si>
  <si>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</si>
  <si>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</si>
  <si>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</si>
  <si>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</si>
  <si>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</si>
  <si>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</si>
  <si>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Consolidated</t>
  </si>
  <si>
    <t xml:space="preserve">  - Segmented Data</t>
  </si>
  <si>
    <t xml:space="preserve">  - Operations</t>
  </si>
  <si>
    <t xml:space="preserve">  - Operations (Historical Trend)</t>
  </si>
  <si>
    <t xml:space="preserve">  - Operating Statistics</t>
  </si>
  <si>
    <t xml:space="preserve">  - Operating Statistics (Historical Trend)</t>
  </si>
  <si>
    <t xml:space="preserve">  - Selected Consolidated Data</t>
  </si>
  <si>
    <t xml:space="preserve">  - Segmented Data (Historical Trend)</t>
  </si>
  <si>
    <t>Total</t>
  </si>
  <si>
    <t>EBITDA</t>
  </si>
  <si>
    <t>Financial information presented according to</t>
  </si>
  <si>
    <t>International Financial Reporting Standards (IFRS)</t>
  </si>
  <si>
    <t>as issued by the International Accounting Standards Board (IASB)</t>
  </si>
  <si>
    <t>pts.</t>
  </si>
  <si>
    <t>(647) 837-1606</t>
  </si>
  <si>
    <t>Robert Mitchell</t>
  </si>
  <si>
    <t>EBITDA margin</t>
  </si>
  <si>
    <r>
      <rPr>
        <vertAlign val="superscript"/>
        <sz val="11"/>
        <color indexed="8"/>
        <rFont val="Arial"/>
        <family val="2"/>
      </rPr>
      <t>(A)</t>
    </r>
    <r>
      <rPr>
        <sz val="11"/>
        <color indexed="8"/>
        <rFont val="Arial"/>
        <family val="2"/>
      </rPr>
      <t xml:space="preserve">May not balance due to rounding alignment to YTD figures. </t>
    </r>
  </si>
  <si>
    <r>
      <t>Operations</t>
    </r>
    <r>
      <rPr>
        <b/>
        <vertAlign val="superscript"/>
        <sz val="16"/>
        <color indexed="8"/>
        <rFont val="Arial"/>
        <family val="2"/>
      </rPr>
      <t>(A)</t>
    </r>
  </si>
  <si>
    <r>
      <rPr>
        <vertAlign val="superscript"/>
        <sz val="11"/>
        <rFont val="Arial"/>
        <family val="2"/>
      </rPr>
      <t>(A)</t>
    </r>
    <r>
      <rPr>
        <sz val="11"/>
        <rFont val="Arial"/>
        <family val="2"/>
      </rPr>
      <t>May not balance due to rounding alignment to YTD figures.</t>
    </r>
  </si>
  <si>
    <t>Segmented Data</t>
  </si>
  <si>
    <t>Total external revenue % change on prior year</t>
  </si>
  <si>
    <t>EBITDA % change on prior year</t>
  </si>
  <si>
    <t>Adjusted EBITDA  % change on prior year</t>
  </si>
  <si>
    <t>Revenues % change on prior year</t>
  </si>
  <si>
    <r>
      <t>Operating Statistics - Historical Trend</t>
    </r>
    <r>
      <rPr>
        <b/>
        <vertAlign val="superscript"/>
        <sz val="16"/>
        <color indexed="8"/>
        <rFont val="Arial"/>
        <family val="2"/>
      </rPr>
      <t>(A)</t>
    </r>
  </si>
  <si>
    <t>Data services</t>
  </si>
  <si>
    <t>Voice service (local and long distance)</t>
  </si>
  <si>
    <t>Other service and equipment</t>
  </si>
  <si>
    <t>Segmented Data - Historical Trend</t>
  </si>
  <si>
    <r>
      <t>Operations - Historical Trend</t>
    </r>
    <r>
      <rPr>
        <b/>
        <vertAlign val="superscript"/>
        <sz val="16"/>
        <color indexed="8"/>
        <rFont val="Arial"/>
        <family val="2"/>
      </rPr>
      <t>(A)</t>
    </r>
  </si>
  <si>
    <t>Ian McMillan</t>
  </si>
  <si>
    <t>(604) 695-4539</t>
  </si>
  <si>
    <t xml:space="preserve">ian.mcmillian@telus.com </t>
  </si>
  <si>
    <t xml:space="preserve">   Gross additions</t>
  </si>
  <si>
    <t xml:space="preserve">   Net additions</t>
  </si>
  <si>
    <t>Security net additions</t>
  </si>
  <si>
    <t>Selected Consolidated Data</t>
  </si>
  <si>
    <r>
      <rPr>
        <vertAlign val="superscript"/>
        <sz val="11"/>
        <rFont val="Arial"/>
        <family val="2"/>
      </rPr>
      <t>(B)</t>
    </r>
    <r>
      <rPr>
        <sz val="11"/>
        <rFont val="Arial"/>
        <family val="2"/>
      </rPr>
      <t>Includes restructuring and other costs.</t>
    </r>
  </si>
  <si>
    <t>Operating revenues and other income</t>
  </si>
  <si>
    <t>Operating revenues (arising from contracts with customers)</t>
  </si>
  <si>
    <t>Other income</t>
  </si>
  <si>
    <t xml:space="preserve">  Operating revenues and other income</t>
  </si>
  <si>
    <t>Mobile network revenue</t>
  </si>
  <si>
    <t>Total operating revenues and other income</t>
  </si>
  <si>
    <t>Fixed data services revenue % change on prior year</t>
  </si>
  <si>
    <t>Mobile network revenue % change on prior year</t>
  </si>
  <si>
    <t>Goods and services purchased</t>
  </si>
  <si>
    <t>Employee benefits expense</t>
  </si>
  <si>
    <r>
      <t>Total operating expense</t>
    </r>
    <r>
      <rPr>
        <b/>
        <vertAlign val="superscript"/>
        <sz val="12"/>
        <color theme="1"/>
        <rFont val="Arial"/>
        <family val="2"/>
      </rPr>
      <t>(B)</t>
    </r>
  </si>
  <si>
    <t>Q1</t>
  </si>
  <si>
    <t>Q2</t>
  </si>
  <si>
    <t>Q3</t>
  </si>
  <si>
    <t>Q4</t>
  </si>
  <si>
    <t>Add: lease-up period and other equity losses related to real estate joint ventures</t>
  </si>
  <si>
    <t>Fixed voice services</t>
  </si>
  <si>
    <t>Digitally-led customer experiences - TELUS International (DLCX)</t>
  </si>
  <si>
    <t>Deduct: retirement of a provision arising from business acquisition-related written put options within DLCX</t>
  </si>
  <si>
    <t>Velocity High Speed Internet Subscribers</t>
  </si>
  <si>
    <t>Wireless Subscribers (000s)</t>
  </si>
  <si>
    <t>Dividends declared par share</t>
  </si>
  <si>
    <t>Return On Equity</t>
  </si>
  <si>
    <t>Total Customer Connections</t>
  </si>
  <si>
    <t>Wireline Customer Connections</t>
  </si>
  <si>
    <t>Wireless Customer Connections</t>
  </si>
  <si>
    <t>Connected Devices</t>
  </si>
  <si>
    <t>TV total Subs</t>
  </si>
  <si>
    <t>TV net adds</t>
  </si>
  <si>
    <t>Internet net adds</t>
  </si>
  <si>
    <t>Security net adds</t>
  </si>
  <si>
    <t>Wireless Phone Connections</t>
  </si>
  <si>
    <t>Wireless Device Connections</t>
  </si>
  <si>
    <t>Blended ARPU ($)</t>
  </si>
  <si>
    <t>Total Churn</t>
  </si>
  <si>
    <t>Total Mobile Phone Subscribers</t>
  </si>
  <si>
    <t>Mobile Phone Subs Graph Data</t>
  </si>
  <si>
    <t>Mobile Connected Devices</t>
  </si>
  <si>
    <t>Total WLS  Phone</t>
  </si>
  <si>
    <t>WLN</t>
  </si>
  <si>
    <t>Q1-18</t>
  </si>
  <si>
    <t>Q1-19</t>
  </si>
  <si>
    <t>Q1-20</t>
  </si>
  <si>
    <t>Q2-18</t>
  </si>
  <si>
    <t>Q2-19</t>
  </si>
  <si>
    <t>Q2-20</t>
  </si>
  <si>
    <t>Q3-18</t>
  </si>
  <si>
    <t>Q4-18</t>
  </si>
  <si>
    <t>Q3-19</t>
  </si>
  <si>
    <t>Q3-20</t>
  </si>
  <si>
    <t>Q4-19</t>
  </si>
  <si>
    <t>Q4-20</t>
  </si>
  <si>
    <t>Total Residential NAL Losses</t>
  </si>
  <si>
    <t>Internet Subs</t>
  </si>
  <si>
    <t xml:space="preserve">Q3 </t>
  </si>
  <si>
    <t>Residential</t>
  </si>
  <si>
    <t>NAL Losses (000s)</t>
  </si>
  <si>
    <t>Background NAL Calcs</t>
  </si>
  <si>
    <t>Losses</t>
  </si>
  <si>
    <t>Res</t>
  </si>
  <si>
    <t>Consolidated EBITDA</t>
  </si>
  <si>
    <t>total</t>
  </si>
  <si>
    <t>Revenues (%)</t>
  </si>
  <si>
    <t>EBITDA (%)</t>
  </si>
  <si>
    <t>12 Months trailing</t>
  </si>
  <si>
    <t>Q1 2020</t>
  </si>
  <si>
    <t>Total Revenues</t>
  </si>
  <si>
    <t>Q1-21</t>
  </si>
  <si>
    <t>Q2-21</t>
  </si>
  <si>
    <t>Q3-21</t>
  </si>
  <si>
    <t>Q4-21</t>
  </si>
  <si>
    <t>TTECH EBITDA</t>
  </si>
  <si>
    <t>DLCX EBITDA</t>
  </si>
  <si>
    <t>TTECH Network Revenue</t>
  </si>
  <si>
    <t>TTECH</t>
  </si>
  <si>
    <t>DLCX</t>
  </si>
  <si>
    <t>Q1 2021</t>
  </si>
  <si>
    <t xml:space="preserve">  TELUS Technology Solutions</t>
  </si>
  <si>
    <t xml:space="preserve">  Digitally-led customer experiences - TELUS International</t>
  </si>
  <si>
    <t>Mobile equipment and other service revenues</t>
  </si>
  <si>
    <t>Fixed equipment and other service revenue</t>
  </si>
  <si>
    <t>Outstanding shares at end of period (M)</t>
  </si>
  <si>
    <t>Basic weighted average shares outstanding (M)</t>
  </si>
  <si>
    <t>Basic earnings per share ($)</t>
  </si>
  <si>
    <t>TTech</t>
  </si>
  <si>
    <t>n.m.</t>
  </si>
  <si>
    <t>User Notes</t>
  </si>
  <si>
    <t>A)  Continually increasing technological convergence pushing the difference between mobile and fixed access further from the core network and closer to the customer point of access. This has resulted in an increasing demand for allocation of non-direct expenditure (both capital and operating) between mobile and fixed access
B)  The increasing significance of digitally-led customer experience services, manifested as TELUS International (Cda) Inc.
C)  The evolution of information regularly reported to the TELUS chief operating decision maker for purposes of allocating resources and assessing performance</t>
  </si>
  <si>
    <t>New reporting segments:</t>
  </si>
  <si>
    <r>
      <rPr>
        <b/>
        <u/>
        <sz val="10"/>
        <rFont val="Arial"/>
        <family val="2"/>
      </rPr>
      <t>Digitally-led customer experiences - TELUS International (DLCX)</t>
    </r>
    <r>
      <rPr>
        <b/>
        <sz val="10"/>
        <rFont val="Arial"/>
        <family val="2"/>
      </rPr>
      <t xml:space="preserve"> </t>
    </r>
    <r>
      <rPr>
        <sz val="10"/>
        <rFont val="Arial"/>
        <family val="2"/>
      </rPr>
      <t xml:space="preserve">provides customer experience and digital enablement transformation through its customer care and business services operations, as well as designs, builds and delivers next-generation digital solutions to enhance the customer experience for global and disruptive brands across multiple high-growth industry verticals. We earn revenues pursuant to contracts with our clients that generally take the form of a master services agreement, or other service contracts. </t>
    </r>
  </si>
  <si>
    <t>Notable items:</t>
  </si>
  <si>
    <t>The following information is provided to assist users of this document understand the restated information provided and compare it to other publicly available information:</t>
  </si>
  <si>
    <t>A)  Information presented on the DLCX segment was previously recorded in our legacy 'Wireline' segment. The remainder of the legacy 'Wireline' segment is consolidated with the results of our legacy 'Wireless' segment and recorded in the new TTech segment. DLCX intersegment revenue includes revenue that was previously eliminated within the legacy 'Wireline' segment.</t>
  </si>
  <si>
    <t xml:space="preserve">B)  DLCX segment current and comparative information presented reflects the Q2 2020 sale of a line of business from TELUS Communications Inc. to TELUS International (Cda) Inc (TI). This aligns to Management's view of the DLCX segment, however comparative information prior to Q2 2020 has not been adjusted in the information presented in Note 28(d) of the 2020 Annual TELUS Corporation Financial Statements as that information aligns with TI legal entity reporting, which accounted for the transaction using predecessor accounting prospectively applied. </t>
  </si>
  <si>
    <t>C)  In addition to the difference outlined in point b) above, there are additional definitional differences in other income, total operating revenue and adjusted EBITDA between the information presented in this document and the information contained within the TI consolidated financial statements as reported in their Form 20-F. These differences largely arise from TI adopting definitions consistent with practice in their industry.</t>
  </si>
  <si>
    <t>Effective January 1, 2021, TELUS Corporation's segment reporting structure was retrospectively re-cast to the beginning of 2020. This change came about due to:</t>
  </si>
  <si>
    <t>Internet net additions</t>
  </si>
  <si>
    <t>TV net additions</t>
  </si>
  <si>
    <t>Residential voice net losses</t>
  </si>
  <si>
    <r>
      <t>Operating Statistics</t>
    </r>
    <r>
      <rPr>
        <b/>
        <vertAlign val="superscript"/>
        <sz val="16"/>
        <color theme="1"/>
        <rFont val="Arial"/>
        <family val="2"/>
      </rPr>
      <t>(A)</t>
    </r>
  </si>
  <si>
    <r>
      <rPr>
        <b/>
        <u/>
        <sz val="10"/>
        <rFont val="Arial"/>
        <family val="2"/>
      </rPr>
      <t>TELUS technology solutions (TTech)</t>
    </r>
    <r>
      <rPr>
        <sz val="10"/>
        <rFont val="Arial"/>
        <family val="2"/>
      </rPr>
      <t xml:space="preserve"> provides a wide range of telecommunications products and services. Mobile products and services include network revenue (data and voice) and equipment sales arising from mobile technologies. Fixed products and services include data revenues (which include revenues from internet protocol; television; hosting, managed information technology and cloud-based services; home and business smart technology (including security and agriculture); and certain healthcare solutions), voice revenues, and other telecommunications services and equipment revenues. We currently earn the majority of our revenue from access to, and usage of, our telecommunications infrastructure, and from providing services and products that facilitate access to, and usage of, our infrastructure. 
In alignment with our segment reporting changes, operating KPIs were impacted by changes to intersegment eliminations and have been retroactively adjusted to the beginning of 2020 in this document.</t>
    </r>
  </si>
  <si>
    <t>TELUS technology solutions</t>
  </si>
  <si>
    <t>Digitally-led customer experiences - TELUS International</t>
  </si>
  <si>
    <t xml:space="preserve">  TELUS technology solutions</t>
  </si>
  <si>
    <t xml:space="preserve">TELUS technology solutions </t>
  </si>
  <si>
    <t>Q2 2021</t>
  </si>
  <si>
    <r>
      <t>Return on common equity</t>
    </r>
    <r>
      <rPr>
        <vertAlign val="superscript"/>
        <sz val="12"/>
        <color indexed="8"/>
        <rFont val="Arial"/>
        <family val="2"/>
      </rPr>
      <t>2</t>
    </r>
  </si>
  <si>
    <r>
      <t>EBITDA interest coverage ratio</t>
    </r>
    <r>
      <rPr>
        <vertAlign val="superscript"/>
        <sz val="12"/>
        <color indexed="8"/>
        <rFont val="Arial"/>
        <family val="2"/>
      </rPr>
      <t xml:space="preserve">3 </t>
    </r>
  </si>
  <si>
    <r>
      <t>Free cash flow</t>
    </r>
    <r>
      <rPr>
        <vertAlign val="superscript"/>
        <sz val="12"/>
        <color indexed="8"/>
        <rFont val="Arial"/>
        <family val="2"/>
      </rPr>
      <t>4</t>
    </r>
  </si>
  <si>
    <r>
      <t>Net debt</t>
    </r>
    <r>
      <rPr>
        <vertAlign val="superscript"/>
        <sz val="12"/>
        <color indexed="8"/>
        <rFont val="Arial"/>
        <family val="2"/>
      </rPr>
      <t>5</t>
    </r>
  </si>
  <si>
    <r>
      <t xml:space="preserve">2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</si>
  <si>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r>
      <t xml:space="preserve">3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</si>
  <si>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EBITDA</t>
    </r>
    <r>
      <rPr>
        <b/>
        <vertAlign val="superscript"/>
        <sz val="12"/>
        <color theme="1"/>
        <rFont val="Arial"/>
        <family val="2"/>
      </rPr>
      <t>7</t>
    </r>
  </si>
  <si>
    <t>Net Income</t>
  </si>
  <si>
    <t>Q3 2021</t>
  </si>
  <si>
    <t>-</t>
  </si>
  <si>
    <t>Earnings coverage</t>
  </si>
  <si>
    <t>Cash provided by operating activities</t>
  </si>
  <si>
    <t>Long-term debt</t>
  </si>
  <si>
    <t>Q4 2021</t>
  </si>
  <si>
    <r>
      <t>Adjusted Net Income</t>
    </r>
    <r>
      <rPr>
        <vertAlign val="superscript"/>
        <sz val="12"/>
        <color theme="1"/>
        <rFont val="Arial"/>
        <family val="2"/>
      </rPr>
      <t>1</t>
    </r>
  </si>
  <si>
    <r>
      <t>5</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Accumulated other comprehensive income amounts arising from financial instruments used to manage interest rate and currency risks associated with U.S. dollar-denominated long-term debt (excluding tax effects), less Cash and temporary investments and net derivative assets. Net debt is a useful measure because it represents the amount of Short-term borrowings and long-term debt obligations that are not covered by available Cash and temporary investments. The nearest IFRS measure to net debt is Long-term debt, including Current maturities of Long-term debt.</t>
    </r>
  </si>
  <si>
    <t>,</t>
  </si>
  <si>
    <t>Non-GAAP and other specified financial measures and definitions</t>
  </si>
  <si>
    <r>
      <t>Net debt : EBITDA - excluding restructuring and other costs (times)</t>
    </r>
    <r>
      <rPr>
        <vertAlign val="superscript"/>
        <sz val="12"/>
        <color theme="1"/>
        <rFont val="Arial"/>
        <family val="2"/>
      </rPr>
      <t>6</t>
    </r>
  </si>
  <si>
    <r>
      <t xml:space="preserve">Adjusted EBITDA </t>
    </r>
    <r>
      <rPr>
        <b/>
        <i/>
        <sz val="12"/>
        <color indexed="8"/>
        <rFont val="Arial"/>
        <family val="2"/>
      </rPr>
      <t>% change on prior year</t>
    </r>
  </si>
  <si>
    <t xml:space="preserve">  Less: Intersegment revenue</t>
  </si>
  <si>
    <t>Adjusted EBITDA % change on prior year</t>
  </si>
  <si>
    <t>Operating revenues % change on prior year</t>
  </si>
  <si>
    <t>Non-GAAP and Other Specified Financial Measures and definitions of key operating indicators, continued</t>
  </si>
  <si>
    <t>Dividends declared per common share ($)</t>
  </si>
  <si>
    <r>
      <t>Adjusted Basic earnings per share ($)</t>
    </r>
    <r>
      <rPr>
        <vertAlign val="superscript"/>
        <sz val="12"/>
        <rFont val="Arial"/>
        <family val="2"/>
      </rPr>
      <t>1</t>
    </r>
  </si>
  <si>
    <t>TTECH Operating Revenue</t>
  </si>
  <si>
    <t>DLCX Operating Revenues</t>
  </si>
  <si>
    <r>
      <rPr>
        <vertAlign val="superscript"/>
        <sz val="11"/>
        <rFont val="Arial"/>
        <family val="2"/>
      </rPr>
      <t>(A)</t>
    </r>
    <r>
      <rPr>
        <sz val="11"/>
        <rFont val="Arial"/>
        <family val="2"/>
      </rPr>
      <t xml:space="preserve">May not balance due to rounding alignment to YTD figures. </t>
    </r>
  </si>
  <si>
    <t>Non-GAAP and Other Specified Financial Measures and definitions of key operating indicators</t>
  </si>
  <si>
    <t>Q1/22</t>
  </si>
  <si>
    <t>Q4/22</t>
  </si>
  <si>
    <t>Q3/22</t>
  </si>
  <si>
    <t>Q2/22</t>
  </si>
  <si>
    <t>Q1-22</t>
  </si>
  <si>
    <t>Q2-22</t>
  </si>
  <si>
    <t>Q3-22</t>
  </si>
  <si>
    <t>Q4-22</t>
  </si>
  <si>
    <t>Q1 2022</t>
  </si>
  <si>
    <t>Q4 2022</t>
  </si>
  <si>
    <t>Q3 2022</t>
  </si>
  <si>
    <t>Q2 2022</t>
  </si>
  <si>
    <t>Comments: Tyler Friend Review</t>
  </si>
  <si>
    <t>Given that we've now lapped uni-segment, we likely don't need this page anymore. Doesn't look like we had in 2020. Will wait to see what CF says and then ask TWK + IM</t>
  </si>
  <si>
    <t>Deduct: Gain on disposition of financial solutions business</t>
  </si>
  <si>
    <t>11-12</t>
  </si>
  <si>
    <r>
      <rPr>
        <vertAlign val="superscript"/>
        <sz val="12"/>
        <rFont val="Arial"/>
        <family val="2"/>
      </rPr>
      <t>(C)</t>
    </r>
    <r>
      <rPr>
        <sz val="11"/>
        <rFont val="Arial"/>
        <family val="2"/>
      </rPr>
      <t>Represents a simple average of monthly average FX rates within the time period, per Bank of Canada posted rates.</t>
    </r>
  </si>
  <si>
    <r>
      <t>Average CAD:USD FX rate</t>
    </r>
    <r>
      <rPr>
        <b/>
        <vertAlign val="superscript"/>
        <sz val="12"/>
        <rFont val="Arial"/>
        <family val="2"/>
      </rPr>
      <t>(C)</t>
    </r>
  </si>
  <si>
    <t>Net additions</t>
  </si>
  <si>
    <t>$ in millions</t>
  </si>
  <si>
    <t>Additions (thousands)</t>
  </si>
  <si>
    <r>
      <t xml:space="preserve">Fixed </t>
    </r>
    <r>
      <rPr>
        <u/>
        <sz val="12"/>
        <color theme="1"/>
        <rFont val="Arial"/>
        <family val="2"/>
      </rPr>
      <t>(thousands)</t>
    </r>
  </si>
  <si>
    <r>
      <t>Total telecom net additions</t>
    </r>
    <r>
      <rPr>
        <sz val="12"/>
        <color theme="1"/>
        <rFont val="Arial"/>
        <family val="2"/>
      </rPr>
      <t xml:space="preserve"> (thousands)</t>
    </r>
  </si>
  <si>
    <t>As at</t>
  </si>
  <si>
    <t>Agriculture and consumer goods services</t>
  </si>
  <si>
    <t>$ in millions except shares, per share amounts, and ratios</t>
  </si>
  <si>
    <t>Health services</t>
  </si>
  <si>
    <t>Dec 31, 2022</t>
  </si>
  <si>
    <r>
      <t>EBITDA</t>
    </r>
    <r>
      <rPr>
        <b/>
        <vertAlign val="superscript"/>
        <sz val="12"/>
        <rFont val="Arial"/>
        <family val="2"/>
      </rPr>
      <t>7</t>
    </r>
  </si>
  <si>
    <r>
      <t>Adjusted EBITDA</t>
    </r>
    <r>
      <rPr>
        <b/>
        <i/>
        <vertAlign val="superscript"/>
        <sz val="12"/>
        <rFont val="Arial"/>
        <family val="2"/>
      </rPr>
      <t xml:space="preserve">(A) </t>
    </r>
    <r>
      <rPr>
        <b/>
        <i/>
        <sz val="12"/>
        <rFont val="Arial"/>
        <family val="2"/>
      </rPr>
      <t>% change on prior year</t>
    </r>
  </si>
  <si>
    <r>
      <t>Telecom subscribers</t>
    </r>
    <r>
      <rPr>
        <u/>
        <sz val="12"/>
        <rFont val="Arial"/>
        <family val="2"/>
      </rPr>
      <t xml:space="preserve"> (thousands)</t>
    </r>
  </si>
  <si>
    <r>
      <t>Total telecom subscribers</t>
    </r>
    <r>
      <rPr>
        <sz val="12"/>
        <rFont val="Arial"/>
        <family val="2"/>
      </rPr>
      <t xml:space="preserve"> (thousands)</t>
    </r>
  </si>
  <si>
    <r>
      <t>Total operating expense</t>
    </r>
    <r>
      <rPr>
        <b/>
        <vertAlign val="superscript"/>
        <sz val="12"/>
        <rFont val="Arial"/>
        <family val="2"/>
      </rPr>
      <t>(B)</t>
    </r>
  </si>
  <si>
    <t>(Deduct) Add: Other equity (income) losses related to real estate joint ventures</t>
  </si>
  <si>
    <r>
      <t xml:space="preserve">11 </t>
    </r>
    <r>
      <rPr>
        <b/>
        <u/>
        <sz val="10"/>
        <rFont val="Arial"/>
        <family val="2"/>
      </rPr>
      <t>Mobile phone subscriber</t>
    </r>
    <r>
      <rPr>
        <b/>
        <sz val="10"/>
        <rFont val="Arial"/>
        <family val="2"/>
      </rPr>
      <t xml:space="preserve"> </t>
    </r>
    <r>
      <rPr>
        <sz val="10"/>
        <rFont val="Arial"/>
        <family val="2"/>
      </rPr>
      <t>means a subscriber on an active TELUS service plan with a recurring revenue-generating portable unit (e.g. feature phones and smartphones) where TELUS provides voice, text and/or data connectivity.</t>
    </r>
  </si>
  <si>
    <r>
      <t xml:space="preserve">12 </t>
    </r>
    <r>
      <rPr>
        <b/>
        <u/>
        <sz val="10"/>
        <rFont val="Arial"/>
        <family val="2"/>
      </rPr>
      <t>Mobile phone Average revenue per subscriber per month (ARPU)</t>
    </r>
    <r>
      <rPr>
        <sz val="10"/>
        <rFont val="Arial"/>
        <family val="2"/>
      </rPr>
      <t xml:space="preserve"> is calculated as network revenue derived from monthly service plan, roaming and usage charges; divided by the average number of mobile phone subscribers on the network during the period, and is expressed as a rate per month.</t>
    </r>
  </si>
  <si>
    <r>
      <t xml:space="preserve">14 </t>
    </r>
    <r>
      <rPr>
        <b/>
        <u/>
        <sz val="10"/>
        <rFont val="Arial"/>
        <family val="2"/>
      </rPr>
      <t>Connected device subscriber</t>
    </r>
    <r>
      <rPr>
        <sz val="10"/>
        <rFont val="Arial"/>
        <family val="2"/>
      </rPr>
      <t xml:space="preserve"> means a subscriber on an active TELUS service plan with a recurring revenue-generating portable unit (e.g. tablets, internet keys, Internet of Things, wearables and connected cars) that is supported by TELUS and is intended for limited or no cellular voice capability.</t>
    </r>
  </si>
  <si>
    <r>
      <t xml:space="preserve">15 </t>
    </r>
    <r>
      <rPr>
        <b/>
        <u/>
        <sz val="10"/>
        <rFont val="Arial"/>
        <family val="2"/>
      </rPr>
      <t>Digital health transactions</t>
    </r>
    <r>
      <rPr>
        <b/>
        <sz val="10"/>
        <rFont val="Arial"/>
        <family val="2"/>
      </rPr>
      <t xml:space="preserve"> </t>
    </r>
    <r>
      <rPr>
        <sz val="10"/>
        <rFont val="Arial"/>
        <family val="2"/>
      </rPr>
      <t>mean the total number of health claims, dental claims, consultations or other paid transactions facilitated by TELUS Health services.</t>
    </r>
  </si>
  <si>
    <r>
      <t xml:space="preserve">16 </t>
    </r>
    <r>
      <rPr>
        <b/>
        <u/>
        <sz val="10"/>
        <rFont val="Arial"/>
        <family val="2"/>
      </rPr>
      <t>Internet subscriber</t>
    </r>
    <r>
      <rPr>
        <b/>
        <sz val="10"/>
        <rFont val="Arial"/>
        <family val="2"/>
      </rPr>
      <t xml:space="preserve"> </t>
    </r>
    <r>
      <rPr>
        <sz val="10"/>
        <rFont val="Arial"/>
        <family val="2"/>
      </rPr>
      <t>means a subscriber on an active TELUS internet plan with a recurring revenue-generating unit where TELUS provides internet connectivity.</t>
    </r>
  </si>
  <si>
    <r>
      <t xml:space="preserve">17 </t>
    </r>
    <r>
      <rPr>
        <b/>
        <u/>
        <sz val="10"/>
        <rFont val="Arial"/>
        <family val="2"/>
      </rPr>
      <t>TV subscriber</t>
    </r>
    <r>
      <rPr>
        <sz val="10"/>
        <rFont val="Arial"/>
        <family val="2"/>
      </rPr>
      <t xml:space="preserve"> means a subscriber on an active TELUS TV plan with a recurring revenue-generating subscription for video services from a TELUS TV platform.</t>
    </r>
  </si>
  <si>
    <r>
      <t xml:space="preserve">18 </t>
    </r>
    <r>
      <rPr>
        <b/>
        <u/>
        <sz val="10"/>
        <rFont val="Arial"/>
        <family val="2"/>
      </rPr>
      <t>Residential voice subscriber</t>
    </r>
    <r>
      <rPr>
        <sz val="10"/>
        <rFont val="Arial"/>
        <family val="2"/>
      </rPr>
      <t xml:space="preserve"> means a subscriber on an active TELUS phone plan with a recurring revenue-generating unit where TELUS provides voice service.</t>
    </r>
  </si>
  <si>
    <r>
      <t xml:space="preserve">19 </t>
    </r>
    <r>
      <rPr>
        <b/>
        <u/>
        <sz val="10"/>
        <rFont val="Arial"/>
        <family val="2"/>
      </rPr>
      <t>Security subscriber</t>
    </r>
    <r>
      <rPr>
        <sz val="10"/>
        <rFont val="Arial"/>
        <family val="2"/>
      </rPr>
      <t xml:space="preserve"> means a subscriber on an active TELUS security plan with a recurring revenue-generating unit that is connected to the TELUS security and automation platform.</t>
    </r>
  </si>
  <si>
    <r>
      <t xml:space="preserve">20 </t>
    </r>
    <r>
      <rPr>
        <b/>
        <u/>
        <sz val="10"/>
        <rFont val="Arial"/>
        <family val="2"/>
      </rPr>
      <t>Healthcare lives covered</t>
    </r>
    <r>
      <rPr>
        <b/>
        <sz val="10"/>
        <rFont val="Arial"/>
        <family val="2"/>
      </rPr>
      <t xml:space="preserve"> </t>
    </r>
    <r>
      <rPr>
        <sz val="10"/>
        <rFont val="Arial"/>
        <family val="2"/>
      </rPr>
      <t>means the number of users (primary members and their dependents) enrolled in various health programs supported by TELUS Health services (e.g. virtual care, health benefits management, preventative care, personal health security and employee and family assistance programs). It is probable that some members and their dependents will be a user of multiple TELUS Health services.</t>
    </r>
  </si>
  <si>
    <r>
      <t xml:space="preserve">21 </t>
    </r>
    <r>
      <rPr>
        <b/>
        <u/>
        <sz val="10"/>
        <rFont val="Arial"/>
        <family val="2"/>
      </rPr>
      <t>Virtual care member</t>
    </r>
    <r>
      <rPr>
        <b/>
        <sz val="10"/>
        <rFont val="Arial"/>
        <family val="2"/>
      </rPr>
      <t xml:space="preserve"> </t>
    </r>
    <r>
      <rPr>
        <sz val="10"/>
        <rFont val="Arial"/>
        <family val="2"/>
      </rPr>
      <t>means primary enrolment to receive services on an active TELUS Health virtual care plan.</t>
    </r>
  </si>
  <si>
    <r>
      <t>Adjusted EBITDA</t>
    </r>
    <r>
      <rPr>
        <b/>
        <vertAlign val="superscript"/>
        <sz val="12"/>
        <rFont val="Arial"/>
        <family val="2"/>
      </rPr>
      <t>8</t>
    </r>
  </si>
  <si>
    <r>
      <t>Adjusted EBITDA margin</t>
    </r>
    <r>
      <rPr>
        <b/>
        <vertAlign val="superscript"/>
        <sz val="12"/>
        <rFont val="Arial"/>
        <family val="2"/>
      </rPr>
      <t>9</t>
    </r>
  </si>
  <si>
    <r>
      <t>Capital expenditure intensity</t>
    </r>
    <r>
      <rPr>
        <b/>
        <vertAlign val="superscript"/>
        <sz val="12"/>
        <rFont val="Arial"/>
        <family val="2"/>
      </rPr>
      <t>10</t>
    </r>
  </si>
  <si>
    <r>
      <t>Adjusted EBITDA</t>
    </r>
    <r>
      <rPr>
        <b/>
        <vertAlign val="superscript"/>
        <sz val="12"/>
        <color theme="1"/>
        <rFont val="Arial"/>
        <family val="2"/>
      </rPr>
      <t>8</t>
    </r>
  </si>
  <si>
    <r>
      <t>Capital expenditure intensity</t>
    </r>
    <r>
      <rPr>
        <b/>
        <vertAlign val="superscript"/>
        <sz val="12"/>
        <color indexed="8"/>
        <rFont val="Arial"/>
        <family val="2"/>
      </rPr>
      <t>10</t>
    </r>
  </si>
  <si>
    <r>
      <t>Capital expenditure intensity</t>
    </r>
    <r>
      <rPr>
        <b/>
        <vertAlign val="superscript"/>
        <sz val="12"/>
        <color theme="1"/>
        <rFont val="Arial"/>
        <family val="2"/>
      </rPr>
      <t>10</t>
    </r>
  </si>
  <si>
    <r>
      <t>Mobile Phone</t>
    </r>
    <r>
      <rPr>
        <u/>
        <vertAlign val="superscript"/>
        <sz val="12"/>
        <color theme="1"/>
        <rFont val="Arial"/>
        <family val="2"/>
      </rPr>
      <t>11</t>
    </r>
  </si>
  <si>
    <r>
      <t>ARPU ($)</t>
    </r>
    <r>
      <rPr>
        <vertAlign val="superscript"/>
        <sz val="12"/>
        <color indexed="8"/>
        <rFont val="Arial"/>
        <family val="2"/>
      </rPr>
      <t>12</t>
    </r>
  </si>
  <si>
    <r>
      <t>Churn, per month (%)</t>
    </r>
    <r>
      <rPr>
        <vertAlign val="superscript"/>
        <sz val="12"/>
        <color indexed="8"/>
        <rFont val="Arial"/>
        <family val="2"/>
      </rPr>
      <t>13</t>
    </r>
  </si>
  <si>
    <r>
      <t>Connected Device</t>
    </r>
    <r>
      <rPr>
        <u/>
        <sz val="12"/>
        <color theme="1"/>
        <rFont val="Arial"/>
        <family val="2"/>
      </rPr>
      <t xml:space="preserve"> (thousands)</t>
    </r>
    <r>
      <rPr>
        <u/>
        <vertAlign val="superscript"/>
        <sz val="12"/>
        <color theme="1"/>
        <rFont val="Arial"/>
        <family val="2"/>
      </rPr>
      <t>14</t>
    </r>
  </si>
  <si>
    <r>
      <t xml:space="preserve">Digital health transactions </t>
    </r>
    <r>
      <rPr>
        <sz val="12"/>
        <color theme="1"/>
        <rFont val="Arial"/>
        <family val="2"/>
      </rPr>
      <t>(millions)</t>
    </r>
    <r>
      <rPr>
        <vertAlign val="superscript"/>
        <sz val="12"/>
        <color theme="1"/>
        <rFont val="Arial"/>
        <family val="2"/>
      </rPr>
      <t>15</t>
    </r>
  </si>
  <si>
    <r>
      <t>TV subscribers</t>
    </r>
    <r>
      <rPr>
        <vertAlign val="superscript"/>
        <sz val="12"/>
        <rFont val="Arial"/>
        <family val="2"/>
      </rPr>
      <t>17</t>
    </r>
  </si>
  <si>
    <r>
      <t>Residential voice subscribers</t>
    </r>
    <r>
      <rPr>
        <vertAlign val="superscript"/>
        <sz val="12"/>
        <rFont val="Arial"/>
        <family val="2"/>
      </rPr>
      <t>18</t>
    </r>
  </si>
  <si>
    <r>
      <t xml:space="preserve">Virtual care members </t>
    </r>
    <r>
      <rPr>
        <sz val="12"/>
        <rFont val="Arial"/>
        <family val="2"/>
      </rPr>
      <t>(millions)</t>
    </r>
    <r>
      <rPr>
        <vertAlign val="superscript"/>
        <sz val="12"/>
        <rFont val="Arial"/>
        <family val="2"/>
      </rPr>
      <t>21</t>
    </r>
  </si>
  <si>
    <t>Adjusted EBITDA less capital expenditures</t>
  </si>
  <si>
    <t>First Quarter, 2023</t>
  </si>
  <si>
    <t>Q1/23</t>
  </si>
  <si>
    <t>Mar 31, 2023</t>
  </si>
  <si>
    <t>Quarter 1</t>
  </si>
  <si>
    <t>As at Mar 31</t>
  </si>
  <si>
    <t>Mar YTD</t>
  </si>
  <si>
    <r>
      <t>ARPU % change on prior year</t>
    </r>
    <r>
      <rPr>
        <i/>
        <vertAlign val="superscript"/>
        <sz val="12"/>
        <color theme="1"/>
        <rFont val="Arial"/>
        <family val="2"/>
      </rPr>
      <t xml:space="preserve">(B)(C)(D) </t>
    </r>
  </si>
  <si>
    <r>
      <t>Mobile phone subscribers</t>
    </r>
    <r>
      <rPr>
        <vertAlign val="superscript"/>
        <sz val="12"/>
        <rFont val="Arial"/>
        <family val="2"/>
      </rPr>
      <t>11(B)</t>
    </r>
  </si>
  <si>
    <r>
      <t>7</t>
    </r>
    <r>
      <rPr>
        <b/>
        <u/>
        <sz val="10"/>
        <rFont val="Arial"/>
        <family val="2"/>
      </rPr>
      <t>EBITDA (earnings before interest, income taxes, depreciation and amortization)</t>
    </r>
    <r>
      <rPr>
        <sz val="10"/>
        <rFont val="Arial"/>
        <family val="2"/>
      </rPr>
      <t xml:space="preserve"> is an indicator we have issued guidance on and report EBITDA because it is a key measure used to evaluate performance at a consolidated level. EBITDA is commonly reported and widely used by investors and lending institutions as an indicator of a company’s operating performance and ability to incur and service debt, and as a valuation metric. EBITDA should not be considered an alternative to Net income in measuring TELUS’ performance, nor should it be used as a measure of cash flow. EBITDA as calculated by TELUS is equivalent to Operating revenues and other income less the total of Goods and services purchased expense and Employee benefits expense.
Please refer to the Q1 2023 Management's Discussion &amp; Analysis Section 11.1 for the quantitative reconciliation of Net Income to EBITDA. MD&amp;A is made available on SEDAR (www.sedar.com). </t>
    </r>
  </si>
  <si>
    <r>
      <t xml:space="preserve">8 </t>
    </r>
    <r>
      <rPr>
        <b/>
        <u/>
        <sz val="10"/>
        <rFont val="Arial"/>
        <family val="2"/>
      </rPr>
      <t>Adjusted EBITDA</t>
    </r>
    <r>
      <rPr>
        <b/>
        <sz val="10"/>
        <rFont val="Arial"/>
        <family val="2"/>
      </rPr>
      <t xml:space="preserve"> </t>
    </r>
    <r>
      <rPr>
        <sz val="10"/>
        <rFont val="Arial"/>
        <family val="2"/>
      </rPr>
      <t xml:space="preserve">is calculated to exclude items of an unusual nature that do not reflect our ongoing operations and should not, in our opinion, be considered in a long-term valuation metric or should not be included in an assessment of our ability to service or incur debt.  
Please refer to the Q1 2023 Management's Discussion &amp; Analysis Section 11.1 for the quantitative reconciliation of Net Income to Adjusted EBITDA. MD&amp;A is made available on SEDAR (www.sedar.com). 
</t>
    </r>
  </si>
  <si>
    <r>
      <rPr>
        <vertAlign val="superscript"/>
        <sz val="10"/>
        <rFont val="Arial"/>
        <family val="2"/>
      </rPr>
      <t>9</t>
    </r>
    <r>
      <rPr>
        <sz val="10"/>
        <rFont val="Arial"/>
        <family val="2"/>
      </rPr>
      <t xml:space="preserve"> </t>
    </r>
    <r>
      <rPr>
        <b/>
        <u/>
        <sz val="10"/>
        <rFont val="Arial"/>
        <family val="2"/>
      </rPr>
      <t>Adjusted EBITDA margin</t>
    </r>
    <r>
      <rPr>
        <sz val="10"/>
        <rFont val="Arial"/>
        <family val="2"/>
      </rPr>
      <t xml:space="preserve"> is a non-GAAP ratio that does not have any standardized meaning prescribed by IFRS-IASB and therefore is unlikely to be comparable to similar measures presented by other issuers. We report EBITDA margin and Adjusted EBITDA margin for our TTech and DLCX segments as these are key measures used to evaluate performance at the operating segment level.
Please refer to the Q1 2023 Management's Discussion &amp; Analysis Section 11.1 for the composition of this measure and explanation of how these measures provide useful information to investors and for which purposes management uses these measures. MD&amp;A is made available on SEDAR (www.sedar.com). 
</t>
    </r>
  </si>
  <si>
    <t xml:space="preserve">  TELUS technology solutions real estate development</t>
  </si>
  <si>
    <t>Real estate development capital expenditures</t>
  </si>
  <si>
    <r>
      <t>1</t>
    </r>
    <r>
      <rPr>
        <b/>
        <vertAlign val="superscript"/>
        <sz val="10"/>
        <rFont val="Arial"/>
        <family val="2"/>
      </rPr>
      <t xml:space="preserve"> </t>
    </r>
    <r>
      <rPr>
        <b/>
        <u/>
        <sz val="10"/>
        <rFont val="Arial"/>
        <family val="2"/>
      </rPr>
      <t>Adjusted Net income and adjusted basic earnings per share</t>
    </r>
    <r>
      <rPr>
        <b/>
        <sz val="10"/>
        <rFont val="Arial"/>
        <family val="2"/>
      </rPr>
      <t xml:space="preserve"> </t>
    </r>
    <r>
      <rPr>
        <sz val="10"/>
        <rFont val="Arial"/>
        <family val="2"/>
      </rPr>
      <t xml:space="preserve">These are Non-GAAP measures that do not have any standardized meaning prescribed by IFRS-IASB are therefore unlikely to be comparable to similar measures presented by other issuers. Adjusted Net income excludes the effects of restructuring and other costs, income tax-related adjustments, other equity losses related to real estate joint ventures, long-term debt prepayment premium, and virtual power purchase agreements unrealized change in forward element. Adjusted basic earnings per share is calculated as adjusted net income divided by basic weighted-average common shares outstanding. These measures should not be considered alternatives to Net income and basic earnings per share in measuring TELUS’ performance.
Please refer to the Q1 2023 Management's Discussion &amp; Analysis Section 11.1 for an explanation of how these measures provide useful information to investors and for which purposes management uses these measures, and quantitative reconciliation of Adjusted Net Income to Net Income. MD&amp;A is made available on SEDAR (www.sedar.com). </t>
    </r>
  </si>
  <si>
    <r>
      <rPr>
        <vertAlign val="superscript"/>
        <sz val="11"/>
        <rFont val="Arial"/>
        <family val="2"/>
      </rPr>
      <t>(B)</t>
    </r>
    <r>
      <rPr>
        <sz val="11"/>
        <rFont val="Arial"/>
        <family val="2"/>
      </rPr>
      <t>Effective January 1, 2023, on a prospective basis, we adjusted our mobile phone and connected device subscriber bases to remove 50,000 subscribers and add 82,000 subscribers, respectively, due to a review of our subscriber bases.</t>
    </r>
  </si>
  <si>
    <r>
      <t>4</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and there is no generally accepted industry definition of free cash flow. It should not be considered an alternative to the measures in the Consolidated statements of cash flows. Free cash flow excludes certain working capital changes (such as trade receivables and trade payables), proceeds from divested assets and other sources and uses of cash, as found in the Consolidated statements of cash flows. It provides an indication of how much cash generated by operations is available after capital expenditures that may be used to, among other things, pay dividends, repay debt, purchase shares or make other investments. We exclude impacts of accounting standards that do not impact cash, such as IFRS 15 and IFRS 16. Free cash flow may be supplemented from time to time by proceeds from divested assets or financing activities.
Please refer to the Q1 2023 Management's Discussion &amp; Analysis Section 11.1 for the quantiative reconciliation of free cash flow to cash provided by operating activities. MD&amp;A is made available on SEDAR (www.sedar.com). </t>
    </r>
  </si>
  <si>
    <r>
      <t xml:space="preserve">10 </t>
    </r>
    <r>
      <rPr>
        <b/>
        <u/>
        <sz val="10"/>
        <rFont val="Arial"/>
        <family val="2"/>
      </rPr>
      <t>Capital expenditure intensity</t>
    </r>
    <r>
      <rPr>
        <sz val="10"/>
        <rFont val="Arial"/>
        <family val="2"/>
      </rPr>
      <t xml:space="preserve"> is calculated as capital expenditures excluding real estate development divided by total Operating revenues and other income.</t>
    </r>
  </si>
  <si>
    <t xml:space="preserve">  TELUS technology solutions operations</t>
  </si>
  <si>
    <t>Operations capital expenditures</t>
  </si>
  <si>
    <t>Fixed data services</t>
  </si>
  <si>
    <t>Add: Restructuring and other costs included in EBITDA</t>
  </si>
  <si>
    <r>
      <rPr>
        <vertAlign val="superscript"/>
        <sz val="11"/>
        <rFont val="Arial"/>
        <family val="2"/>
      </rPr>
      <t>(C)</t>
    </r>
    <r>
      <rPr>
        <sz val="11"/>
        <rFont val="Arial"/>
        <family val="2"/>
      </rPr>
      <t xml:space="preserve">Effective January 1, 2023, on a prospective basis, we adjusted our internet subscriber base to add 70,000 subscribers as a result of business acquisitions. </t>
    </r>
  </si>
  <si>
    <r>
      <rPr>
        <vertAlign val="superscript"/>
        <sz val="11"/>
        <rFont val="Arial"/>
        <family val="2"/>
      </rPr>
      <t>(D)</t>
    </r>
    <r>
      <rPr>
        <sz val="11"/>
        <rFont val="Arial"/>
        <family val="2"/>
      </rPr>
      <t>During the second quarter of 2022, we adjusted our cumulative security subscriber connections to add approximately 75,000 subscribers as a result of a business acquisition.</t>
    </r>
  </si>
  <si>
    <r>
      <rPr>
        <vertAlign val="superscript"/>
        <sz val="11"/>
        <rFont val="Arial"/>
        <family val="2"/>
      </rPr>
      <t>(E)</t>
    </r>
    <r>
      <rPr>
        <sz val="11"/>
        <rFont val="Arial"/>
        <family val="2"/>
      </rPr>
      <t>During the third quarter of 2022, we added 36.9 million healthcare lives covered as a result of the LifeWorks acquisition.</t>
    </r>
  </si>
  <si>
    <r>
      <t>Connected device subscribers</t>
    </r>
    <r>
      <rPr>
        <vertAlign val="superscript"/>
        <sz val="12"/>
        <rFont val="Arial"/>
        <family val="2"/>
      </rPr>
      <t>14(B)</t>
    </r>
  </si>
  <si>
    <r>
      <t>Internet subscribers</t>
    </r>
    <r>
      <rPr>
        <vertAlign val="superscript"/>
        <sz val="12"/>
        <rFont val="Arial"/>
        <family val="2"/>
      </rPr>
      <t xml:space="preserve">16(C) </t>
    </r>
  </si>
  <si>
    <r>
      <t>Security subscribers</t>
    </r>
    <r>
      <rPr>
        <vertAlign val="superscript"/>
        <sz val="12"/>
        <rFont val="Arial"/>
        <family val="2"/>
      </rPr>
      <t xml:space="preserve">19(D) </t>
    </r>
  </si>
  <si>
    <r>
      <t xml:space="preserve">Healthcare lives covered </t>
    </r>
    <r>
      <rPr>
        <sz val="12"/>
        <rFont val="Arial"/>
        <family val="2"/>
      </rPr>
      <t>(millions)</t>
    </r>
    <r>
      <rPr>
        <vertAlign val="superscript"/>
        <sz val="12"/>
        <rFont val="Arial"/>
        <family val="2"/>
      </rPr>
      <t>20(E)</t>
    </r>
  </si>
  <si>
    <r>
      <t xml:space="preserve">13 </t>
    </r>
    <r>
      <rPr>
        <b/>
        <u/>
        <sz val="10"/>
        <rFont val="Arial"/>
        <family val="2"/>
      </rPr>
      <t>Mobile phone 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</si>
  <si>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t>— %</t>
  </si>
  <si>
    <r>
      <t>ARPU % change on prior year</t>
    </r>
    <r>
      <rPr>
        <i/>
        <vertAlign val="superscript"/>
        <sz val="12"/>
        <color theme="1"/>
        <rFont val="Arial"/>
        <family val="2"/>
      </rPr>
      <t>(B)</t>
    </r>
  </si>
  <si>
    <r>
      <t xml:space="preserve">6 </t>
    </r>
    <r>
      <rPr>
        <b/>
        <u/>
        <sz val="10"/>
        <color theme="1"/>
        <rFont val="Arial"/>
        <family val="2"/>
      </rPr>
      <t>Net debt :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Historically, Net debt : EBITDA excluding restructuring and other costs is similar to the Leverage Ratio covenant in TELUS’ credit facilities.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</si>
</sst>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
    <numFmt numFmtId="168" formatCode="#,##0.0_);\(#,##0.0\)"/>
    <numFmt numFmtId="169" formatCode="0.0"/>
    <numFmt numFmtId="170" formatCode="_(* #,##0.0_);_(* \(#,##0.0\);_(* &quot;-&quot;?_);_(@_)"/>
    <numFmt numFmtId="171" formatCode="_(* #,##0.0_);_(* \(#,##0.0\);_(* &quot;-&quot;??_);_(@_)"/>
    <numFmt numFmtId="172" formatCode="_(* #,##0_);_(* \(#,##0\);_(* &quot;-&quot;??_);_(@_)"/>
    <numFmt numFmtId="173" formatCode="_(&quot;$&quot;* #,##0.0_);_(&quot;$&quot;* \(#,##0.0\);_(&quot;$&quot;* &quot;-&quot;??_);_(@_)"/>
    <numFmt numFmtId="174" formatCode="_(&quot;$&quot;* #,##0.0_);_(&quot;$&quot;* \(#,##0.0\);_(&quot;$&quot;* &quot;-&quot;?_);_(@_)"/>
    <numFmt numFmtId="175" formatCode="_(* #,##0.0000_);_(* \(#,##0.0000\);_(* &quot;-&quot;??_);_(@_)"/>
    <numFmt numFmtId="176" formatCode="0.00_);\(0.00\)"/>
    <numFmt numFmtId="177" formatCode="_-[$€-2]* #,##0.00_-;\-[$€-2]* #,##0.00_-;_-[$€-2]* &quot;-&quot;??_-"/>
    <numFmt numFmtId="178" formatCode="_(&quot;$&quot;* #,##0.000_);_(&quot;$&quot;* \(#,##0.000\);_(&quot;$&quot;* &quot;-&quot;??_);_(@_)"/>
    <numFmt numFmtId="179" formatCode="&quot;$&quot;#,##0.00"/>
    <numFmt numFmtId="180" formatCode="0.0%;\(0.0%\);\-"/>
    <numFmt numFmtId="181" formatCode="0.0%;\(0.0%\)"/>
    <numFmt numFmtId="182" formatCode="_-* #,##0.0000_-;\-* #,##0.0000_-;_-* &quot;-&quot;??_-;_-@_-"/>
    <numFmt numFmtId="183" formatCode="0.0_);\(0.0\)"/>
    <numFmt numFmtId="184" formatCode="_-* #,##0.0_-;\-* #,##0.0_-;_-* &quot;-&quot;?_-;_-@_-"/>
    <numFmt numFmtId="185" formatCode="_-* #,##0_-;\-* #,##0_-;_-* &quot;-&quot;??_-;_-@_-"/>
    <numFmt numFmtId="186" formatCode="&quot;$&quot;0,,\ &quot;M&quot;;\(&quot;$&quot;0,,\ &quot;M&quot;\);\-"/>
    <numFmt numFmtId="187" formatCode="_-* #,##0.000_-;\-* #,##0.000_-;_-* &quot;-&quot;??_-;_-@_-"/>
    <numFmt numFmtId="188" formatCode="0.000%"/>
    <numFmt numFmtId="189" formatCode="0.0000_);\(0.0000\)"/>
    <numFmt numFmtId="190" formatCode="0.0;\(0.0\)"/>
    <numFmt numFmtId="191" formatCode="0.0%;\(0.0%\);\-\%"/>
    <numFmt numFmtId="192" formatCode="0%;\(0%\)"/>
  </numFmts>
  <fonts count="84" x14ac:knownFonts="1">
    <font>
      <sz val="10"/>
      <name val="Arial"/>
    </font>
    <font>
      <sz val="11"/>
      <color theme="1"/>
      <name val="Calibri"/>
      <family val="2"/>
      <scheme val="minor"/>
    </font>
    <font>
      <sz val="11"/>
      <color theme="1"/>
      <name val="Calibri"/>
      <family val="2"/>
      <scheme val="minor"/>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b/>
      <sz val="14"/>
      <color rgb="FFFF0000"/>
      <name val="Arial"/>
      <family val="2"/>
    </font>
    <font>
      <sz val="12"/>
      <color rgb="FFFF0000"/>
      <name val="Arial"/>
      <family val="2"/>
    </font>
    <font>
      <b/>
      <sz val="18"/>
      <color theme="1"/>
      <name val="Arial"/>
      <family val="2"/>
    </font>
    <font>
      <sz val="11"/>
      <color rgb="FF1F497D"/>
      <name val="Calibri"/>
      <family val="2"/>
    </font>
    <font>
      <b/>
      <i/>
      <sz val="12"/>
      <color theme="1"/>
      <name val="Arial"/>
      <family val="2"/>
    </font>
    <font>
      <i/>
      <sz val="10"/>
      <color theme="1"/>
      <name val="Arial"/>
      <family val="2"/>
    </font>
    <font>
      <b/>
      <i/>
      <sz val="12"/>
      <color indexed="8"/>
      <name val="Arial"/>
      <family val="2"/>
    </font>
    <font>
      <sz val="11"/>
      <name val="Calibri"/>
      <family val="2"/>
    </font>
    <font>
      <b/>
      <u/>
      <sz val="10"/>
      <color theme="1"/>
      <name val="Arial"/>
      <family val="2"/>
    </font>
    <font>
      <b/>
      <sz val="10"/>
      <color rgb="FFFF0000"/>
      <name val="Arial"/>
      <family val="2"/>
    </font>
    <font>
      <i/>
      <sz val="10"/>
      <name val="Arial"/>
      <family val="2"/>
    </font>
    <font>
      <u/>
      <vertAlign val="superscript"/>
      <sz val="10"/>
      <name val="Arial"/>
      <family val="2"/>
    </font>
    <font>
      <u/>
      <sz val="10"/>
      <color theme="1"/>
      <name val="Arial"/>
      <family val="2"/>
    </font>
    <font>
      <sz val="12"/>
      <color theme="0"/>
      <name val="Arial"/>
      <family val="2"/>
    </font>
    <font>
      <sz val="10"/>
      <color theme="0"/>
      <name val="Arial"/>
      <family val="2"/>
    </font>
    <font>
      <b/>
      <sz val="12"/>
      <color theme="0"/>
      <name val="Arial"/>
      <family val="2"/>
    </font>
    <font>
      <b/>
      <sz val="18"/>
      <name val="Arial"/>
      <family val="2"/>
    </font>
    <font>
      <b/>
      <sz val="12"/>
      <color rgb="FFFF0000"/>
      <name val="Arial"/>
      <family val="2"/>
    </font>
    <font>
      <sz val="10"/>
      <color indexed="8"/>
      <name val="Arial"/>
      <family val="2"/>
    </font>
    <font>
      <b/>
      <sz val="10"/>
      <color indexed="8"/>
      <name val="Arial"/>
      <family val="2"/>
    </font>
    <font>
      <i/>
      <vertAlign val="superscript"/>
      <sz val="12"/>
      <color theme="1"/>
      <name val="Arial"/>
      <family val="2"/>
    </font>
    <font>
      <b/>
      <vertAlign val="superscript"/>
      <sz val="16"/>
      <color theme="1"/>
      <name val="Arial"/>
      <family val="2"/>
    </font>
    <font>
      <vertAlign val="superscript"/>
      <sz val="10"/>
      <color rgb="FFFF0000"/>
      <name val="Arial"/>
      <family val="2"/>
    </font>
    <font>
      <sz val="11"/>
      <color rgb="FF000000"/>
      <name val="Arial"/>
      <family val="2"/>
    </font>
    <font>
      <vertAlign val="superscript"/>
      <sz val="12"/>
      <name val="Arial"/>
      <family val="2"/>
    </font>
    <font>
      <b/>
      <vertAlign val="superscript"/>
      <sz val="12"/>
      <name val="Arial"/>
      <family val="2"/>
    </font>
    <font>
      <sz val="10"/>
      <color rgb="FFFF0000"/>
      <name val="Arial"/>
      <family val="2"/>
    </font>
    <font>
      <b/>
      <sz val="12"/>
      <color theme="6"/>
      <name val="Arial"/>
      <family val="2"/>
    </font>
    <font>
      <b/>
      <sz val="10"/>
      <color theme="6"/>
      <name val="Arial"/>
      <family val="2"/>
    </font>
    <font>
      <b/>
      <sz val="12"/>
      <color theme="4" tint="-0.499984740745262"/>
      <name val="Arial"/>
      <family val="2"/>
    </font>
    <font>
      <b/>
      <sz val="10"/>
      <color theme="4" tint="-0.499984740745262"/>
      <name val="Arial"/>
      <family val="2"/>
    </font>
    <font>
      <u/>
      <sz val="12"/>
      <color theme="1"/>
      <name val="Arial"/>
      <family val="2"/>
    </font>
    <font>
      <u/>
      <vertAlign val="superscript"/>
      <sz val="12"/>
      <color theme="1"/>
      <name val="Arial"/>
      <family val="2"/>
    </font>
    <font>
      <sz val="11"/>
      <color rgb="FFFF0000"/>
      <name val="Arial"/>
      <family val="2"/>
    </font>
    <font>
      <b/>
      <i/>
      <sz val="12"/>
      <name val="Arial"/>
      <family val="2"/>
    </font>
    <font>
      <b/>
      <i/>
      <vertAlign val="superscript"/>
      <sz val="12"/>
      <name val="Arial"/>
      <family val="2"/>
    </font>
    <font>
      <u/>
      <sz val="12"/>
      <name val="Arial"/>
      <family val="2"/>
    </font>
    <font>
      <b/>
      <sz val="12"/>
      <color rgb="FF0070C0"/>
      <name val="Arial"/>
      <family val="2"/>
    </font>
  </fonts>
  <fills count="1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2"/>
        <bgColor indexed="64"/>
      </patternFill>
    </fill>
    <fill>
      <patternFill patternType="solid">
        <fgColor indexed="13"/>
        <bgColor indexed="64"/>
      </patternFill>
    </fill>
    <fill>
      <patternFill patternType="solid">
        <fgColor theme="5"/>
        <bgColor indexed="64"/>
      </patternFill>
    </fill>
    <fill>
      <patternFill patternType="solid">
        <fgColor theme="3" tint="0.79998168889431442"/>
        <bgColor indexed="64"/>
      </patternFill>
    </fill>
    <fill>
      <patternFill patternType="solid">
        <fgColor indexed="11"/>
        <bgColor indexed="64"/>
      </patternFill>
    </fill>
    <fill>
      <patternFill patternType="solid">
        <fgColor indexed="42"/>
        <bgColor indexed="64"/>
      </patternFill>
    </fill>
    <fill>
      <patternFill patternType="solid">
        <fgColor theme="0"/>
        <bgColor rgb="FF000000"/>
      </patternFill>
    </fill>
  </fills>
  <borders count="34">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s>
  <cellStyleXfs count="18">
    <xf numFmtId="0" fontId="0" fillId="0" borderId="0"/>
    <xf numFmtId="43"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0" fontId="10" fillId="0" borderId="0" applyNumberFormat="0" applyFill="0" applyBorder="0" applyAlignment="0" applyProtection="0">
      <alignment vertical="top"/>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165" fontId="2"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1103">
    <xf numFmtId="0" fontId="0" fillId="0" borderId="0" xfId="0"/>
    <xf numFmtId="0" fontId="6" fillId="2" borderId="0" xfId="0" applyFont="1" applyFill="1" applyBorder="1"/>
    <xf numFmtId="172" fontId="0" fillId="0" borderId="0" xfId="0" applyNumberFormat="1"/>
    <xf numFmtId="0" fontId="5" fillId="2" borderId="0" xfId="0" applyFont="1" applyFill="1"/>
    <xf numFmtId="0" fontId="0" fillId="2" borderId="0" xfId="0" applyFill="1"/>
    <xf numFmtId="0" fontId="0" fillId="2" borderId="0" xfId="0" applyFill="1" applyBorder="1"/>
    <xf numFmtId="0" fontId="0" fillId="2" borderId="1" xfId="0" applyFill="1" applyBorder="1"/>
    <xf numFmtId="0" fontId="18" fillId="2" borderId="0" xfId="0" applyFont="1" applyFill="1"/>
    <xf numFmtId="0" fontId="0" fillId="2" borderId="0" xfId="0" applyFill="1" applyAlignment="1">
      <alignment wrapText="1"/>
    </xf>
    <xf numFmtId="0" fontId="11"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1" fillId="2" borderId="0" xfId="0" applyFont="1" applyFill="1" applyBorder="1" applyAlignment="1">
      <alignment horizontal="right"/>
    </xf>
    <xf numFmtId="0" fontId="0" fillId="2" borderId="6" xfId="0" applyFill="1" applyBorder="1"/>
    <xf numFmtId="0" fontId="11" fillId="2" borderId="0" xfId="0" applyFont="1" applyFill="1" applyBorder="1" applyAlignment="1">
      <alignment horizontal="center"/>
    </xf>
    <xf numFmtId="0" fontId="11" fillId="2" borderId="0" xfId="0" applyFont="1" applyFill="1" applyBorder="1"/>
    <xf numFmtId="0" fontId="8" fillId="2" borderId="5" xfId="0" applyFont="1" applyFill="1" applyBorder="1"/>
    <xf numFmtId="0" fontId="8" fillId="2" borderId="0" xfId="0" applyFont="1" applyFill="1" applyBorder="1"/>
    <xf numFmtId="0" fontId="9" fillId="2" borderId="5" xfId="0" applyFont="1" applyFill="1" applyBorder="1" applyAlignment="1">
      <alignment horizontal="center"/>
    </xf>
    <xf numFmtId="0" fontId="9" fillId="2" borderId="0" xfId="0" applyFont="1" applyFill="1" applyBorder="1" applyAlignment="1">
      <alignment horizontal="center"/>
    </xf>
    <xf numFmtId="0" fontId="6" fillId="2" borderId="5" xfId="0" applyFont="1" applyFill="1" applyBorder="1"/>
    <xf numFmtId="0" fontId="6" fillId="2" borderId="6" xfId="0" applyFont="1" applyFill="1" applyBorder="1"/>
    <xf numFmtId="0" fontId="6" fillId="2" borderId="5" xfId="0" applyFont="1" applyFill="1" applyBorder="1" applyAlignment="1">
      <alignment horizontal="left"/>
    </xf>
    <xf numFmtId="0" fontId="6" fillId="2" borderId="1" xfId="0" applyFont="1" applyFill="1" applyBorder="1" applyAlignment="1">
      <alignment horizontal="left"/>
    </xf>
    <xf numFmtId="0" fontId="15" fillId="2" borderId="7" xfId="0" applyFont="1" applyFill="1" applyBorder="1"/>
    <xf numFmtId="0" fontId="6" fillId="2" borderId="8" xfId="0" applyFont="1" applyFill="1" applyBorder="1" applyAlignment="1">
      <alignment horizontal="center"/>
    </xf>
    <xf numFmtId="0" fontId="7" fillId="2" borderId="7" xfId="0" applyFont="1" applyFill="1" applyBorder="1"/>
    <xf numFmtId="0" fontId="6" fillId="2" borderId="5" xfId="4" applyFont="1" applyFill="1" applyBorder="1" applyAlignment="1" applyProtection="1">
      <alignment horizontal="left"/>
    </xf>
    <xf numFmtId="0" fontId="6" fillId="2" borderId="1" xfId="4" applyFont="1" applyFill="1" applyBorder="1" applyAlignment="1" applyProtection="1">
      <alignment horizontal="left"/>
    </xf>
    <xf numFmtId="0" fontId="6" fillId="2" borderId="0" xfId="4" applyFont="1" applyFill="1" applyBorder="1" applyAlignment="1" applyProtection="1">
      <alignment horizontal="left"/>
    </xf>
    <xf numFmtId="0" fontId="6" fillId="2" borderId="9" xfId="4" applyFont="1" applyFill="1" applyBorder="1" applyAlignment="1" applyProtection="1">
      <alignment horizontal="left"/>
    </xf>
    <xf numFmtId="0" fontId="4" fillId="2" borderId="0" xfId="0" applyFont="1" applyFill="1" applyAlignment="1"/>
    <xf numFmtId="0" fontId="17" fillId="2" borderId="0" xfId="0" applyFont="1" applyFill="1"/>
    <xf numFmtId="0" fontId="3" fillId="2" borderId="0" xfId="0" applyFont="1" applyFill="1"/>
    <xf numFmtId="0" fontId="15" fillId="2" borderId="10" xfId="0" applyFont="1" applyFill="1" applyBorder="1"/>
    <xf numFmtId="0" fontId="15" fillId="3" borderId="11" xfId="0" applyFont="1" applyFill="1" applyBorder="1" applyAlignment="1">
      <alignment horizontal="left"/>
    </xf>
    <xf numFmtId="0" fontId="16" fillId="3" borderId="12" xfId="0" applyFont="1" applyFill="1" applyBorder="1" applyAlignment="1">
      <alignment horizontal="center"/>
    </xf>
    <xf numFmtId="0" fontId="6" fillId="3" borderId="13" xfId="0" applyFont="1" applyFill="1" applyBorder="1" applyAlignment="1">
      <alignment horizontal="center"/>
    </xf>
    <xf numFmtId="0" fontId="0" fillId="4" borderId="0" xfId="0" applyFill="1"/>
    <xf numFmtId="0" fontId="3" fillId="4" borderId="0" xfId="0" applyFont="1" applyFill="1"/>
    <xf numFmtId="0" fontId="3" fillId="0" borderId="0" xfId="0" applyFont="1"/>
    <xf numFmtId="0" fontId="15" fillId="2" borderId="0" xfId="0" applyFont="1" applyFill="1" applyBorder="1" applyAlignment="1">
      <alignment horizontal="left"/>
    </xf>
    <xf numFmtId="0" fontId="6" fillId="2" borderId="0" xfId="0" applyFont="1" applyFill="1" applyBorder="1" applyAlignment="1">
      <alignment horizontal="left"/>
    </xf>
    <xf numFmtId="0" fontId="0" fillId="2" borderId="15" xfId="0" applyFill="1" applyBorder="1"/>
    <xf numFmtId="0" fontId="6" fillId="2" borderId="15" xfId="0" applyFont="1" applyFill="1" applyBorder="1"/>
    <xf numFmtId="0" fontId="6" fillId="2" borderId="17" xfId="0" applyFont="1" applyFill="1" applyBorder="1"/>
    <xf numFmtId="0" fontId="6" fillId="2" borderId="18" xfId="0" applyFont="1" applyFill="1" applyBorder="1"/>
    <xf numFmtId="172" fontId="31" fillId="2" borderId="0" xfId="1" applyNumberFormat="1" applyFont="1" applyFill="1" applyBorder="1"/>
    <xf numFmtId="172" fontId="31" fillId="4" borderId="0" xfId="1" applyNumberFormat="1" applyFont="1" applyFill="1" applyBorder="1"/>
    <xf numFmtId="0" fontId="31" fillId="0" borderId="0" xfId="0" applyFont="1"/>
    <xf numFmtId="0" fontId="31" fillId="4" borderId="0" xfId="0" applyFont="1" applyFill="1"/>
    <xf numFmtId="0" fontId="34" fillId="0" borderId="0" xfId="0" applyFont="1"/>
    <xf numFmtId="0" fontId="35" fillId="0" borderId="0" xfId="0" applyFont="1" applyAlignment="1">
      <alignment horizontal="right"/>
    </xf>
    <xf numFmtId="0" fontId="36" fillId="0" borderId="0" xfId="0" applyFont="1"/>
    <xf numFmtId="0" fontId="32" fillId="0" borderId="0" xfId="0" applyFont="1" applyFill="1" applyBorder="1"/>
    <xf numFmtId="0" fontId="36" fillId="3" borderId="11" xfId="0" applyFont="1" applyFill="1" applyBorder="1" applyAlignment="1">
      <alignment horizontal="center"/>
    </xf>
    <xf numFmtId="0" fontId="32" fillId="0" borderId="14" xfId="0" applyFont="1" applyFill="1" applyBorder="1"/>
    <xf numFmtId="0" fontId="36" fillId="3" borderId="0" xfId="0" applyFont="1" applyFill="1" applyBorder="1" applyAlignment="1">
      <alignment horizontal="center"/>
    </xf>
    <xf numFmtId="0" fontId="36" fillId="3" borderId="10" xfId="0" applyFont="1" applyFill="1" applyBorder="1" applyAlignment="1">
      <alignment horizontal="center"/>
    </xf>
    <xf numFmtId="0" fontId="36" fillId="3" borderId="14" xfId="0" applyFont="1" applyFill="1" applyBorder="1" applyAlignment="1">
      <alignment horizontal="center"/>
    </xf>
    <xf numFmtId="0" fontId="36" fillId="3" borderId="16" xfId="0" applyFont="1" applyFill="1" applyBorder="1" applyAlignment="1">
      <alignment horizontal="center"/>
    </xf>
    <xf numFmtId="0" fontId="36" fillId="3" borderId="9" xfId="0" applyFont="1" applyFill="1" applyBorder="1" applyAlignment="1">
      <alignment horizontal="center"/>
    </xf>
    <xf numFmtId="0" fontId="31" fillId="0" borderId="0" xfId="0" applyFont="1" applyFill="1"/>
    <xf numFmtId="0" fontId="31" fillId="2" borderId="0" xfId="0" applyFont="1" applyFill="1" applyBorder="1"/>
    <xf numFmtId="172" fontId="31" fillId="4" borderId="0" xfId="0" applyNumberFormat="1" applyFont="1" applyFill="1"/>
    <xf numFmtId="172" fontId="31" fillId="4" borderId="0" xfId="0" quotePrefix="1" applyNumberFormat="1" applyFont="1" applyFill="1"/>
    <xf numFmtId="0" fontId="33" fillId="0" borderId="0" xfId="0" applyFont="1" applyAlignment="1">
      <alignment horizontal="right"/>
    </xf>
    <xf numFmtId="0" fontId="33" fillId="0" borderId="0" xfId="0" applyFont="1" applyBorder="1"/>
    <xf numFmtId="0" fontId="33" fillId="0" borderId="0" xfId="0" applyFont="1"/>
    <xf numFmtId="0" fontId="32" fillId="0" borderId="14" xfId="0" applyFont="1" applyBorder="1"/>
    <xf numFmtId="0" fontId="36" fillId="3" borderId="14" xfId="0" applyFont="1" applyFill="1" applyBorder="1" applyAlignment="1">
      <alignment horizontal="right"/>
    </xf>
    <xf numFmtId="0" fontId="36" fillId="3" borderId="16" xfId="0" quotePrefix="1" applyFont="1" applyFill="1" applyBorder="1" applyAlignment="1">
      <alignment horizontal="right"/>
    </xf>
    <xf numFmtId="0" fontId="31" fillId="0" borderId="0" xfId="0" applyFont="1" applyBorder="1"/>
    <xf numFmtId="0" fontId="33" fillId="2" borderId="0" xfId="0" applyFont="1" applyFill="1"/>
    <xf numFmtId="0" fontId="31" fillId="2" borderId="0" xfId="0" applyFont="1" applyFill="1"/>
    <xf numFmtId="166" fontId="31" fillId="2" borderId="0" xfId="0" applyNumberFormat="1" applyFont="1" applyFill="1" applyBorder="1"/>
    <xf numFmtId="9" fontId="31" fillId="2" borderId="0" xfId="0" applyNumberFormat="1" applyFont="1" applyFill="1" applyBorder="1"/>
    <xf numFmtId="0" fontId="33" fillId="4" borderId="0" xfId="0" applyFont="1" applyFill="1"/>
    <xf numFmtId="0" fontId="33" fillId="4" borderId="0" xfId="0" applyFont="1" applyFill="1" applyBorder="1"/>
    <xf numFmtId="0" fontId="31" fillId="4" borderId="0" xfId="0" applyFont="1" applyFill="1" applyBorder="1"/>
    <xf numFmtId="0" fontId="36" fillId="4" borderId="0" xfId="0" applyFont="1" applyFill="1"/>
    <xf numFmtId="172" fontId="31" fillId="0" borderId="0" xfId="0" applyNumberFormat="1" applyFont="1" applyFill="1" applyBorder="1"/>
    <xf numFmtId="0" fontId="31" fillId="0" borderId="0" xfId="0" applyFont="1" applyFill="1" applyBorder="1"/>
    <xf numFmtId="172" fontId="31" fillId="2" borderId="0" xfId="0" applyNumberFormat="1" applyFont="1" applyFill="1"/>
    <xf numFmtId="0" fontId="38" fillId="2" borderId="0" xfId="0" applyFont="1" applyFill="1" applyAlignment="1"/>
    <xf numFmtId="0" fontId="38" fillId="2" borderId="0" xfId="0" applyFont="1" applyFill="1" applyAlignment="1">
      <alignment horizontal="left" wrapText="1"/>
    </xf>
    <xf numFmtId="0" fontId="31" fillId="2" borderId="0" xfId="0" applyFont="1" applyFill="1" applyAlignment="1">
      <alignment horizontal="left" wrapText="1"/>
    </xf>
    <xf numFmtId="172" fontId="31" fillId="2" borderId="0" xfId="0" applyNumberFormat="1" applyFont="1" applyFill="1" applyAlignment="1"/>
    <xf numFmtId="9" fontId="31" fillId="0" borderId="0" xfId="5" applyFont="1"/>
    <xf numFmtId="171" fontId="31" fillId="0" borderId="0" xfId="1" applyNumberFormat="1" applyFont="1" applyFill="1"/>
    <xf numFmtId="0" fontId="31" fillId="2" borderId="0" xfId="0" applyFont="1" applyFill="1" applyAlignment="1">
      <alignment horizontal="center"/>
    </xf>
    <xf numFmtId="0" fontId="40" fillId="0" borderId="0" xfId="0" applyFont="1" applyAlignment="1">
      <alignment horizontal="center"/>
    </xf>
    <xf numFmtId="0" fontId="36" fillId="3" borderId="7" xfId="0" applyFont="1" applyFill="1" applyBorder="1" applyAlignment="1">
      <alignment horizontal="center"/>
    </xf>
    <xf numFmtId="0" fontId="36" fillId="3" borderId="0" xfId="0" applyFont="1" applyFill="1" applyBorder="1" applyAlignment="1">
      <alignment horizontal="right"/>
    </xf>
    <xf numFmtId="0" fontId="36" fillId="3" borderId="8" xfId="0" quotePrefix="1" applyFont="1" applyFill="1" applyBorder="1" applyAlignment="1">
      <alignment horizontal="right"/>
    </xf>
    <xf numFmtId="0" fontId="33" fillId="0" borderId="0" xfId="0" applyFont="1" applyFill="1"/>
    <xf numFmtId="0" fontId="31" fillId="0" borderId="0" xfId="0" quotePrefix="1" applyFont="1"/>
    <xf numFmtId="172" fontId="33" fillId="0" borderId="0" xfId="0" applyNumberFormat="1" applyFont="1"/>
    <xf numFmtId="172" fontId="33" fillId="4" borderId="0" xfId="0" applyNumberFormat="1" applyFont="1" applyFill="1"/>
    <xf numFmtId="0" fontId="31" fillId="0" borderId="0" xfId="0" applyFont="1" applyAlignment="1">
      <alignment horizontal="center"/>
    </xf>
    <xf numFmtId="0" fontId="41" fillId="0" borderId="0" xfId="0" applyFont="1" applyAlignment="1">
      <alignment horizontal="center"/>
    </xf>
    <xf numFmtId="171" fontId="40" fillId="0" borderId="0" xfId="0" applyNumberFormat="1" applyFont="1" applyAlignment="1">
      <alignment horizontal="center"/>
    </xf>
    <xf numFmtId="179" fontId="31" fillId="0" borderId="0" xfId="0" applyNumberFormat="1" applyFont="1"/>
    <xf numFmtId="171" fontId="31" fillId="4" borderId="0" xfId="1" applyNumberFormat="1" applyFont="1" applyFill="1"/>
    <xf numFmtId="172" fontId="6" fillId="4" borderId="0" xfId="0" applyNumberFormat="1" applyFont="1" applyFill="1"/>
    <xf numFmtId="0" fontId="6" fillId="4" borderId="0" xfId="0" applyFont="1" applyFill="1"/>
    <xf numFmtId="172" fontId="31" fillId="0" borderId="0" xfId="0" applyNumberFormat="1" applyFont="1"/>
    <xf numFmtId="0" fontId="39" fillId="0" borderId="0" xfId="0" applyFont="1" applyFill="1" applyAlignment="1"/>
    <xf numFmtId="0" fontId="6" fillId="4" borderId="1" xfId="0" applyFont="1" applyFill="1" applyBorder="1" applyAlignment="1">
      <alignment horizontal="left"/>
    </xf>
    <xf numFmtId="0" fontId="25" fillId="4" borderId="0" xfId="0" applyFont="1" applyFill="1"/>
    <xf numFmtId="0" fontId="21" fillId="0" borderId="0" xfId="0" applyFont="1"/>
    <xf numFmtId="176" fontId="25" fillId="4" borderId="0" xfId="1" applyNumberFormat="1" applyFont="1" applyFill="1" applyBorder="1" applyAlignment="1">
      <alignment horizontal="right"/>
    </xf>
    <xf numFmtId="0" fontId="25" fillId="4" borderId="0" xfId="0" applyFont="1" applyFill="1" applyAlignment="1">
      <alignment horizontal="right"/>
    </xf>
    <xf numFmtId="174" fontId="25" fillId="4" borderId="0" xfId="0" applyNumberFormat="1" applyFont="1" applyFill="1" applyBorder="1" applyAlignment="1">
      <alignment horizontal="right"/>
    </xf>
    <xf numFmtId="0" fontId="25" fillId="0" borderId="0" xfId="0" applyFont="1" applyAlignment="1">
      <alignment wrapText="1"/>
    </xf>
    <xf numFmtId="0" fontId="25" fillId="0" borderId="0" xfId="0" applyFont="1" applyFill="1"/>
    <xf numFmtId="0" fontId="46" fillId="2" borderId="5" xfId="0" applyFont="1" applyFill="1" applyBorder="1" applyAlignment="1"/>
    <xf numFmtId="0" fontId="46" fillId="2" borderId="0" xfId="0" applyFont="1" applyFill="1" applyBorder="1" applyAlignment="1"/>
    <xf numFmtId="0" fontId="46" fillId="2" borderId="6" xfId="0" applyFont="1" applyFill="1" applyBorder="1" applyAlignment="1"/>
    <xf numFmtId="182" fontId="41" fillId="0" borderId="0" xfId="0" applyNumberFormat="1" applyFont="1" applyAlignment="1">
      <alignment horizontal="center"/>
    </xf>
    <xf numFmtId="0" fontId="25" fillId="4" borderId="0" xfId="0" applyFont="1" applyFill="1" applyAlignment="1">
      <alignment wrapText="1"/>
    </xf>
    <xf numFmtId="0" fontId="25" fillId="0" borderId="0" xfId="0" applyFont="1" applyFill="1" applyAlignment="1"/>
    <xf numFmtId="176" fontId="31" fillId="4" borderId="10" xfId="1" applyNumberFormat="1" applyFont="1" applyFill="1" applyBorder="1" applyAlignment="1">
      <alignment horizontal="right"/>
    </xf>
    <xf numFmtId="0" fontId="38" fillId="0" borderId="0" xfId="0" applyFont="1" applyFill="1" applyAlignment="1"/>
    <xf numFmtId="180" fontId="6" fillId="4" borderId="8" xfId="7" applyNumberFormat="1" applyFont="1" applyFill="1" applyBorder="1" applyAlignment="1">
      <alignment horizontal="right"/>
    </xf>
    <xf numFmtId="0" fontId="49" fillId="0" borderId="0" xfId="0" applyFont="1"/>
    <xf numFmtId="0" fontId="0" fillId="0" borderId="0" xfId="0" applyFill="1"/>
    <xf numFmtId="0" fontId="38" fillId="2" borderId="0" xfId="0" applyFont="1" applyFill="1" applyAlignment="1">
      <alignment wrapText="1"/>
    </xf>
    <xf numFmtId="0" fontId="31" fillId="2" borderId="0" xfId="0" applyFont="1" applyFill="1" applyAlignment="1">
      <alignment wrapText="1"/>
    </xf>
    <xf numFmtId="0" fontId="31" fillId="2" borderId="0" xfId="0" applyFont="1" applyFill="1" applyAlignment="1"/>
    <xf numFmtId="0" fontId="33" fillId="4" borderId="0" xfId="8" applyFont="1" applyFill="1"/>
    <xf numFmtId="0" fontId="31" fillId="4" borderId="0" xfId="8" applyFont="1" applyFill="1"/>
    <xf numFmtId="171" fontId="31" fillId="4" borderId="0" xfId="1" applyNumberFormat="1" applyFont="1" applyFill="1" applyBorder="1"/>
    <xf numFmtId="0" fontId="51" fillId="4" borderId="0" xfId="0" applyFont="1" applyFill="1"/>
    <xf numFmtId="0" fontId="32" fillId="4" borderId="0" xfId="0" applyFont="1" applyFill="1"/>
    <xf numFmtId="181" fontId="7" fillId="4" borderId="0" xfId="6" applyNumberFormat="1" applyFont="1" applyFill="1" applyBorder="1" applyAlignment="1">
      <alignment horizontal="right"/>
    </xf>
    <xf numFmtId="175" fontId="6" fillId="4" borderId="0" xfId="0" applyNumberFormat="1" applyFont="1" applyFill="1"/>
    <xf numFmtId="0" fontId="34" fillId="4" borderId="0" xfId="8" applyFont="1" applyFill="1"/>
    <xf numFmtId="166" fontId="31" fillId="4" borderId="0" xfId="0" applyNumberFormat="1" applyFont="1" applyFill="1" applyBorder="1"/>
    <xf numFmtId="168" fontId="31" fillId="4" borderId="0" xfId="1" applyNumberFormat="1" applyFont="1" applyFill="1" applyBorder="1"/>
    <xf numFmtId="9" fontId="31" fillId="4" borderId="0" xfId="5" applyFont="1" applyFill="1"/>
    <xf numFmtId="43" fontId="31" fillId="4" borderId="0" xfId="1" applyFont="1" applyFill="1"/>
    <xf numFmtId="166" fontId="31" fillId="4" borderId="0" xfId="5" applyNumberFormat="1" applyFont="1" applyFill="1"/>
    <xf numFmtId="180" fontId="6" fillId="4" borderId="16" xfId="7" applyNumberFormat="1" applyFont="1" applyFill="1" applyBorder="1" applyAlignment="1">
      <alignment horizontal="right"/>
    </xf>
    <xf numFmtId="181" fontId="6" fillId="4" borderId="8" xfId="6" applyNumberFormat="1" applyFont="1" applyFill="1" applyBorder="1" applyAlignment="1">
      <alignment horizontal="right"/>
    </xf>
    <xf numFmtId="181" fontId="6" fillId="4" borderId="16" xfId="6" applyNumberFormat="1" applyFont="1" applyFill="1" applyBorder="1" applyAlignment="1">
      <alignment horizontal="right"/>
    </xf>
    <xf numFmtId="166" fontId="31" fillId="4" borderId="0" xfId="0" applyNumberFormat="1" applyFont="1" applyFill="1" applyBorder="1" applyAlignment="1">
      <alignment horizontal="right"/>
    </xf>
    <xf numFmtId="9" fontId="32" fillId="4" borderId="0" xfId="5" applyFont="1" applyFill="1"/>
    <xf numFmtId="171" fontId="33" fillId="4" borderId="0" xfId="1" applyNumberFormat="1" applyFont="1" applyFill="1" applyBorder="1"/>
    <xf numFmtId="9" fontId="31" fillId="4" borderId="0" xfId="0" applyNumberFormat="1" applyFont="1" applyFill="1" applyBorder="1"/>
    <xf numFmtId="39" fontId="31" fillId="4" borderId="0" xfId="1" applyNumberFormat="1" applyFont="1" applyFill="1" applyBorder="1"/>
    <xf numFmtId="0" fontId="25" fillId="4" borderId="0" xfId="0" applyFont="1" applyFill="1" applyAlignment="1">
      <alignment horizontal="left" wrapText="1"/>
    </xf>
    <xf numFmtId="0" fontId="25" fillId="0" borderId="0" xfId="0" applyFont="1" applyFill="1" applyAlignment="1">
      <alignment wrapText="1"/>
    </xf>
    <xf numFmtId="0" fontId="37" fillId="4" borderId="0" xfId="0" applyFont="1" applyFill="1" applyAlignment="1">
      <alignment horizontal="left" wrapText="1"/>
    </xf>
    <xf numFmtId="181" fontId="6" fillId="4" borderId="0" xfId="6" applyNumberFormat="1" applyFont="1" applyFill="1" applyBorder="1" applyAlignment="1">
      <alignment horizontal="right"/>
    </xf>
    <xf numFmtId="0" fontId="25" fillId="4" borderId="0" xfId="0" applyFont="1" applyFill="1" applyAlignment="1">
      <alignment vertical="center" wrapText="1"/>
    </xf>
    <xf numFmtId="0" fontId="31" fillId="4" borderId="0" xfId="0" applyFont="1" applyFill="1" applyAlignment="1">
      <alignment horizontal="left" wrapText="1"/>
    </xf>
    <xf numFmtId="0" fontId="31" fillId="0" borderId="0" xfId="0" applyFont="1" applyAlignment="1">
      <alignment wrapText="1"/>
    </xf>
    <xf numFmtId="0" fontId="53" fillId="0" borderId="0" xfId="0" applyFont="1" applyAlignment="1">
      <alignment vertical="center"/>
    </xf>
    <xf numFmtId="0" fontId="10" fillId="0" borderId="0" xfId="4" applyAlignment="1" applyProtection="1">
      <alignment vertical="center"/>
    </xf>
    <xf numFmtId="0" fontId="31" fillId="4" borderId="1" xfId="4" applyFont="1" applyFill="1" applyBorder="1" applyAlignment="1" applyProtection="1">
      <alignment horizontal="left"/>
    </xf>
    <xf numFmtId="0" fontId="39" fillId="2" borderId="0" xfId="0" applyFont="1" applyFill="1" applyAlignment="1">
      <alignment wrapText="1"/>
    </xf>
    <xf numFmtId="0" fontId="31" fillId="0" borderId="0" xfId="0" applyFont="1"/>
    <xf numFmtId="0" fontId="31" fillId="2" borderId="0" xfId="0" applyFont="1" applyFill="1"/>
    <xf numFmtId="166" fontId="31" fillId="2" borderId="0" xfId="5" applyNumberFormat="1" applyFont="1" applyFill="1" applyBorder="1"/>
    <xf numFmtId="0" fontId="42" fillId="0" borderId="0" xfId="0" applyFont="1" applyBorder="1"/>
    <xf numFmtId="0" fontId="31" fillId="0" borderId="0" xfId="0" applyFont="1"/>
    <xf numFmtId="0" fontId="31" fillId="2" borderId="0" xfId="0" applyFont="1" applyFill="1"/>
    <xf numFmtId="44" fontId="33" fillId="4" borderId="0" xfId="2" applyFont="1" applyFill="1"/>
    <xf numFmtId="44" fontId="31" fillId="4" borderId="0" xfId="2" applyFont="1" applyFill="1"/>
    <xf numFmtId="43" fontId="33" fillId="4" borderId="0" xfId="1" applyFont="1" applyFill="1"/>
    <xf numFmtId="0" fontId="31" fillId="0" borderId="0" xfId="0" applyFont="1"/>
    <xf numFmtId="0" fontId="3" fillId="0" borderId="0" xfId="0" applyFont="1" applyFill="1"/>
    <xf numFmtId="0" fontId="31" fillId="2" borderId="0" xfId="0" applyFont="1" applyFill="1"/>
    <xf numFmtId="181" fontId="7" fillId="4" borderId="7" xfId="6" applyNumberFormat="1" applyFont="1" applyFill="1" applyBorder="1" applyAlignment="1">
      <alignment horizontal="right"/>
    </xf>
    <xf numFmtId="181" fontId="7" fillId="4" borderId="1" xfId="6" applyNumberFormat="1" applyFont="1" applyFill="1" applyBorder="1" applyAlignment="1">
      <alignment horizontal="right"/>
    </xf>
    <xf numFmtId="172" fontId="6" fillId="4" borderId="7" xfId="1" applyNumberFormat="1" applyFont="1" applyFill="1" applyBorder="1"/>
    <xf numFmtId="172" fontId="6" fillId="4" borderId="0" xfId="1" applyNumberFormat="1" applyFont="1" applyFill="1" applyBorder="1"/>
    <xf numFmtId="172" fontId="6" fillId="4" borderId="14" xfId="1" applyNumberFormat="1" applyFont="1" applyFill="1" applyBorder="1"/>
    <xf numFmtId="0" fontId="39" fillId="0" borderId="0" xfId="0" applyFont="1" applyFill="1" applyAlignment="1">
      <alignment wrapText="1"/>
    </xf>
    <xf numFmtId="0" fontId="31" fillId="2" borderId="0" xfId="0" applyFont="1" applyFill="1"/>
    <xf numFmtId="166" fontId="32" fillId="4" borderId="0" xfId="5" applyNumberFormat="1" applyFont="1" applyFill="1"/>
    <xf numFmtId="0" fontId="55" fillId="2" borderId="0" xfId="0" applyFont="1" applyFill="1" applyAlignment="1">
      <alignment vertical="center"/>
    </xf>
    <xf numFmtId="0" fontId="3" fillId="4" borderId="1" xfId="0" applyFont="1" applyFill="1" applyBorder="1"/>
    <xf numFmtId="172" fontId="6" fillId="4" borderId="1" xfId="1" applyNumberFormat="1" applyFont="1" applyFill="1" applyBorder="1"/>
    <xf numFmtId="172" fontId="6" fillId="4" borderId="8" xfId="0" applyNumberFormat="1" applyFont="1" applyFill="1" applyBorder="1"/>
    <xf numFmtId="0" fontId="6" fillId="4" borderId="8" xfId="0" applyFont="1" applyFill="1" applyBorder="1"/>
    <xf numFmtId="172" fontId="6" fillId="4" borderId="8" xfId="1" applyNumberFormat="1" applyFont="1" applyFill="1" applyBorder="1"/>
    <xf numFmtId="0" fontId="6" fillId="4" borderId="0" xfId="0" applyFont="1" applyFill="1" applyBorder="1"/>
    <xf numFmtId="172" fontId="6" fillId="4" borderId="0" xfId="0" applyNumberFormat="1" applyFont="1" applyFill="1" applyBorder="1"/>
    <xf numFmtId="172" fontId="6" fillId="4" borderId="7" xfId="0" applyNumberFormat="1" applyFont="1" applyFill="1" applyBorder="1"/>
    <xf numFmtId="0" fontId="3" fillId="4" borderId="7" xfId="0" applyFont="1" applyFill="1" applyBorder="1"/>
    <xf numFmtId="172" fontId="6" fillId="4" borderId="16" xfId="1" applyNumberFormat="1" applyFont="1" applyFill="1" applyBorder="1"/>
    <xf numFmtId="172" fontId="6" fillId="4" borderId="19" xfId="1" applyNumberFormat="1" applyFont="1" applyFill="1" applyBorder="1"/>
    <xf numFmtId="172" fontId="6" fillId="4" borderId="13" xfId="1" applyNumberFormat="1" applyFont="1" applyFill="1" applyBorder="1"/>
    <xf numFmtId="166" fontId="6" fillId="4" borderId="8" xfId="0" applyNumberFormat="1" applyFont="1" applyFill="1" applyBorder="1"/>
    <xf numFmtId="168" fontId="6" fillId="4" borderId="0" xfId="1" applyNumberFormat="1" applyFont="1" applyFill="1" applyBorder="1"/>
    <xf numFmtId="171" fontId="6" fillId="4" borderId="0" xfId="1" applyNumberFormat="1" applyFont="1" applyFill="1" applyBorder="1"/>
    <xf numFmtId="43" fontId="6" fillId="4" borderId="8" xfId="0" applyNumberFormat="1" applyFont="1" applyFill="1" applyBorder="1" applyAlignment="1">
      <alignment horizontal="left"/>
    </xf>
    <xf numFmtId="10" fontId="6" fillId="4" borderId="7" xfId="1" applyNumberFormat="1" applyFont="1" applyFill="1" applyBorder="1"/>
    <xf numFmtId="172" fontId="6" fillId="4" borderId="0" xfId="1" applyNumberFormat="1" applyFont="1" applyFill="1" applyBorder="1" applyAlignment="1">
      <alignment horizontal="right" indent="1"/>
    </xf>
    <xf numFmtId="172" fontId="6" fillId="4" borderId="8" xfId="1" applyNumberFormat="1" applyFont="1" applyFill="1" applyBorder="1" applyAlignment="1">
      <alignment horizontal="right" indent="1"/>
    </xf>
    <xf numFmtId="172" fontId="6" fillId="4" borderId="1" xfId="1" applyNumberFormat="1" applyFont="1" applyFill="1" applyBorder="1" applyAlignment="1">
      <alignment horizontal="right" indent="1"/>
    </xf>
    <xf numFmtId="176" fontId="6" fillId="4" borderId="0" xfId="2" applyNumberFormat="1" applyFont="1" applyFill="1" applyBorder="1" applyAlignment="1">
      <alignment horizontal="right"/>
    </xf>
    <xf numFmtId="43" fontId="6" fillId="4" borderId="0" xfId="1" applyFont="1" applyFill="1" applyAlignment="1">
      <alignment horizontal="right"/>
    </xf>
    <xf numFmtId="172" fontId="6" fillId="4" borderId="0" xfId="2" applyNumberFormat="1" applyFont="1" applyFill="1" applyBorder="1" applyAlignment="1">
      <alignment horizontal="right"/>
    </xf>
    <xf numFmtId="172" fontId="6" fillId="4" borderId="8" xfId="2" applyNumberFormat="1" applyFont="1" applyFill="1" applyBorder="1" applyAlignment="1">
      <alignment horizontal="right"/>
    </xf>
    <xf numFmtId="172" fontId="6" fillId="4" borderId="1" xfId="2" applyNumberFormat="1" applyFont="1" applyFill="1" applyBorder="1" applyAlignment="1">
      <alignment horizontal="right"/>
    </xf>
    <xf numFmtId="0" fontId="15" fillId="3" borderId="10" xfId="0" applyFont="1" applyFill="1" applyBorder="1" applyAlignment="1">
      <alignment horizontal="center"/>
    </xf>
    <xf numFmtId="0" fontId="15" fillId="3" borderId="11" xfId="0" applyFont="1" applyFill="1" applyBorder="1" applyAlignment="1">
      <alignment horizontal="center"/>
    </xf>
    <xf numFmtId="172" fontId="6" fillId="4" borderId="10" xfId="1" applyNumberFormat="1" applyFont="1" applyFill="1" applyBorder="1"/>
    <xf numFmtId="172" fontId="6" fillId="4" borderId="14" xfId="0" applyNumberFormat="1" applyFont="1" applyFill="1" applyBorder="1"/>
    <xf numFmtId="0" fontId="3" fillId="4" borderId="0" xfId="0" applyFont="1" applyFill="1" applyBorder="1"/>
    <xf numFmtId="172" fontId="6" fillId="4" borderId="12" xfId="1" applyNumberFormat="1" applyFont="1" applyFill="1" applyBorder="1"/>
    <xf numFmtId="171" fontId="6" fillId="4" borderId="7" xfId="1" applyNumberFormat="1" applyFont="1" applyFill="1" applyBorder="1"/>
    <xf numFmtId="166" fontId="6" fillId="4" borderId="7" xfId="5" applyNumberFormat="1" applyFont="1" applyFill="1" applyBorder="1"/>
    <xf numFmtId="0" fontId="3" fillId="4" borderId="8" xfId="0" applyFont="1" applyFill="1" applyBorder="1"/>
    <xf numFmtId="181" fontId="6" fillId="4" borderId="23" xfId="6" applyNumberFormat="1" applyFont="1" applyFill="1" applyBorder="1" applyAlignment="1">
      <alignment horizontal="right"/>
    </xf>
    <xf numFmtId="172" fontId="6" fillId="4" borderId="21" xfId="0" applyNumberFormat="1" applyFont="1" applyFill="1" applyBorder="1"/>
    <xf numFmtId="173" fontId="6" fillId="4" borderId="0" xfId="2" applyNumberFormat="1" applyFont="1" applyFill="1" applyBorder="1"/>
    <xf numFmtId="0" fontId="31" fillId="2" borderId="0" xfId="0" applyFont="1" applyFill="1"/>
    <xf numFmtId="10" fontId="31" fillId="0" borderId="0" xfId="0" applyNumberFormat="1" applyFont="1"/>
    <xf numFmtId="0" fontId="31" fillId="0" borderId="0" xfId="0" applyFont="1"/>
    <xf numFmtId="0" fontId="26" fillId="0" borderId="0" xfId="0" applyFont="1" applyFill="1" applyAlignment="1">
      <alignment wrapText="1"/>
    </xf>
    <xf numFmtId="166" fontId="6" fillId="4" borderId="0" xfId="5" applyNumberFormat="1" applyFont="1" applyFill="1" applyBorder="1" applyAlignment="1">
      <alignment horizontal="right"/>
    </xf>
    <xf numFmtId="171" fontId="25" fillId="4" borderId="0" xfId="9" applyNumberFormat="1" applyFont="1" applyFill="1" applyBorder="1" applyProtection="1">
      <protection locked="0"/>
    </xf>
    <xf numFmtId="0" fontId="25" fillId="0" borderId="0" xfId="0" applyFont="1"/>
    <xf numFmtId="184" fontId="25" fillId="0" borderId="0" xfId="0" applyNumberFormat="1" applyFont="1"/>
    <xf numFmtId="165" fontId="25" fillId="0" borderId="0" xfId="0" applyNumberFormat="1" applyFont="1"/>
    <xf numFmtId="176" fontId="6" fillId="4" borderId="8" xfId="2" applyNumberFormat="1" applyFont="1" applyFill="1" applyBorder="1" applyAlignment="1">
      <alignment horizontal="right"/>
    </xf>
    <xf numFmtId="176" fontId="6" fillId="4" borderId="1" xfId="2" applyNumberFormat="1" applyFont="1" applyFill="1" applyBorder="1" applyAlignment="1">
      <alignment horizontal="right"/>
    </xf>
    <xf numFmtId="0" fontId="31" fillId="0" borderId="0" xfId="0" applyFont="1"/>
    <xf numFmtId="9" fontId="0" fillId="0" borderId="0" xfId="5" applyFont="1" applyFill="1"/>
    <xf numFmtId="9" fontId="31" fillId="0" borderId="0" xfId="5" applyFont="1" applyFill="1"/>
    <xf numFmtId="0" fontId="31" fillId="2" borderId="0" xfId="0" applyFont="1" applyFill="1"/>
    <xf numFmtId="181" fontId="7" fillId="4" borderId="8" xfId="6" applyNumberFormat="1" applyFont="1" applyFill="1" applyBorder="1" applyAlignment="1">
      <alignment horizontal="right"/>
    </xf>
    <xf numFmtId="0" fontId="31" fillId="0" borderId="0" xfId="0" applyFont="1"/>
    <xf numFmtId="0" fontId="31" fillId="2" borderId="0" xfId="0" applyFont="1" applyFill="1"/>
    <xf numFmtId="171" fontId="3" fillId="4" borderId="7" xfId="1" applyNumberFormat="1" applyFont="1" applyFill="1" applyBorder="1"/>
    <xf numFmtId="171" fontId="3" fillId="4" borderId="0" xfId="1" applyNumberFormat="1" applyFont="1" applyFill="1" applyBorder="1"/>
    <xf numFmtId="171" fontId="3" fillId="4" borderId="7" xfId="0" applyNumberFormat="1" applyFont="1" applyFill="1" applyBorder="1"/>
    <xf numFmtId="9" fontId="6" fillId="4" borderId="8" xfId="0" applyNumberFormat="1" applyFont="1" applyFill="1" applyBorder="1"/>
    <xf numFmtId="166" fontId="6" fillId="4" borderId="0" xfId="5" applyNumberFormat="1" applyFont="1" applyFill="1" applyBorder="1"/>
    <xf numFmtId="166" fontId="6" fillId="4" borderId="10" xfId="5" applyNumberFormat="1" applyFont="1" applyFill="1" applyBorder="1"/>
    <xf numFmtId="166" fontId="6" fillId="4" borderId="14" xfId="5" applyNumberFormat="1" applyFont="1" applyFill="1" applyBorder="1"/>
    <xf numFmtId="39" fontId="6" fillId="4" borderId="7" xfId="1" applyNumberFormat="1" applyFont="1" applyFill="1" applyBorder="1"/>
    <xf numFmtId="39" fontId="6" fillId="4" borderId="0" xfId="1" applyNumberFormat="1" applyFont="1" applyFill="1" applyBorder="1"/>
    <xf numFmtId="171" fontId="3" fillId="4" borderId="0" xfId="0" applyNumberFormat="1" applyFont="1" applyFill="1" applyBorder="1"/>
    <xf numFmtId="9" fontId="6" fillId="4" borderId="7" xfId="5" applyNumberFormat="1" applyFont="1" applyFill="1" applyBorder="1"/>
    <xf numFmtId="9" fontId="6" fillId="4" borderId="0" xfId="5" applyNumberFormat="1" applyFont="1" applyFill="1" applyBorder="1"/>
    <xf numFmtId="9" fontId="6" fillId="4" borderId="10" xfId="5" applyNumberFormat="1" applyFont="1" applyFill="1" applyBorder="1"/>
    <xf numFmtId="9" fontId="6" fillId="4" borderId="14" xfId="5" applyNumberFormat="1" applyFont="1" applyFill="1" applyBorder="1"/>
    <xf numFmtId="37" fontId="6" fillId="4" borderId="10" xfId="1" applyNumberFormat="1" applyFont="1" applyFill="1" applyBorder="1"/>
    <xf numFmtId="37" fontId="6" fillId="4" borderId="14" xfId="1" applyNumberFormat="1" applyFont="1" applyFill="1" applyBorder="1"/>
    <xf numFmtId="9" fontId="6" fillId="4" borderId="16" xfId="0" applyNumberFormat="1" applyFont="1" applyFill="1" applyBorder="1"/>
    <xf numFmtId="166" fontId="6" fillId="4" borderId="0" xfId="0" applyNumberFormat="1" applyFont="1" applyFill="1" applyBorder="1"/>
    <xf numFmtId="171" fontId="3" fillId="4" borderId="12" xfId="1" applyNumberFormat="1" applyFont="1" applyFill="1" applyBorder="1"/>
    <xf numFmtId="171" fontId="3" fillId="4" borderId="19" xfId="1" applyNumberFormat="1" applyFont="1" applyFill="1" applyBorder="1"/>
    <xf numFmtId="0" fontId="3" fillId="4" borderId="13" xfId="0" applyFont="1" applyFill="1" applyBorder="1"/>
    <xf numFmtId="166" fontId="6" fillId="4" borderId="8" xfId="5" applyNumberFormat="1" applyFont="1" applyFill="1" applyBorder="1"/>
    <xf numFmtId="166" fontId="6" fillId="4" borderId="1" xfId="5" applyNumberFormat="1" applyFont="1" applyFill="1" applyBorder="1"/>
    <xf numFmtId="0" fontId="6" fillId="4" borderId="7" xfId="0" applyFont="1" applyFill="1" applyBorder="1"/>
    <xf numFmtId="181" fontId="7" fillId="4" borderId="12" xfId="6" applyNumberFormat="1" applyFont="1" applyFill="1" applyBorder="1" applyAlignment="1">
      <alignment horizontal="right"/>
    </xf>
    <xf numFmtId="166" fontId="6" fillId="4" borderId="16" xfId="5" applyNumberFormat="1" applyFont="1" applyFill="1" applyBorder="1"/>
    <xf numFmtId="166" fontId="6" fillId="4" borderId="9" xfId="5" applyNumberFormat="1" applyFont="1" applyFill="1" applyBorder="1"/>
    <xf numFmtId="9" fontId="6" fillId="4" borderId="8" xfId="5" applyNumberFormat="1" applyFont="1" applyFill="1" applyBorder="1"/>
    <xf numFmtId="9" fontId="6" fillId="4" borderId="1" xfId="5" applyNumberFormat="1" applyFont="1" applyFill="1" applyBorder="1"/>
    <xf numFmtId="9" fontId="6" fillId="4" borderId="16" xfId="5" applyNumberFormat="1" applyFont="1" applyFill="1" applyBorder="1"/>
    <xf numFmtId="9" fontId="6" fillId="4" borderId="9" xfId="5" applyNumberFormat="1" applyFont="1" applyFill="1" applyBorder="1"/>
    <xf numFmtId="172" fontId="7" fillId="4" borderId="0" xfId="1" applyNumberFormat="1" applyFont="1" applyFill="1" applyBorder="1"/>
    <xf numFmtId="166" fontId="7" fillId="4" borderId="0" xfId="5" applyNumberFormat="1" applyFont="1" applyFill="1" applyBorder="1"/>
    <xf numFmtId="9" fontId="7" fillId="4" borderId="8" xfId="0" applyNumberFormat="1" applyFont="1" applyFill="1" applyBorder="1" applyAlignment="1">
      <alignment horizontal="left"/>
    </xf>
    <xf numFmtId="0" fontId="42" fillId="4" borderId="0" xfId="0" applyFont="1" applyFill="1" applyBorder="1"/>
    <xf numFmtId="0" fontId="31" fillId="0" borderId="0" xfId="13" applyFont="1" applyFill="1"/>
    <xf numFmtId="0" fontId="40" fillId="0" borderId="0" xfId="13" applyFont="1" applyFill="1" applyAlignment="1">
      <alignment horizontal="center"/>
    </xf>
    <xf numFmtId="171" fontId="40" fillId="0" borderId="0" xfId="13" applyNumberFormat="1" applyFont="1" applyFill="1" applyAlignment="1">
      <alignment horizontal="center"/>
    </xf>
    <xf numFmtId="0" fontId="33" fillId="0" borderId="0" xfId="13" applyFont="1" applyAlignment="1">
      <alignment horizontal="right"/>
    </xf>
    <xf numFmtId="0" fontId="44" fillId="0" borderId="0" xfId="13" applyFont="1" applyFill="1" applyAlignment="1">
      <alignment horizontal="center"/>
    </xf>
    <xf numFmtId="172" fontId="44" fillId="0" borderId="0" xfId="13" applyNumberFormat="1" applyFont="1" applyFill="1" applyAlignment="1">
      <alignment horizontal="center"/>
    </xf>
    <xf numFmtId="174" fontId="44" fillId="0" borderId="0" xfId="13" applyNumberFormat="1" applyFont="1" applyFill="1" applyAlignment="1">
      <alignment horizontal="center"/>
    </xf>
    <xf numFmtId="172" fontId="31" fillId="0" borderId="0" xfId="13" applyNumberFormat="1" applyFont="1" applyFill="1"/>
    <xf numFmtId="0" fontId="33" fillId="0" borderId="8" xfId="13" applyFont="1" applyBorder="1"/>
    <xf numFmtId="0" fontId="31" fillId="0" borderId="0" xfId="13" applyFont="1" applyAlignment="1">
      <alignment horizontal="center"/>
    </xf>
    <xf numFmtId="0" fontId="31" fillId="0" borderId="0" xfId="13" applyFont="1"/>
    <xf numFmtId="0" fontId="32" fillId="0" borderId="16" xfId="13" applyFont="1" applyBorder="1"/>
    <xf numFmtId="0" fontId="33" fillId="4" borderId="0" xfId="13" applyFont="1" applyFill="1"/>
    <xf numFmtId="0" fontId="33" fillId="0" borderId="0" xfId="13" applyFont="1"/>
    <xf numFmtId="0" fontId="36" fillId="4" borderId="8" xfId="14" applyFont="1" applyFill="1" applyBorder="1"/>
    <xf numFmtId="0" fontId="31" fillId="2" borderId="0" xfId="13" applyFont="1" applyFill="1"/>
    <xf numFmtId="185" fontId="31" fillId="0" borderId="0" xfId="13" applyNumberFormat="1" applyFont="1" applyFill="1"/>
    <xf numFmtId="185" fontId="6" fillId="4" borderId="0" xfId="15" applyNumberFormat="1" applyFont="1" applyFill="1" applyBorder="1"/>
    <xf numFmtId="185" fontId="6" fillId="4" borderId="8" xfId="15" applyNumberFormat="1" applyFont="1" applyFill="1" applyBorder="1"/>
    <xf numFmtId="0" fontId="31" fillId="4" borderId="0" xfId="13" applyFont="1" applyFill="1"/>
    <xf numFmtId="185" fontId="6" fillId="4" borderId="1" xfId="15" applyNumberFormat="1" applyFont="1" applyFill="1" applyBorder="1"/>
    <xf numFmtId="172" fontId="6" fillId="4" borderId="0" xfId="12" applyNumberFormat="1" applyFont="1" applyFill="1" applyBorder="1"/>
    <xf numFmtId="172" fontId="6" fillId="4" borderId="8" xfId="12" applyNumberFormat="1" applyFont="1" applyFill="1" applyBorder="1"/>
    <xf numFmtId="172" fontId="6" fillId="4" borderId="14" xfId="12" applyNumberFormat="1" applyFont="1" applyFill="1" applyBorder="1"/>
    <xf numFmtId="172" fontId="6" fillId="4" borderId="16" xfId="12" applyNumberFormat="1" applyFont="1" applyFill="1" applyBorder="1"/>
    <xf numFmtId="185" fontId="6" fillId="4" borderId="14" xfId="15" applyNumberFormat="1" applyFont="1" applyFill="1" applyBorder="1"/>
    <xf numFmtId="185" fontId="6" fillId="4" borderId="16" xfId="15" applyNumberFormat="1" applyFont="1" applyFill="1" applyBorder="1"/>
    <xf numFmtId="185" fontId="6" fillId="4" borderId="9" xfId="15" applyNumberFormat="1" applyFont="1" applyFill="1" applyBorder="1"/>
    <xf numFmtId="185" fontId="6" fillId="4" borderId="13" xfId="15" applyNumberFormat="1" applyFont="1" applyFill="1" applyBorder="1"/>
    <xf numFmtId="0" fontId="31" fillId="4" borderId="8" xfId="13" applyFont="1" applyFill="1" applyBorder="1"/>
    <xf numFmtId="0" fontId="36" fillId="4" borderId="8" xfId="13" applyFont="1" applyFill="1" applyBorder="1"/>
    <xf numFmtId="172" fontId="33" fillId="4" borderId="0" xfId="13" applyNumberFormat="1" applyFont="1" applyFill="1"/>
    <xf numFmtId="186" fontId="2" fillId="4" borderId="0" xfId="14" applyNumberFormat="1" applyFill="1"/>
    <xf numFmtId="172" fontId="31" fillId="4" borderId="0" xfId="13" applyNumberFormat="1" applyFont="1" applyFill="1"/>
    <xf numFmtId="185" fontId="0" fillId="4" borderId="0" xfId="15" applyNumberFormat="1" applyFont="1" applyFill="1"/>
    <xf numFmtId="0" fontId="2" fillId="4" borderId="0" xfId="14" applyFill="1"/>
    <xf numFmtId="0" fontId="36" fillId="4" borderId="8" xfId="8" applyFont="1" applyFill="1" applyBorder="1"/>
    <xf numFmtId="172" fontId="6" fillId="4" borderId="1" xfId="12" applyNumberFormat="1" applyFont="1" applyFill="1" applyBorder="1"/>
    <xf numFmtId="0" fontId="32" fillId="4" borderId="8" xfId="8" applyFont="1" applyFill="1" applyBorder="1"/>
    <xf numFmtId="0" fontId="32" fillId="4" borderId="8" xfId="13" applyFont="1" applyFill="1" applyBorder="1"/>
    <xf numFmtId="172" fontId="6" fillId="4" borderId="7" xfId="12" applyNumberFormat="1" applyFont="1" applyFill="1" applyBorder="1"/>
    <xf numFmtId="185" fontId="6" fillId="4" borderId="7" xfId="15" applyNumberFormat="1" applyFont="1" applyFill="1" applyBorder="1"/>
    <xf numFmtId="185" fontId="6" fillId="4" borderId="10" xfId="15" applyNumberFormat="1" applyFont="1" applyFill="1" applyBorder="1"/>
    <xf numFmtId="172" fontId="31" fillId="4" borderId="8" xfId="13" applyNumberFormat="1" applyFont="1" applyFill="1" applyBorder="1"/>
    <xf numFmtId="185" fontId="6" fillId="4" borderId="21" xfId="15" applyNumberFormat="1" applyFont="1" applyFill="1" applyBorder="1"/>
    <xf numFmtId="185" fontId="6" fillId="4" borderId="23" xfId="15" applyNumberFormat="1" applyFont="1" applyFill="1" applyBorder="1"/>
    <xf numFmtId="185" fontId="6" fillId="4" borderId="22" xfId="15" applyNumberFormat="1" applyFont="1" applyFill="1" applyBorder="1"/>
    <xf numFmtId="166" fontId="6" fillId="4" borderId="0" xfId="13" applyNumberFormat="1" applyFont="1" applyFill="1" applyBorder="1"/>
    <xf numFmtId="166" fontId="6" fillId="4" borderId="7" xfId="13" applyNumberFormat="1" applyFont="1" applyFill="1" applyBorder="1"/>
    <xf numFmtId="166" fontId="6" fillId="4" borderId="1" xfId="13" applyNumberFormat="1" applyFont="1" applyFill="1" applyBorder="1"/>
    <xf numFmtId="172" fontId="36" fillId="4" borderId="0" xfId="13" applyNumberFormat="1" applyFont="1" applyFill="1"/>
    <xf numFmtId="0" fontId="36" fillId="4" borderId="0" xfId="13" applyFont="1" applyFill="1"/>
    <xf numFmtId="9" fontId="7" fillId="4" borderId="0" xfId="13" applyNumberFormat="1" applyFont="1" applyFill="1" applyBorder="1"/>
    <xf numFmtId="9" fontId="7" fillId="4" borderId="7" xfId="13" applyNumberFormat="1" applyFont="1" applyFill="1" applyBorder="1"/>
    <xf numFmtId="0" fontId="2" fillId="0" borderId="0" xfId="14"/>
    <xf numFmtId="168" fontId="6" fillId="4" borderId="0" xfId="13" applyNumberFormat="1" applyFont="1" applyFill="1" applyBorder="1"/>
    <xf numFmtId="171" fontId="6" fillId="4" borderId="7" xfId="12" applyNumberFormat="1" applyFont="1" applyFill="1" applyBorder="1"/>
    <xf numFmtId="168" fontId="6" fillId="4" borderId="0" xfId="12" applyNumberFormat="1" applyFont="1" applyFill="1" applyBorder="1"/>
    <xf numFmtId="0" fontId="43" fillId="4" borderId="8" xfId="13" applyFont="1" applyFill="1" applyBorder="1"/>
    <xf numFmtId="0" fontId="31" fillId="4" borderId="8" xfId="13" applyFont="1" applyFill="1" applyBorder="1" applyAlignment="1">
      <alignment wrapText="1"/>
    </xf>
    <xf numFmtId="171" fontId="31" fillId="0" borderId="14" xfId="12" applyNumberFormat="1" applyFont="1" applyFill="1" applyBorder="1"/>
    <xf numFmtId="171" fontId="31" fillId="0" borderId="10" xfId="12" applyNumberFormat="1" applyFont="1" applyFill="1" applyBorder="1"/>
    <xf numFmtId="171" fontId="31" fillId="0" borderId="16" xfId="12" applyNumberFormat="1" applyFont="1" applyFill="1" applyBorder="1"/>
    <xf numFmtId="171" fontId="36" fillId="0" borderId="0" xfId="12" applyNumberFormat="1" applyFont="1" applyFill="1"/>
    <xf numFmtId="171" fontId="31" fillId="4" borderId="9" xfId="12" applyNumberFormat="1" applyFont="1" applyFill="1" applyBorder="1"/>
    <xf numFmtId="0" fontId="36" fillId="0" borderId="0" xfId="13" applyFont="1" applyFill="1" applyAlignment="1">
      <alignment horizontal="right"/>
    </xf>
    <xf numFmtId="171" fontId="31" fillId="0" borderId="0" xfId="12" applyNumberFormat="1" applyFont="1" applyFill="1" applyBorder="1"/>
    <xf numFmtId="172" fontId="31" fillId="0" borderId="0" xfId="12" applyNumberFormat="1" applyFont="1" applyFill="1" applyBorder="1"/>
    <xf numFmtId="166" fontId="31" fillId="0" borderId="0" xfId="13" applyNumberFormat="1" applyFont="1" applyFill="1" applyBorder="1"/>
    <xf numFmtId="172" fontId="31" fillId="4" borderId="0" xfId="13" quotePrefix="1" applyNumberFormat="1" applyFont="1" applyFill="1"/>
    <xf numFmtId="0" fontId="33" fillId="2" borderId="0" xfId="13" applyFont="1" applyFill="1"/>
    <xf numFmtId="0" fontId="31" fillId="0" borderId="0" xfId="13" quotePrefix="1" applyFont="1" applyFill="1"/>
    <xf numFmtId="0" fontId="28" fillId="0" borderId="0" xfId="13" applyFont="1" applyFill="1"/>
    <xf numFmtId="0" fontId="59" fillId="0" borderId="0" xfId="13" applyFont="1" applyFill="1"/>
    <xf numFmtId="0" fontId="59" fillId="0" borderId="0" xfId="13" applyFont="1"/>
    <xf numFmtId="0" fontId="60" fillId="0" borderId="0" xfId="13" applyFont="1"/>
    <xf numFmtId="185" fontId="59" fillId="0" borderId="0" xfId="13" applyNumberFormat="1" applyFont="1" applyFill="1"/>
    <xf numFmtId="0" fontId="59" fillId="4" borderId="0" xfId="13" applyFont="1" applyFill="1"/>
    <xf numFmtId="0" fontId="59" fillId="4" borderId="0" xfId="8" applyFont="1" applyFill="1"/>
    <xf numFmtId="172" fontId="59" fillId="4" borderId="0" xfId="13" applyNumberFormat="1" applyFont="1" applyFill="1"/>
    <xf numFmtId="0" fontId="61" fillId="4" borderId="0" xfId="13" applyFont="1" applyFill="1"/>
    <xf numFmtId="172" fontId="59" fillId="4" borderId="0" xfId="8" applyNumberFormat="1" applyFont="1" applyFill="1"/>
    <xf numFmtId="0" fontId="60" fillId="2" borderId="0" xfId="13" applyFont="1" applyFill="1"/>
    <xf numFmtId="172" fontId="6" fillId="4" borderId="10" xfId="12" applyNumberFormat="1" applyFont="1" applyFill="1" applyBorder="1"/>
    <xf numFmtId="171" fontId="33" fillId="4" borderId="0" xfId="12" applyNumberFormat="1" applyFont="1" applyFill="1"/>
    <xf numFmtId="172" fontId="6" fillId="4" borderId="21" xfId="12" applyNumberFormat="1" applyFont="1" applyFill="1" applyBorder="1"/>
    <xf numFmtId="0" fontId="31" fillId="0" borderId="8" xfId="13" applyFont="1" applyFill="1" applyBorder="1"/>
    <xf numFmtId="37" fontId="6" fillId="4" borderId="0" xfId="13" applyNumberFormat="1" applyFont="1" applyFill="1" applyBorder="1"/>
    <xf numFmtId="37" fontId="6" fillId="4" borderId="7" xfId="12" applyNumberFormat="1" applyFont="1" applyFill="1" applyBorder="1"/>
    <xf numFmtId="166" fontId="31" fillId="4" borderId="0" xfId="16" applyNumberFormat="1" applyFont="1" applyFill="1"/>
    <xf numFmtId="43" fontId="31" fillId="0" borderId="0" xfId="12" applyFont="1" applyFill="1" applyBorder="1"/>
    <xf numFmtId="187" fontId="31" fillId="0" borderId="0" xfId="13" applyNumberFormat="1" applyFont="1" applyFill="1"/>
    <xf numFmtId="0" fontId="59" fillId="0" borderId="0" xfId="13" quotePrefix="1" applyFont="1" applyFill="1"/>
    <xf numFmtId="0" fontId="39" fillId="0" borderId="0" xfId="13" applyFont="1" applyFill="1" applyAlignment="1">
      <alignment horizontal="left"/>
    </xf>
    <xf numFmtId="165" fontId="47" fillId="4" borderId="0" xfId="13" applyNumberFormat="1" applyFont="1" applyFill="1"/>
    <xf numFmtId="165" fontId="47" fillId="4" borderId="0" xfId="8" applyNumberFormat="1" applyFont="1" applyFill="1"/>
    <xf numFmtId="0" fontId="47" fillId="4" borderId="0" xfId="13" applyFont="1" applyFill="1"/>
    <xf numFmtId="0" fontId="63" fillId="4" borderId="0" xfId="13" applyFont="1" applyFill="1"/>
    <xf numFmtId="0" fontId="47" fillId="4" borderId="0" xfId="8" applyFont="1" applyFill="1"/>
    <xf numFmtId="0" fontId="6" fillId="4" borderId="0" xfId="13" applyFont="1" applyFill="1"/>
    <xf numFmtId="165" fontId="31" fillId="4" borderId="0" xfId="13" applyNumberFormat="1" applyFont="1" applyFill="1"/>
    <xf numFmtId="0" fontId="59" fillId="2" borderId="0" xfId="13" applyFont="1" applyFill="1"/>
    <xf numFmtId="0" fontId="31" fillId="2" borderId="0" xfId="13" applyFont="1" applyFill="1" applyAlignment="1">
      <alignment horizontal="center" wrapText="1"/>
    </xf>
    <xf numFmtId="9" fontId="59" fillId="2" borderId="0" xfId="13" applyNumberFormat="1" applyFont="1" applyFill="1"/>
    <xf numFmtId="172" fontId="59" fillId="2" borderId="0" xfId="13" applyNumberFormat="1" applyFont="1" applyFill="1" applyBorder="1"/>
    <xf numFmtId="0" fontId="59" fillId="2" borderId="0" xfId="13" applyFont="1" applyFill="1" applyBorder="1"/>
    <xf numFmtId="9" fontId="59" fillId="2" borderId="0" xfId="13" applyNumberFormat="1" applyFont="1" applyFill="1" applyBorder="1"/>
    <xf numFmtId="9" fontId="59" fillId="0" borderId="0" xfId="5" applyFont="1"/>
    <xf numFmtId="172" fontId="59" fillId="0" borderId="0" xfId="13" applyNumberFormat="1" applyFont="1"/>
    <xf numFmtId="0" fontId="38" fillId="2" borderId="0" xfId="13" applyFont="1" applyFill="1" applyAlignment="1"/>
    <xf numFmtId="0" fontId="25" fillId="0" borderId="0" xfId="13" applyFont="1" applyFill="1" applyAlignment="1">
      <alignment horizontal="left" wrapText="1"/>
    </xf>
    <xf numFmtId="0" fontId="25" fillId="0" borderId="0" xfId="13" applyFont="1" applyFill="1" applyAlignment="1">
      <alignment wrapText="1"/>
    </xf>
    <xf numFmtId="0" fontId="38" fillId="4" borderId="0" xfId="13" applyFont="1" applyFill="1" applyAlignment="1"/>
    <xf numFmtId="0" fontId="3" fillId="4" borderId="0" xfId="13" applyFill="1"/>
    <xf numFmtId="0" fontId="31" fillId="4" borderId="0" xfId="13" applyFont="1" applyFill="1" applyBorder="1"/>
    <xf numFmtId="172" fontId="31" fillId="4" borderId="0" xfId="13" applyNumberFormat="1" applyFont="1" applyFill="1" applyBorder="1"/>
    <xf numFmtId="172" fontId="6" fillId="4" borderId="0" xfId="13" applyNumberFormat="1" applyFont="1" applyFill="1" applyBorder="1"/>
    <xf numFmtId="0" fontId="6" fillId="4" borderId="10" xfId="13" applyFont="1" applyFill="1" applyBorder="1"/>
    <xf numFmtId="166" fontId="6" fillId="4" borderId="0" xfId="13" applyNumberFormat="1" applyFont="1" applyFill="1"/>
    <xf numFmtId="0" fontId="6" fillId="4" borderId="7" xfId="13" applyFont="1" applyFill="1" applyBorder="1"/>
    <xf numFmtId="0" fontId="3" fillId="4" borderId="0" xfId="13" applyFont="1" applyFill="1"/>
    <xf numFmtId="0" fontId="3" fillId="4" borderId="0" xfId="13" applyFont="1" applyFill="1" applyBorder="1"/>
    <xf numFmtId="0" fontId="3" fillId="4" borderId="7" xfId="13" applyFont="1" applyFill="1" applyBorder="1"/>
    <xf numFmtId="0" fontId="32" fillId="4" borderId="0" xfId="13" applyFont="1" applyFill="1"/>
    <xf numFmtId="166" fontId="7" fillId="4" borderId="9" xfId="5" applyNumberFormat="1" applyFont="1" applyFill="1" applyBorder="1"/>
    <xf numFmtId="173" fontId="32" fillId="4" borderId="0" xfId="13" applyNumberFormat="1" applyFont="1" applyFill="1"/>
    <xf numFmtId="172" fontId="7" fillId="4" borderId="1" xfId="13" applyNumberFormat="1" applyFont="1" applyFill="1" applyBorder="1"/>
    <xf numFmtId="172" fontId="7" fillId="4" borderId="0" xfId="13" applyNumberFormat="1" applyFont="1" applyFill="1" applyBorder="1"/>
    <xf numFmtId="0" fontId="50" fillId="4" borderId="0" xfId="13" applyFont="1" applyFill="1"/>
    <xf numFmtId="173" fontId="31" fillId="0" borderId="0" xfId="13" applyNumberFormat="1" applyFont="1" applyFill="1"/>
    <xf numFmtId="173" fontId="31" fillId="4" borderId="0" xfId="13" applyNumberFormat="1" applyFont="1" applyFill="1"/>
    <xf numFmtId="172" fontId="6" fillId="4" borderId="1" xfId="13" applyNumberFormat="1" applyFont="1" applyFill="1" applyBorder="1"/>
    <xf numFmtId="172" fontId="6" fillId="4" borderId="13" xfId="13" applyNumberFormat="1" applyFont="1" applyFill="1" applyBorder="1"/>
    <xf numFmtId="172" fontId="6" fillId="4" borderId="11" xfId="13" applyNumberFormat="1" applyFont="1" applyFill="1" applyBorder="1"/>
    <xf numFmtId="172" fontId="6" fillId="4" borderId="0" xfId="13" applyNumberFormat="1" applyFont="1" applyFill="1"/>
    <xf numFmtId="172" fontId="6" fillId="4" borderId="12" xfId="13" applyNumberFormat="1" applyFont="1" applyFill="1" applyBorder="1"/>
    <xf numFmtId="173" fontId="31" fillId="4" borderId="0" xfId="13" applyNumberFormat="1" applyFont="1" applyFill="1" applyBorder="1"/>
    <xf numFmtId="172" fontId="6" fillId="4" borderId="10" xfId="13" applyNumberFormat="1" applyFont="1" applyFill="1" applyBorder="1"/>
    <xf numFmtId="0" fontId="36" fillId="4" borderId="0" xfId="13" applyFont="1" applyFill="1" applyBorder="1" applyAlignment="1">
      <alignment horizontal="left"/>
    </xf>
    <xf numFmtId="9" fontId="6" fillId="4" borderId="0" xfId="13" applyNumberFormat="1" applyFont="1" applyFill="1"/>
    <xf numFmtId="44" fontId="31" fillId="4" borderId="0" xfId="13" applyNumberFormat="1" applyFont="1" applyFill="1"/>
    <xf numFmtId="173" fontId="31" fillId="0" borderId="0" xfId="13" applyNumberFormat="1" applyFont="1"/>
    <xf numFmtId="172" fontId="6" fillId="4" borderId="7" xfId="13" applyNumberFormat="1" applyFont="1" applyFill="1" applyBorder="1"/>
    <xf numFmtId="165" fontId="32" fillId="4" borderId="0" xfId="13" applyNumberFormat="1" applyFont="1" applyFill="1"/>
    <xf numFmtId="178" fontId="32" fillId="4" borderId="0" xfId="13" applyNumberFormat="1" applyFont="1" applyFill="1"/>
    <xf numFmtId="0" fontId="7" fillId="4" borderId="7" xfId="13" applyFont="1" applyFill="1" applyBorder="1"/>
    <xf numFmtId="0" fontId="7" fillId="4" borderId="0" xfId="13" applyFont="1" applyFill="1"/>
    <xf numFmtId="0" fontId="56" fillId="4" borderId="0" xfId="13" applyFont="1" applyFill="1" applyBorder="1"/>
    <xf numFmtId="0" fontId="56" fillId="4" borderId="7" xfId="13" applyFont="1" applyFill="1" applyBorder="1"/>
    <xf numFmtId="0" fontId="50" fillId="4" borderId="0" xfId="13" applyFont="1" applyFill="1" applyBorder="1" applyAlignment="1">
      <alignment horizontal="left"/>
    </xf>
    <xf numFmtId="178" fontId="31" fillId="4" borderId="0" xfId="13" applyNumberFormat="1" applyFont="1" applyFill="1"/>
    <xf numFmtId="0" fontId="56" fillId="4" borderId="0" xfId="13" applyFont="1" applyFill="1"/>
    <xf numFmtId="170" fontId="6" fillId="4" borderId="7" xfId="13" applyNumberFormat="1" applyFont="1" applyFill="1" applyBorder="1"/>
    <xf numFmtId="0" fontId="36" fillId="3" borderId="9" xfId="13" applyFont="1" applyFill="1" applyBorder="1" applyAlignment="1">
      <alignment horizontal="center"/>
    </xf>
    <xf numFmtId="0" fontId="36" fillId="3" borderId="10" xfId="13" applyFont="1" applyFill="1" applyBorder="1" applyAlignment="1">
      <alignment horizontal="center"/>
    </xf>
    <xf numFmtId="0" fontId="36" fillId="3" borderId="16" xfId="13" applyFont="1" applyFill="1" applyBorder="1" applyAlignment="1">
      <alignment horizontal="center"/>
    </xf>
    <xf numFmtId="0" fontId="36" fillId="3" borderId="14" xfId="13" applyFont="1" applyFill="1" applyBorder="1" applyAlignment="1">
      <alignment horizontal="center"/>
    </xf>
    <xf numFmtId="0" fontId="32" fillId="0" borderId="14" xfId="13" applyFont="1" applyBorder="1"/>
    <xf numFmtId="0" fontId="36" fillId="3" borderId="11" xfId="13" applyFont="1" applyFill="1" applyBorder="1" applyAlignment="1">
      <alignment horizontal="center"/>
    </xf>
    <xf numFmtId="185" fontId="6" fillId="4" borderId="12" xfId="15" applyNumberFormat="1" applyFont="1" applyFill="1" applyBorder="1"/>
    <xf numFmtId="172" fontId="6" fillId="0" borderId="0" xfId="0" applyNumberFormat="1" applyFont="1" applyFill="1" applyBorder="1"/>
    <xf numFmtId="185" fontId="6" fillId="4" borderId="20" xfId="15" applyNumberFormat="1" applyFont="1" applyFill="1" applyBorder="1"/>
    <xf numFmtId="181" fontId="6" fillId="0" borderId="8" xfId="6" applyNumberFormat="1" applyFont="1" applyFill="1" applyBorder="1" applyAlignment="1">
      <alignment horizontal="right"/>
    </xf>
    <xf numFmtId="0" fontId="37" fillId="0" borderId="0" xfId="13" applyFont="1" applyFill="1" applyBorder="1" applyAlignment="1">
      <alignment wrapText="1"/>
    </xf>
    <xf numFmtId="0" fontId="6" fillId="0" borderId="0" xfId="0" applyFont="1" applyFill="1" applyBorder="1"/>
    <xf numFmtId="0" fontId="6" fillId="0" borderId="8" xfId="0" applyFont="1" applyFill="1" applyBorder="1"/>
    <xf numFmtId="172" fontId="6" fillId="0" borderId="7" xfId="1" applyNumberFormat="1" applyFont="1" applyFill="1" applyBorder="1"/>
    <xf numFmtId="172" fontId="6" fillId="0" borderId="0" xfId="1" applyNumberFormat="1" applyFont="1" applyFill="1" applyBorder="1"/>
    <xf numFmtId="7" fontId="6" fillId="0" borderId="0" xfId="2" applyNumberFormat="1" applyFont="1" applyFill="1" applyBorder="1"/>
    <xf numFmtId="43" fontId="6" fillId="0" borderId="0" xfId="1" applyNumberFormat="1" applyFont="1" applyFill="1" applyBorder="1" applyAlignment="1">
      <alignment horizontal="right"/>
    </xf>
    <xf numFmtId="43" fontId="6" fillId="0" borderId="8" xfId="0" applyNumberFormat="1" applyFont="1" applyFill="1" applyBorder="1" applyAlignment="1">
      <alignment horizontal="left"/>
    </xf>
    <xf numFmtId="0" fontId="31" fillId="4" borderId="0" xfId="0" applyFont="1" applyFill="1"/>
    <xf numFmtId="0" fontId="31" fillId="4" borderId="0" xfId="0" applyFont="1" applyFill="1"/>
    <xf numFmtId="171" fontId="7" fillId="4" borderId="0" xfId="1" applyNumberFormat="1" applyFont="1" applyFill="1" applyBorder="1" applyAlignment="1">
      <alignment horizontal="right"/>
    </xf>
    <xf numFmtId="166" fontId="7" fillId="4" borderId="8" xfId="0" applyNumberFormat="1" applyFont="1" applyFill="1" applyBorder="1" applyAlignment="1">
      <alignment horizontal="left"/>
    </xf>
    <xf numFmtId="0" fontId="40" fillId="0" borderId="0" xfId="0" applyFont="1" applyAlignment="1">
      <alignment horizontal="center"/>
    </xf>
    <xf numFmtId="0" fontId="33" fillId="4" borderId="0" xfId="0" applyFont="1" applyFill="1" applyAlignment="1">
      <alignment horizontal="left" wrapText="1"/>
    </xf>
    <xf numFmtId="0" fontId="31" fillId="4" borderId="0" xfId="0" applyFont="1" applyFill="1"/>
    <xf numFmtId="166" fontId="31" fillId="0" borderId="0" xfId="5" applyNumberFormat="1" applyFont="1" applyFill="1"/>
    <xf numFmtId="172" fontId="7" fillId="4" borderId="0" xfId="12" applyNumberFormat="1" applyFont="1" applyFill="1" applyBorder="1"/>
    <xf numFmtId="0" fontId="32" fillId="0" borderId="0" xfId="8" applyFont="1" applyFill="1" applyBorder="1"/>
    <xf numFmtId="181" fontId="7" fillId="4" borderId="19" xfId="6" applyNumberFormat="1" applyFont="1" applyFill="1" applyBorder="1" applyAlignment="1">
      <alignment horizontal="right"/>
    </xf>
    <xf numFmtId="10" fontId="31" fillId="0" borderId="0" xfId="5" applyNumberFormat="1" applyFont="1" applyFill="1"/>
    <xf numFmtId="166" fontId="3" fillId="4" borderId="0" xfId="5" applyNumberFormat="1" applyFill="1"/>
    <xf numFmtId="166" fontId="6" fillId="4" borderId="9" xfId="0" applyNumberFormat="1" applyFont="1" applyFill="1" applyBorder="1"/>
    <xf numFmtId="166" fontId="6" fillId="4" borderId="16" xfId="0" applyNumberFormat="1" applyFont="1" applyFill="1" applyBorder="1"/>
    <xf numFmtId="0" fontId="3" fillId="5" borderId="8" xfId="0" applyFont="1" applyFill="1" applyBorder="1"/>
    <xf numFmtId="0" fontId="11" fillId="9" borderId="0" xfId="13" applyFont="1" applyFill="1"/>
    <xf numFmtId="0" fontId="11" fillId="9" borderId="0" xfId="13" applyFont="1" applyFill="1" applyAlignment="1">
      <alignment horizontal="center" wrapText="1"/>
    </xf>
    <xf numFmtId="0" fontId="11" fillId="0" borderId="0" xfId="13" applyFont="1"/>
    <xf numFmtId="0" fontId="11" fillId="0" borderId="0" xfId="13" applyFont="1" applyAlignment="1">
      <alignment horizontal="center" wrapText="1"/>
    </xf>
    <xf numFmtId="0" fontId="11" fillId="0" borderId="0" xfId="13" applyFont="1" applyAlignment="1">
      <alignment wrapText="1"/>
    </xf>
    <xf numFmtId="0" fontId="11" fillId="0" borderId="0" xfId="13" applyFont="1" applyAlignment="1">
      <alignment horizontal="center"/>
    </xf>
    <xf numFmtId="0" fontId="11" fillId="0" borderId="0" xfId="13" applyFont="1" applyAlignment="1"/>
    <xf numFmtId="0" fontId="3" fillId="10" borderId="0" xfId="13" applyFont="1" applyFill="1"/>
    <xf numFmtId="172" fontId="3" fillId="10" borderId="0" xfId="1" applyNumberFormat="1" applyFill="1"/>
    <xf numFmtId="172" fontId="3" fillId="10" borderId="0" xfId="13" applyNumberFormat="1" applyFill="1"/>
    <xf numFmtId="0" fontId="3" fillId="10" borderId="0" xfId="13" applyFill="1"/>
    <xf numFmtId="172" fontId="3" fillId="5" borderId="0" xfId="1" applyNumberFormat="1" applyFill="1"/>
    <xf numFmtId="1" fontId="3" fillId="10" borderId="0" xfId="13" applyNumberFormat="1" applyFill="1"/>
    <xf numFmtId="172" fontId="3" fillId="10" borderId="0" xfId="1" applyNumberFormat="1" applyFont="1" applyFill="1"/>
    <xf numFmtId="166" fontId="3" fillId="10" borderId="0" xfId="13" applyNumberFormat="1" applyFill="1"/>
    <xf numFmtId="0" fontId="3" fillId="7" borderId="0" xfId="13" applyFont="1" applyFill="1"/>
    <xf numFmtId="172" fontId="3" fillId="7" borderId="0" xfId="13" applyNumberFormat="1" applyFill="1"/>
    <xf numFmtId="4" fontId="33" fillId="0" borderId="0" xfId="13" applyNumberFormat="1" applyFont="1" applyFill="1" applyBorder="1"/>
    <xf numFmtId="0" fontId="3" fillId="0" borderId="0" xfId="13"/>
    <xf numFmtId="172" fontId="3" fillId="0" borderId="0" xfId="13" applyNumberFormat="1"/>
    <xf numFmtId="172" fontId="3" fillId="0" borderId="0" xfId="13" applyNumberFormat="1" applyFill="1"/>
    <xf numFmtId="172" fontId="0" fillId="0" borderId="0" xfId="1" applyNumberFormat="1" applyFont="1"/>
    <xf numFmtId="0" fontId="3" fillId="11" borderId="0" xfId="13" applyFont="1" applyFill="1"/>
    <xf numFmtId="172" fontId="3" fillId="11" borderId="0" xfId="13" applyNumberFormat="1" applyFill="1"/>
    <xf numFmtId="0" fontId="3" fillId="8" borderId="0" xfId="13" applyFont="1" applyFill="1"/>
    <xf numFmtId="172" fontId="3" fillId="8" borderId="0" xfId="1" applyNumberFormat="1" applyFont="1" applyFill="1"/>
    <xf numFmtId="172" fontId="3" fillId="8" borderId="0" xfId="13" applyNumberFormat="1" applyFill="1"/>
    <xf numFmtId="0" fontId="3" fillId="5" borderId="0" xfId="13" applyFont="1" applyFill="1"/>
    <xf numFmtId="172" fontId="3" fillId="5" borderId="0" xfId="1" applyNumberFormat="1" applyFont="1" applyFill="1"/>
    <xf numFmtId="0" fontId="3" fillId="9" borderId="0" xfId="13" applyFill="1"/>
    <xf numFmtId="0" fontId="11" fillId="9" borderId="0" xfId="13" applyFont="1" applyFill="1" applyAlignment="1">
      <alignment horizontal="center"/>
    </xf>
    <xf numFmtId="1" fontId="3" fillId="0" borderId="0" xfId="13" applyNumberFormat="1"/>
    <xf numFmtId="171" fontId="3" fillId="9" borderId="0" xfId="13" applyNumberFormat="1" applyFill="1"/>
    <xf numFmtId="37" fontId="3" fillId="0" borderId="0" xfId="13" applyNumberFormat="1"/>
    <xf numFmtId="0" fontId="11" fillId="13" borderId="0" xfId="13" applyFont="1" applyFill="1" applyAlignment="1"/>
    <xf numFmtId="0" fontId="11" fillId="13" borderId="0" xfId="13" applyFont="1" applyFill="1" applyAlignment="1">
      <alignment horizontal="center"/>
    </xf>
    <xf numFmtId="172" fontId="0" fillId="13" borderId="0" xfId="1" applyNumberFormat="1" applyFont="1" applyFill="1"/>
    <xf numFmtId="172" fontId="3" fillId="13" borderId="0" xfId="13" applyNumberFormat="1" applyFill="1"/>
    <xf numFmtId="10" fontId="0" fillId="0" borderId="0" xfId="5" applyNumberFormat="1" applyFont="1"/>
    <xf numFmtId="188" fontId="0" fillId="0" borderId="0" xfId="5" applyNumberFormat="1" applyFont="1"/>
    <xf numFmtId="172" fontId="3" fillId="7" borderId="0" xfId="1" applyNumberFormat="1" applyFont="1" applyFill="1"/>
    <xf numFmtId="0" fontId="11" fillId="0" borderId="0" xfId="13" applyFont="1" applyFill="1"/>
    <xf numFmtId="172" fontId="0" fillId="0" borderId="28" xfId="1" applyNumberFormat="1" applyFont="1" applyBorder="1"/>
    <xf numFmtId="172" fontId="3" fillId="7" borderId="0" xfId="1" applyNumberFormat="1" applyFill="1"/>
    <xf numFmtId="171" fontId="0" fillId="0" borderId="0" xfId="1" applyNumberFormat="1" applyFont="1"/>
    <xf numFmtId="0" fontId="11" fillId="0" borderId="29" xfId="13" applyFont="1" applyBorder="1" applyAlignment="1">
      <alignment horizontal="center"/>
    </xf>
    <xf numFmtId="0" fontId="11" fillId="0" borderId="30" xfId="13" applyFont="1" applyBorder="1" applyAlignment="1">
      <alignment horizontal="center"/>
    </xf>
    <xf numFmtId="0" fontId="11" fillId="0" borderId="27" xfId="13" applyFont="1" applyBorder="1" applyAlignment="1">
      <alignment horizontal="center"/>
    </xf>
    <xf numFmtId="172" fontId="3" fillId="0" borderId="11" xfId="1" applyNumberFormat="1" applyBorder="1"/>
    <xf numFmtId="172" fontId="3" fillId="0" borderId="9" xfId="13" applyNumberFormat="1" applyBorder="1"/>
    <xf numFmtId="166" fontId="0" fillId="0" borderId="0" xfId="5" applyNumberFormat="1" applyFont="1"/>
    <xf numFmtId="9" fontId="0" fillId="0" borderId="0" xfId="5" applyFont="1"/>
    <xf numFmtId="0" fontId="3" fillId="2" borderId="0" xfId="13" applyFill="1"/>
    <xf numFmtId="0" fontId="3" fillId="0" borderId="0" xfId="13" applyFill="1" applyAlignment="1">
      <alignment horizontal="right"/>
    </xf>
    <xf numFmtId="0" fontId="65" fillId="0" borderId="31" xfId="13" applyFont="1" applyFill="1" applyBorder="1" applyAlignment="1">
      <alignment horizontal="right"/>
    </xf>
    <xf numFmtId="0" fontId="3" fillId="2" borderId="0" xfId="13" applyFont="1" applyFill="1"/>
    <xf numFmtId="0" fontId="64" fillId="2" borderId="0" xfId="13" applyFont="1" applyFill="1"/>
    <xf numFmtId="9" fontId="3" fillId="2" borderId="0" xfId="13" applyNumberFormat="1" applyFont="1" applyFill="1"/>
    <xf numFmtId="1" fontId="3" fillId="0" borderId="0" xfId="13" applyNumberFormat="1" applyFont="1" applyFill="1"/>
    <xf numFmtId="2" fontId="3" fillId="0" borderId="0" xfId="17" applyNumberFormat="1" applyFont="1" applyFill="1" applyBorder="1" applyAlignment="1">
      <alignment horizontal="right"/>
    </xf>
    <xf numFmtId="2" fontId="3" fillId="0" borderId="0" xfId="13" applyNumberFormat="1" applyFont="1" applyFill="1"/>
    <xf numFmtId="0" fontId="65" fillId="0" borderId="0" xfId="13" applyFont="1" applyFill="1"/>
    <xf numFmtId="9" fontId="65" fillId="0" borderId="0" xfId="13" applyNumberFormat="1" applyFont="1" applyFill="1"/>
    <xf numFmtId="1" fontId="11" fillId="12" borderId="32" xfId="1" applyNumberFormat="1" applyFont="1" applyFill="1" applyBorder="1"/>
    <xf numFmtId="165" fontId="3" fillId="0" borderId="0" xfId="13" applyNumberFormat="1"/>
    <xf numFmtId="1" fontId="0" fillId="10" borderId="0" xfId="0" applyNumberFormat="1" applyFill="1"/>
    <xf numFmtId="0" fontId="3" fillId="6" borderId="0" xfId="13" applyFont="1" applyFill="1"/>
    <xf numFmtId="1" fontId="0" fillId="6" borderId="0" xfId="0" applyNumberFormat="1" applyFill="1"/>
    <xf numFmtId="0" fontId="3" fillId="6" borderId="0" xfId="13" applyFill="1"/>
    <xf numFmtId="172" fontId="3" fillId="6" borderId="0" xfId="1" applyNumberFormat="1" applyFont="1" applyFill="1"/>
    <xf numFmtId="0" fontId="3" fillId="5" borderId="0" xfId="0" applyFont="1" applyFill="1"/>
    <xf numFmtId="172" fontId="0" fillId="5" borderId="0" xfId="0" applyNumberFormat="1" applyFill="1"/>
    <xf numFmtId="171" fontId="6" fillId="0" borderId="0" xfId="1" applyNumberFormat="1" applyFont="1" applyFill="1" applyBorder="1" applyAlignment="1">
      <alignment horizontal="right"/>
    </xf>
    <xf numFmtId="185" fontId="31" fillId="0" borderId="0" xfId="13" applyNumberFormat="1" applyFont="1"/>
    <xf numFmtId="0" fontId="20" fillId="4" borderId="0" xfId="0" applyFont="1" applyFill="1" applyAlignment="1">
      <alignment wrapText="1"/>
    </xf>
    <xf numFmtId="172" fontId="15" fillId="4" borderId="7" xfId="1" applyNumberFormat="1" applyFont="1" applyFill="1" applyBorder="1"/>
    <xf numFmtId="172" fontId="15" fillId="4" borderId="0" xfId="1" applyNumberFormat="1" applyFont="1" applyFill="1" applyBorder="1"/>
    <xf numFmtId="181" fontId="15" fillId="4" borderId="8" xfId="6" applyNumberFormat="1" applyFont="1" applyFill="1" applyBorder="1" applyAlignment="1">
      <alignment horizontal="right"/>
    </xf>
    <xf numFmtId="0" fontId="3" fillId="2" borderId="0" xfId="0" applyFont="1" applyFill="1" applyAlignment="1">
      <alignment horizontal="left" vertical="center" wrapText="1"/>
    </xf>
    <xf numFmtId="0" fontId="3" fillId="2" borderId="0" xfId="0" applyFont="1" applyFill="1" applyAlignment="1">
      <alignment horizontal="left" wrapText="1"/>
    </xf>
    <xf numFmtId="181" fontId="7" fillId="14" borderId="0" xfId="6" applyNumberFormat="1" applyFont="1" applyFill="1" applyBorder="1" applyAlignment="1">
      <alignment horizontal="right"/>
    </xf>
    <xf numFmtId="181" fontId="7" fillId="14" borderId="8" xfId="6" applyNumberFormat="1" applyFont="1" applyFill="1" applyBorder="1" applyAlignment="1">
      <alignment horizontal="right"/>
    </xf>
    <xf numFmtId="171" fontId="7" fillId="4" borderId="19" xfId="1" applyNumberFormat="1" applyFont="1" applyFill="1" applyBorder="1" applyAlignment="1">
      <alignment horizontal="right"/>
    </xf>
    <xf numFmtId="166" fontId="7" fillId="4" borderId="13" xfId="0" applyNumberFormat="1" applyFont="1" applyFill="1" applyBorder="1" applyAlignment="1">
      <alignment horizontal="left"/>
    </xf>
    <xf numFmtId="172" fontId="15" fillId="4" borderId="8" xfId="1" applyNumberFormat="1" applyFont="1" applyFill="1" applyBorder="1"/>
    <xf numFmtId="181" fontId="7" fillId="14" borderId="7" xfId="6" applyNumberFormat="1" applyFont="1" applyFill="1" applyBorder="1" applyAlignment="1">
      <alignment horizontal="right"/>
    </xf>
    <xf numFmtId="166" fontId="7" fillId="14" borderId="10" xfId="5" applyNumberFormat="1" applyFont="1" applyFill="1" applyBorder="1"/>
    <xf numFmtId="166" fontId="7" fillId="14" borderId="14" xfId="5" applyNumberFormat="1" applyFont="1" applyFill="1" applyBorder="1"/>
    <xf numFmtId="166" fontId="7" fillId="14" borderId="16" xfId="5" applyNumberFormat="1" applyFont="1" applyFill="1" applyBorder="1"/>
    <xf numFmtId="166" fontId="7" fillId="14" borderId="9" xfId="5" applyNumberFormat="1" applyFont="1" applyFill="1" applyBorder="1"/>
    <xf numFmtId="181" fontId="7" fillId="14" borderId="1" xfId="6" applyNumberFormat="1" applyFont="1" applyFill="1" applyBorder="1" applyAlignment="1">
      <alignment horizontal="right"/>
    </xf>
    <xf numFmtId="171" fontId="6" fillId="4" borderId="0" xfId="1" applyNumberFormat="1" applyFont="1" applyFill="1" applyBorder="1" applyAlignment="1">
      <alignment horizontal="right"/>
    </xf>
    <xf numFmtId="171" fontId="6" fillId="4" borderId="14" xfId="1" applyNumberFormat="1" applyFont="1" applyFill="1" applyBorder="1" applyAlignment="1">
      <alignment horizontal="right"/>
    </xf>
    <xf numFmtId="172" fontId="6" fillId="4" borderId="0" xfId="1" applyNumberFormat="1" applyFont="1" applyFill="1" applyBorder="1" applyAlignment="1">
      <alignment horizontal="right"/>
    </xf>
    <xf numFmtId="172" fontId="6" fillId="4" borderId="14" xfId="1" applyNumberFormat="1" applyFont="1" applyFill="1" applyBorder="1" applyAlignment="1">
      <alignment horizontal="right"/>
    </xf>
    <xf numFmtId="171" fontId="15" fillId="4" borderId="7" xfId="0" applyNumberFormat="1" applyFont="1" applyFill="1" applyBorder="1"/>
    <xf numFmtId="171" fontId="15" fillId="4" borderId="0" xfId="1" applyNumberFormat="1" applyFont="1" applyFill="1" applyBorder="1"/>
    <xf numFmtId="171" fontId="15" fillId="4" borderId="0" xfId="0" applyNumberFormat="1" applyFont="1" applyFill="1" applyBorder="1"/>
    <xf numFmtId="171" fontId="15" fillId="4" borderId="1" xfId="0" applyNumberFormat="1" applyFont="1" applyFill="1" applyBorder="1"/>
    <xf numFmtId="171" fontId="15" fillId="4" borderId="10" xfId="0" applyNumberFormat="1" applyFont="1" applyFill="1" applyBorder="1"/>
    <xf numFmtId="171" fontId="15" fillId="4" borderId="14" xfId="1" applyNumberFormat="1" applyFont="1" applyFill="1" applyBorder="1"/>
    <xf numFmtId="181" fontId="15" fillId="4" borderId="16" xfId="6" applyNumberFormat="1" applyFont="1" applyFill="1" applyBorder="1" applyAlignment="1">
      <alignment horizontal="right"/>
    </xf>
    <xf numFmtId="0" fontId="31" fillId="4" borderId="0" xfId="0" applyFont="1" applyFill="1"/>
    <xf numFmtId="181" fontId="7" fillId="14" borderId="9" xfId="6" applyNumberFormat="1" applyFont="1" applyFill="1" applyBorder="1" applyAlignment="1">
      <alignment horizontal="right"/>
    </xf>
    <xf numFmtId="0" fontId="39" fillId="0" borderId="0" xfId="0" applyFont="1" applyFill="1" applyAlignment="1">
      <alignment wrapText="1"/>
    </xf>
    <xf numFmtId="0" fontId="31" fillId="4" borderId="0" xfId="0" applyFont="1" applyFill="1"/>
    <xf numFmtId="0" fontId="11" fillId="0" borderId="0" xfId="0" applyFont="1"/>
    <xf numFmtId="17" fontId="6" fillId="2" borderId="16" xfId="0" quotePrefix="1" applyNumberFormat="1" applyFont="1" applyFill="1" applyBorder="1" applyAlignment="1">
      <alignment horizontal="center"/>
    </xf>
    <xf numFmtId="43" fontId="6" fillId="4" borderId="0" xfId="1" applyFont="1" applyFill="1" applyBorder="1"/>
    <xf numFmtId="43" fontId="6" fillId="4" borderId="0" xfId="1" applyNumberFormat="1" applyFont="1" applyFill="1" applyBorder="1"/>
    <xf numFmtId="0" fontId="31" fillId="4" borderId="0" xfId="13" applyFont="1" applyFill="1" applyAlignment="1">
      <alignment wrapText="1"/>
    </xf>
    <xf numFmtId="0" fontId="31" fillId="0" borderId="0" xfId="13" applyFont="1" applyFill="1" applyBorder="1"/>
    <xf numFmtId="0" fontId="36" fillId="0" borderId="7" xfId="13" applyFont="1" applyFill="1" applyBorder="1" applyAlignment="1">
      <alignment horizontal="center"/>
    </xf>
    <xf numFmtId="0" fontId="31" fillId="0" borderId="12" xfId="13" applyFont="1" applyFill="1" applyBorder="1"/>
    <xf numFmtId="0" fontId="31" fillId="0" borderId="11" xfId="13" applyFont="1" applyFill="1" applyBorder="1"/>
    <xf numFmtId="172" fontId="6" fillId="0" borderId="0" xfId="12" applyNumberFormat="1" applyFont="1" applyFill="1" applyBorder="1"/>
    <xf numFmtId="172" fontId="6" fillId="0" borderId="8" xfId="12" applyNumberFormat="1" applyFont="1" applyFill="1" applyBorder="1"/>
    <xf numFmtId="172" fontId="6" fillId="0" borderId="7" xfId="12" applyNumberFormat="1" applyFont="1" applyFill="1" applyBorder="1"/>
    <xf numFmtId="172" fontId="31" fillId="0" borderId="7" xfId="12" applyNumberFormat="1" applyFont="1" applyFill="1" applyBorder="1"/>
    <xf numFmtId="172" fontId="6" fillId="0" borderId="14" xfId="12" applyNumberFormat="1" applyFont="1" applyFill="1" applyBorder="1"/>
    <xf numFmtId="172" fontId="6" fillId="0" borderId="16" xfId="12" applyNumberFormat="1" applyFont="1" applyFill="1" applyBorder="1"/>
    <xf numFmtId="172" fontId="6" fillId="0" borderId="10" xfId="12" applyNumberFormat="1" applyFont="1" applyFill="1" applyBorder="1"/>
    <xf numFmtId="172" fontId="31" fillId="0" borderId="10" xfId="12" applyNumberFormat="1" applyFont="1" applyFill="1" applyBorder="1"/>
    <xf numFmtId="185" fontId="6" fillId="0" borderId="1" xfId="15" applyNumberFormat="1" applyFont="1" applyFill="1" applyBorder="1"/>
    <xf numFmtId="185" fontId="6" fillId="0" borderId="9" xfId="15" applyNumberFormat="1" applyFont="1" applyFill="1" applyBorder="1"/>
    <xf numFmtId="9" fontId="31" fillId="0" borderId="0" xfId="5" applyNumberFormat="1" applyFont="1" applyFill="1"/>
    <xf numFmtId="9" fontId="33" fillId="0" borderId="0" xfId="5" applyFont="1"/>
    <xf numFmtId="165" fontId="31" fillId="0" borderId="0" xfId="0" applyNumberFormat="1" applyFont="1" applyFill="1" applyBorder="1"/>
    <xf numFmtId="0" fontId="31" fillId="4" borderId="0" xfId="8" quotePrefix="1" applyFont="1" applyFill="1"/>
    <xf numFmtId="181" fontId="7" fillId="14" borderId="14" xfId="6" applyNumberFormat="1" applyFont="1" applyFill="1" applyBorder="1" applyAlignment="1">
      <alignment horizontal="right"/>
    </xf>
    <xf numFmtId="0" fontId="26" fillId="4" borderId="0" xfId="0" applyFont="1" applyFill="1" applyAlignment="1">
      <alignment horizontal="left" wrapText="1"/>
    </xf>
    <xf numFmtId="0" fontId="39" fillId="0" borderId="0" xfId="13" applyFont="1" applyFill="1" applyAlignment="1">
      <alignment horizontal="left"/>
    </xf>
    <xf numFmtId="166" fontId="6" fillId="4" borderId="11" xfId="5" applyNumberFormat="1" applyFont="1" applyFill="1" applyBorder="1"/>
    <xf numFmtId="0" fontId="4" fillId="4" borderId="0" xfId="0" applyFont="1" applyFill="1" applyAlignment="1"/>
    <xf numFmtId="0" fontId="28" fillId="4" borderId="0" xfId="0" applyFont="1" applyFill="1"/>
    <xf numFmtId="185" fontId="33" fillId="4" borderId="0" xfId="0" applyNumberFormat="1" applyFont="1" applyFill="1"/>
    <xf numFmtId="185" fontId="33" fillId="0" borderId="0" xfId="0" applyNumberFormat="1" applyFont="1" applyFill="1"/>
    <xf numFmtId="172" fontId="33" fillId="0" borderId="0" xfId="0" applyNumberFormat="1" applyFont="1" applyFill="1"/>
    <xf numFmtId="44" fontId="59" fillId="2" borderId="0" xfId="2" applyFont="1" applyFill="1"/>
    <xf numFmtId="0" fontId="25" fillId="4" borderId="0" xfId="13" applyFont="1" applyFill="1" applyAlignment="1">
      <alignment wrapText="1"/>
    </xf>
    <xf numFmtId="0" fontId="69" fillId="0" borderId="0" xfId="0" applyFont="1"/>
    <xf numFmtId="175" fontId="6" fillId="4" borderId="1" xfId="1" applyNumberFormat="1" applyFont="1" applyFill="1" applyBorder="1" applyAlignment="1">
      <alignment horizontal="right" indent="1"/>
    </xf>
    <xf numFmtId="181" fontId="6" fillId="4" borderId="1" xfId="6" applyNumberFormat="1" applyFont="1" applyFill="1" applyBorder="1" applyAlignment="1">
      <alignment horizontal="right"/>
    </xf>
    <xf numFmtId="0" fontId="15" fillId="4" borderId="0" xfId="13" applyFont="1" applyFill="1"/>
    <xf numFmtId="0" fontId="15" fillId="4" borderId="8" xfId="13" applyFont="1" applyFill="1" applyBorder="1"/>
    <xf numFmtId="7" fontId="6" fillId="4" borderId="7" xfId="0" applyNumberFormat="1" applyFont="1" applyFill="1" applyBorder="1"/>
    <xf numFmtId="0" fontId="26" fillId="4" borderId="0" xfId="13" applyFont="1" applyFill="1" applyBorder="1" applyAlignment="1">
      <alignment wrapText="1"/>
    </xf>
    <xf numFmtId="0" fontId="26" fillId="4" borderId="10" xfId="13" applyFont="1" applyFill="1" applyBorder="1" applyAlignment="1">
      <alignment wrapText="1"/>
    </xf>
    <xf numFmtId="171" fontId="6" fillId="4" borderId="14" xfId="12" applyNumberFormat="1" applyFont="1" applyFill="1" applyBorder="1"/>
    <xf numFmtId="171" fontId="6" fillId="4" borderId="16" xfId="12" applyNumberFormat="1" applyFont="1" applyFill="1" applyBorder="1"/>
    <xf numFmtId="0" fontId="15" fillId="4" borderId="0" xfId="13" applyFont="1" applyFill="1" applyAlignment="1">
      <alignment horizontal="right"/>
    </xf>
    <xf numFmtId="0" fontId="6" fillId="4" borderId="0" xfId="13" applyFont="1" applyFill="1" applyAlignment="1">
      <alignment wrapText="1"/>
    </xf>
    <xf numFmtId="172" fontId="6" fillId="4" borderId="7" xfId="1" applyNumberFormat="1" applyFont="1" applyFill="1" applyBorder="1" applyAlignment="1">
      <alignment horizontal="center"/>
    </xf>
    <xf numFmtId="0" fontId="33" fillId="0" borderId="7" xfId="0" applyFont="1" applyBorder="1"/>
    <xf numFmtId="0" fontId="33" fillId="4" borderId="7" xfId="0" applyFont="1" applyFill="1" applyBorder="1"/>
    <xf numFmtId="172" fontId="33" fillId="4" borderId="7" xfId="0" applyNumberFormat="1" applyFont="1" applyFill="1" applyBorder="1"/>
    <xf numFmtId="0" fontId="34" fillId="4" borderId="7" xfId="0" applyFont="1" applyFill="1" applyBorder="1"/>
    <xf numFmtId="171" fontId="33" fillId="0" borderId="7" xfId="0" applyNumberFormat="1" applyFont="1" applyBorder="1"/>
    <xf numFmtId="171" fontId="15" fillId="4" borderId="14" xfId="0" applyNumberFormat="1" applyFont="1" applyFill="1" applyBorder="1"/>
    <xf numFmtId="0" fontId="31" fillId="0" borderId="1" xfId="0" applyFont="1" applyFill="1" applyBorder="1" applyAlignment="1">
      <alignment horizontal="center"/>
    </xf>
    <xf numFmtId="0" fontId="31" fillId="0" borderId="1" xfId="0" applyFont="1" applyBorder="1"/>
    <xf numFmtId="172" fontId="3" fillId="4" borderId="1" xfId="0" applyNumberFormat="1" applyFont="1" applyFill="1" applyBorder="1"/>
    <xf numFmtId="0" fontId="11" fillId="4" borderId="1" xfId="0" applyFont="1" applyFill="1" applyBorder="1"/>
    <xf numFmtId="181" fontId="6" fillId="5" borderId="8" xfId="6" applyNumberFormat="1" applyFont="1" applyFill="1" applyBorder="1" applyAlignment="1">
      <alignment horizontal="center"/>
    </xf>
    <xf numFmtId="185" fontId="31" fillId="0" borderId="10" xfId="15" applyNumberFormat="1" applyFont="1" applyFill="1" applyBorder="1"/>
    <xf numFmtId="185" fontId="31" fillId="0" borderId="7" xfId="15" applyNumberFormat="1" applyFont="1" applyFill="1" applyBorder="1"/>
    <xf numFmtId="171" fontId="6" fillId="4" borderId="1" xfId="2" applyNumberFormat="1" applyFont="1" applyFill="1" applyBorder="1" applyAlignment="1">
      <alignment horizontal="right"/>
    </xf>
    <xf numFmtId="43" fontId="6" fillId="4" borderId="1" xfId="2" applyNumberFormat="1" applyFont="1" applyFill="1" applyBorder="1" applyAlignment="1">
      <alignment horizontal="right"/>
    </xf>
    <xf numFmtId="4" fontId="33" fillId="10" borderId="0" xfId="13" applyNumberFormat="1" applyFont="1" applyFill="1" applyBorder="1"/>
    <xf numFmtId="2" fontId="3" fillId="10" borderId="0" xfId="13" applyNumberFormat="1" applyFill="1"/>
    <xf numFmtId="0" fontId="39" fillId="0" borderId="0" xfId="0" applyFont="1" applyFill="1" applyAlignment="1">
      <alignment wrapText="1"/>
    </xf>
    <xf numFmtId="0" fontId="47" fillId="0" borderId="0" xfId="0" applyFont="1"/>
    <xf numFmtId="0" fontId="6" fillId="4" borderId="9" xfId="13" applyFont="1" applyFill="1" applyBorder="1"/>
    <xf numFmtId="172" fontId="6" fillId="0" borderId="9" xfId="1" applyNumberFormat="1" applyFont="1" applyFill="1" applyBorder="1"/>
    <xf numFmtId="0" fontId="73" fillId="4" borderId="0" xfId="13" applyFont="1" applyFill="1"/>
    <xf numFmtId="185" fontId="31" fillId="0" borderId="1" xfId="15" applyNumberFormat="1" applyFont="1" applyFill="1" applyBorder="1"/>
    <xf numFmtId="185" fontId="31" fillId="0" borderId="9" xfId="15" applyNumberFormat="1" applyFont="1" applyFill="1" applyBorder="1"/>
    <xf numFmtId="186" fontId="31" fillId="0" borderId="1" xfId="12" applyNumberFormat="1" applyFont="1" applyFill="1" applyBorder="1"/>
    <xf numFmtId="181" fontId="32" fillId="0" borderId="1" xfId="6" applyNumberFormat="1" applyFont="1" applyFill="1" applyBorder="1" applyAlignment="1">
      <alignment horizontal="right"/>
    </xf>
    <xf numFmtId="166" fontId="32" fillId="0" borderId="1" xfId="8" applyNumberFormat="1" applyFont="1" applyFill="1" applyBorder="1"/>
    <xf numFmtId="172" fontId="31" fillId="0" borderId="1" xfId="12" applyNumberFormat="1" applyFont="1" applyFill="1" applyBorder="1"/>
    <xf numFmtId="185" fontId="31" fillId="0" borderId="22" xfId="15" applyNumberFormat="1" applyFont="1" applyFill="1" applyBorder="1"/>
    <xf numFmtId="181" fontId="32" fillId="0" borderId="33" xfId="6" applyNumberFormat="1" applyFont="1" applyFill="1" applyBorder="1" applyAlignment="1">
      <alignment horizontal="right"/>
    </xf>
    <xf numFmtId="166" fontId="31" fillId="0" borderId="1" xfId="13" applyNumberFormat="1" applyFont="1" applyFill="1" applyBorder="1"/>
    <xf numFmtId="37" fontId="32" fillId="0" borderId="1" xfId="13" applyNumberFormat="1" applyFont="1" applyFill="1" applyBorder="1"/>
    <xf numFmtId="37" fontId="31" fillId="0" borderId="1" xfId="13" applyNumberFormat="1" applyFont="1" applyFill="1" applyBorder="1"/>
    <xf numFmtId="172" fontId="31" fillId="0" borderId="9" xfId="12" applyNumberFormat="1" applyFont="1" applyFill="1" applyBorder="1"/>
    <xf numFmtId="43" fontId="31" fillId="0" borderId="1" xfId="1" applyFont="1" applyFill="1" applyBorder="1"/>
    <xf numFmtId="0" fontId="73" fillId="4" borderId="0" xfId="8" applyFont="1" applyFill="1"/>
    <xf numFmtId="0" fontId="74" fillId="2" borderId="0" xfId="0" applyFont="1" applyFill="1"/>
    <xf numFmtId="0" fontId="74" fillId="2" borderId="0" xfId="0" applyFont="1" applyFill="1" applyAlignment="1">
      <alignment vertical="center"/>
    </xf>
    <xf numFmtId="0" fontId="31" fillId="0" borderId="0" xfId="0" applyFont="1" applyAlignment="1">
      <alignment horizontal="left" wrapText="1"/>
    </xf>
    <xf numFmtId="0" fontId="39" fillId="2" borderId="0" xfId="0" applyFont="1" applyFill="1" applyAlignment="1">
      <alignment horizontal="left" wrapText="1"/>
    </xf>
    <xf numFmtId="9" fontId="75" fillId="4" borderId="0" xfId="0" applyNumberFormat="1" applyFont="1" applyFill="1" applyBorder="1"/>
    <xf numFmtId="0" fontId="76" fillId="4" borderId="0" xfId="0" applyFont="1" applyFill="1"/>
    <xf numFmtId="0" fontId="75" fillId="4" borderId="0" xfId="13" applyFont="1" applyFill="1"/>
    <xf numFmtId="181" fontId="7" fillId="0" borderId="0" xfId="6" applyNumberFormat="1" applyFont="1" applyFill="1" applyBorder="1" applyAlignment="1">
      <alignment horizontal="right"/>
    </xf>
    <xf numFmtId="10" fontId="6" fillId="0" borderId="7" xfId="1" applyNumberFormat="1" applyFont="1" applyFill="1" applyBorder="1"/>
    <xf numFmtId="185" fontId="6" fillId="0" borderId="7" xfId="15" applyNumberFormat="1" applyFont="1" applyFill="1" applyBorder="1"/>
    <xf numFmtId="185" fontId="6" fillId="0" borderId="0" xfId="15" applyNumberFormat="1" applyFont="1" applyFill="1" applyBorder="1"/>
    <xf numFmtId="185" fontId="6" fillId="0" borderId="8" xfId="15" applyNumberFormat="1" applyFont="1" applyFill="1" applyBorder="1"/>
    <xf numFmtId="185" fontId="6" fillId="0" borderId="10" xfId="15" applyNumberFormat="1" applyFont="1" applyFill="1" applyBorder="1"/>
    <xf numFmtId="185" fontId="6" fillId="0" borderId="14" xfId="15" applyNumberFormat="1" applyFont="1" applyFill="1" applyBorder="1"/>
    <xf numFmtId="185" fontId="6" fillId="0" borderId="16" xfId="15" applyNumberFormat="1" applyFont="1" applyFill="1" applyBorder="1"/>
    <xf numFmtId="172" fontId="6" fillId="0" borderId="8" xfId="0" applyNumberFormat="1" applyFont="1" applyFill="1" applyBorder="1" applyAlignment="1">
      <alignment horizontal="left"/>
    </xf>
    <xf numFmtId="166" fontId="6" fillId="0" borderId="8" xfId="0" applyNumberFormat="1" applyFont="1" applyFill="1" applyBorder="1" applyAlignment="1">
      <alignment horizontal="left"/>
    </xf>
    <xf numFmtId="181" fontId="7" fillId="0" borderId="7" xfId="6" applyNumberFormat="1" applyFont="1" applyFill="1" applyBorder="1" applyAlignment="1">
      <alignment horizontal="right"/>
    </xf>
    <xf numFmtId="181" fontId="7" fillId="0" borderId="8" xfId="6" applyNumberFormat="1" applyFont="1" applyFill="1" applyBorder="1" applyAlignment="1">
      <alignment horizontal="right"/>
    </xf>
    <xf numFmtId="0" fontId="31" fillId="0" borderId="0" xfId="8" applyFont="1" applyFill="1"/>
    <xf numFmtId="181" fontId="6" fillId="0" borderId="1" xfId="6" applyNumberFormat="1" applyFont="1" applyFill="1" applyBorder="1" applyAlignment="1">
      <alignment horizontal="right"/>
    </xf>
    <xf numFmtId="166" fontId="7" fillId="0" borderId="0" xfId="13" applyNumberFormat="1" applyFont="1" applyFill="1"/>
    <xf numFmtId="0" fontId="3" fillId="0" borderId="0" xfId="13" applyFont="1" applyFill="1"/>
    <xf numFmtId="0" fontId="6" fillId="0" borderId="7" xfId="13" applyFont="1" applyFill="1" applyBorder="1"/>
    <xf numFmtId="166" fontId="6" fillId="0" borderId="0" xfId="5" applyNumberFormat="1" applyFont="1" applyFill="1" applyBorder="1"/>
    <xf numFmtId="166" fontId="6" fillId="0" borderId="8" xfId="5" applyNumberFormat="1" applyFont="1" applyFill="1" applyBorder="1"/>
    <xf numFmtId="166" fontId="6" fillId="0" borderId="7" xfId="5" applyNumberFormat="1" applyFont="1" applyFill="1" applyBorder="1"/>
    <xf numFmtId="166" fontId="6" fillId="0" borderId="14" xfId="5" applyNumberFormat="1" applyFont="1" applyFill="1" applyBorder="1"/>
    <xf numFmtId="166" fontId="6" fillId="0" borderId="16" xfId="5" applyNumberFormat="1" applyFont="1" applyFill="1" applyBorder="1"/>
    <xf numFmtId="166" fontId="6" fillId="0" borderId="10" xfId="5" applyNumberFormat="1" applyFont="1" applyFill="1" applyBorder="1"/>
    <xf numFmtId="166" fontId="6" fillId="0" borderId="0" xfId="13" applyNumberFormat="1" applyFont="1" applyFill="1"/>
    <xf numFmtId="181" fontId="7" fillId="0" borderId="26" xfId="6" applyNumberFormat="1" applyFont="1" applyFill="1" applyBorder="1" applyAlignment="1">
      <alignment horizontal="right"/>
    </xf>
    <xf numFmtId="185" fontId="6" fillId="0" borderId="20" xfId="15" applyNumberFormat="1" applyFont="1" applyFill="1" applyBorder="1"/>
    <xf numFmtId="185" fontId="31" fillId="0" borderId="0" xfId="15" applyNumberFormat="1" applyFont="1" applyFill="1"/>
    <xf numFmtId="171" fontId="31" fillId="0" borderId="0" xfId="12" applyNumberFormat="1" applyFont="1" applyFill="1"/>
    <xf numFmtId="186" fontId="31" fillId="0" borderId="7" xfId="12" applyNumberFormat="1" applyFont="1" applyFill="1" applyBorder="1"/>
    <xf numFmtId="181" fontId="32" fillId="0" borderId="0" xfId="6" applyNumberFormat="1" applyFont="1" applyFill="1" applyBorder="1" applyAlignment="1">
      <alignment horizontal="right"/>
    </xf>
    <xf numFmtId="181" fontId="32" fillId="0" borderId="8" xfId="6" applyNumberFormat="1" applyFont="1" applyFill="1" applyBorder="1" applyAlignment="1">
      <alignment horizontal="right"/>
    </xf>
    <xf numFmtId="181" fontId="32" fillId="0" borderId="7" xfId="6" applyNumberFormat="1" applyFont="1" applyFill="1" applyBorder="1" applyAlignment="1">
      <alignment horizontal="right"/>
    </xf>
    <xf numFmtId="172" fontId="32" fillId="0" borderId="8" xfId="12" applyNumberFormat="1" applyFont="1" applyFill="1" applyBorder="1"/>
    <xf numFmtId="185" fontId="31" fillId="0" borderId="0" xfId="15" applyNumberFormat="1" applyFont="1" applyFill="1" applyBorder="1"/>
    <xf numFmtId="185" fontId="31" fillId="0" borderId="8" xfId="15" applyNumberFormat="1" applyFont="1" applyFill="1" applyBorder="1"/>
    <xf numFmtId="185" fontId="31" fillId="0" borderId="14" xfId="15" applyNumberFormat="1" applyFont="1" applyFill="1" applyBorder="1"/>
    <xf numFmtId="185" fontId="31" fillId="0" borderId="16" xfId="15" applyNumberFormat="1" applyFont="1" applyFill="1" applyBorder="1"/>
    <xf numFmtId="172" fontId="31" fillId="0" borderId="8" xfId="12" applyNumberFormat="1" applyFont="1" applyFill="1" applyBorder="1"/>
    <xf numFmtId="185" fontId="31" fillId="0" borderId="21" xfId="15" applyNumberFormat="1" applyFont="1" applyFill="1" applyBorder="1"/>
    <xf numFmtId="172" fontId="31" fillId="0" borderId="21" xfId="12" applyNumberFormat="1" applyFont="1" applyFill="1" applyBorder="1"/>
    <xf numFmtId="172" fontId="31" fillId="0" borderId="23" xfId="12" applyNumberFormat="1" applyFont="1" applyFill="1" applyBorder="1"/>
    <xf numFmtId="185" fontId="31" fillId="0" borderId="20" xfId="15" applyNumberFormat="1" applyFont="1" applyFill="1" applyBorder="1"/>
    <xf numFmtId="9" fontId="7" fillId="0" borderId="0" xfId="16" applyFont="1" applyFill="1" applyBorder="1" applyAlignment="1">
      <alignment horizontal="right"/>
    </xf>
    <xf numFmtId="166" fontId="6" fillId="0" borderId="0" xfId="13" applyNumberFormat="1" applyFont="1" applyFill="1" applyBorder="1"/>
    <xf numFmtId="166" fontId="31" fillId="0" borderId="7" xfId="13" applyNumberFormat="1" applyFont="1" applyFill="1" applyBorder="1"/>
    <xf numFmtId="166" fontId="31" fillId="0" borderId="8" xfId="13" applyNumberFormat="1" applyFont="1" applyFill="1" applyBorder="1"/>
    <xf numFmtId="166" fontId="6" fillId="0" borderId="7" xfId="13" applyNumberFormat="1" applyFont="1" applyFill="1" applyBorder="1"/>
    <xf numFmtId="172" fontId="36" fillId="0" borderId="0" xfId="12" applyNumberFormat="1" applyFont="1" applyFill="1"/>
    <xf numFmtId="9" fontId="32" fillId="0" borderId="7" xfId="13" applyNumberFormat="1" applyFont="1" applyFill="1" applyBorder="1"/>
    <xf numFmtId="9" fontId="32" fillId="0" borderId="0" xfId="13" applyNumberFormat="1" applyFont="1" applyFill="1" applyBorder="1"/>
    <xf numFmtId="9" fontId="32" fillId="0" borderId="8" xfId="13" applyNumberFormat="1" applyFont="1" applyFill="1" applyBorder="1"/>
    <xf numFmtId="37" fontId="7" fillId="0" borderId="7" xfId="13" applyNumberFormat="1" applyFont="1" applyFill="1" applyBorder="1"/>
    <xf numFmtId="37" fontId="31" fillId="0" borderId="7" xfId="12" applyNumberFormat="1" applyFont="1" applyFill="1" applyBorder="1"/>
    <xf numFmtId="37" fontId="31" fillId="0" borderId="0" xfId="12" applyNumberFormat="1" applyFont="1" applyFill="1" applyBorder="1"/>
    <xf numFmtId="37" fontId="31" fillId="0" borderId="0" xfId="13" applyNumberFormat="1" applyFont="1" applyFill="1" applyBorder="1"/>
    <xf numFmtId="37" fontId="31" fillId="0" borderId="8" xfId="13" applyNumberFormat="1" applyFont="1" applyFill="1" applyBorder="1"/>
    <xf numFmtId="37" fontId="31" fillId="0" borderId="7" xfId="13" applyNumberFormat="1" applyFont="1" applyFill="1" applyBorder="1"/>
    <xf numFmtId="172" fontId="31" fillId="0" borderId="0" xfId="12" applyNumberFormat="1" applyFont="1" applyFill="1"/>
    <xf numFmtId="172" fontId="31" fillId="0" borderId="14" xfId="12" applyNumberFormat="1" applyFont="1" applyFill="1" applyBorder="1"/>
    <xf numFmtId="185" fontId="31" fillId="0" borderId="23" xfId="15" applyNumberFormat="1" applyFont="1" applyFill="1" applyBorder="1"/>
    <xf numFmtId="43" fontId="6" fillId="0" borderId="7" xfId="1" applyFont="1" applyFill="1" applyBorder="1"/>
    <xf numFmtId="43" fontId="31" fillId="0" borderId="7" xfId="1" applyFont="1" applyFill="1" applyBorder="1"/>
    <xf numFmtId="43" fontId="31" fillId="0" borderId="0" xfId="1" applyFont="1" applyFill="1" applyBorder="1"/>
    <xf numFmtId="43" fontId="31" fillId="0" borderId="8" xfId="1" applyFont="1" applyFill="1" applyBorder="1"/>
    <xf numFmtId="181" fontId="7" fillId="4" borderId="14" xfId="6" applyNumberFormat="1" applyFont="1" applyFill="1" applyBorder="1" applyAlignment="1">
      <alignment horizontal="right"/>
    </xf>
    <xf numFmtId="181" fontId="7" fillId="4" borderId="16" xfId="6" applyNumberFormat="1" applyFont="1" applyFill="1" applyBorder="1" applyAlignment="1">
      <alignment horizontal="right"/>
    </xf>
    <xf numFmtId="191" fontId="6" fillId="0" borderId="8" xfId="6" applyNumberFormat="1" applyFont="1" applyFill="1" applyBorder="1" applyAlignment="1">
      <alignment horizontal="right"/>
    </xf>
    <xf numFmtId="9" fontId="6" fillId="0" borderId="8" xfId="0" applyNumberFormat="1" applyFont="1" applyFill="1" applyBorder="1" applyAlignment="1">
      <alignment horizontal="left"/>
    </xf>
    <xf numFmtId="9" fontId="6" fillId="4" borderId="0" xfId="13" applyNumberFormat="1" applyFont="1" applyFill="1" applyBorder="1"/>
    <xf numFmtId="9" fontId="6" fillId="4" borderId="7" xfId="13" applyNumberFormat="1" applyFont="1" applyFill="1" applyBorder="1"/>
    <xf numFmtId="9" fontId="6" fillId="4" borderId="8" xfId="13" applyNumberFormat="1" applyFont="1" applyFill="1" applyBorder="1"/>
    <xf numFmtId="9" fontId="6" fillId="0" borderId="7" xfId="13" applyNumberFormat="1" applyFont="1" applyFill="1" applyBorder="1"/>
    <xf numFmtId="9" fontId="6" fillId="4" borderId="1" xfId="13" applyNumberFormat="1" applyFont="1" applyFill="1" applyBorder="1"/>
    <xf numFmtId="0" fontId="15" fillId="4" borderId="0" xfId="13" applyFont="1" applyFill="1" applyBorder="1"/>
    <xf numFmtId="181" fontId="6" fillId="0" borderId="0" xfId="6" applyNumberFormat="1" applyFont="1" applyFill="1" applyBorder="1" applyAlignment="1">
      <alignment horizontal="right"/>
    </xf>
    <xf numFmtId="181" fontId="31" fillId="0" borderId="0" xfId="6" applyNumberFormat="1" applyFont="1" applyFill="1" applyBorder="1" applyAlignment="1">
      <alignment horizontal="right"/>
    </xf>
    <xf numFmtId="181" fontId="31" fillId="0" borderId="8" xfId="6" applyNumberFormat="1" applyFont="1" applyFill="1" applyBorder="1" applyAlignment="1">
      <alignment horizontal="right"/>
    </xf>
    <xf numFmtId="181" fontId="31" fillId="0" borderId="1" xfId="6" applyNumberFormat="1" applyFont="1" applyFill="1" applyBorder="1" applyAlignment="1">
      <alignment horizontal="right"/>
    </xf>
    <xf numFmtId="9" fontId="31" fillId="0" borderId="7" xfId="16" applyFont="1" applyFill="1" applyBorder="1"/>
    <xf numFmtId="9" fontId="31" fillId="0" borderId="0" xfId="16" applyFont="1" applyFill="1" applyBorder="1"/>
    <xf numFmtId="9" fontId="31" fillId="0" borderId="8" xfId="16" applyFont="1" applyFill="1" applyBorder="1"/>
    <xf numFmtId="9" fontId="31" fillId="0" borderId="0" xfId="16" applyFont="1" applyFill="1"/>
    <xf numFmtId="9" fontId="31" fillId="0" borderId="1" xfId="16" applyFont="1" applyFill="1" applyBorder="1"/>
    <xf numFmtId="191" fontId="6" fillId="4" borderId="16" xfId="6" applyNumberFormat="1" applyFont="1" applyFill="1" applyBorder="1" applyAlignment="1">
      <alignment horizontal="right"/>
    </xf>
    <xf numFmtId="0" fontId="25" fillId="0" borderId="0" xfId="13" applyFont="1" applyFill="1" applyAlignment="1"/>
    <xf numFmtId="192" fontId="6" fillId="4" borderId="0" xfId="6" applyNumberFormat="1" applyFont="1" applyFill="1" applyBorder="1" applyAlignment="1">
      <alignment horizontal="right"/>
    </xf>
    <xf numFmtId="192" fontId="6" fillId="0" borderId="0" xfId="6" applyNumberFormat="1" applyFont="1" applyFill="1" applyBorder="1" applyAlignment="1">
      <alignment horizontal="right"/>
    </xf>
    <xf numFmtId="0" fontId="36" fillId="3" borderId="12" xfId="0" applyFont="1" applyFill="1" applyBorder="1" applyAlignment="1">
      <alignment horizontal="center"/>
    </xf>
    <xf numFmtId="0" fontId="31" fillId="4" borderId="7" xfId="13" applyFont="1" applyFill="1" applyBorder="1"/>
    <xf numFmtId="168" fontId="6" fillId="4" borderId="0" xfId="13" applyNumberFormat="1" applyFont="1" applyFill="1" applyAlignment="1">
      <alignment horizontal="right"/>
    </xf>
    <xf numFmtId="167" fontId="6" fillId="4" borderId="0" xfId="13" applyNumberFormat="1" applyFont="1" applyFill="1" applyBorder="1" applyAlignment="1">
      <alignment horizontal="right"/>
    </xf>
    <xf numFmtId="167" fontId="6" fillId="4" borderId="8" xfId="13" applyNumberFormat="1" applyFont="1" applyFill="1" applyBorder="1" applyAlignment="1">
      <alignment horizontal="right"/>
    </xf>
    <xf numFmtId="167" fontId="6" fillId="4" borderId="1" xfId="13" applyNumberFormat="1" applyFont="1" applyFill="1" applyBorder="1" applyAlignment="1">
      <alignment horizontal="right"/>
    </xf>
    <xf numFmtId="0" fontId="6" fillId="4" borderId="0" xfId="13" applyFont="1" applyFill="1" applyBorder="1" applyAlignment="1">
      <alignment horizontal="right"/>
    </xf>
    <xf numFmtId="0" fontId="6" fillId="4" borderId="8" xfId="13" applyFont="1" applyFill="1" applyBorder="1" applyAlignment="1">
      <alignment horizontal="right"/>
    </xf>
    <xf numFmtId="0" fontId="6" fillId="4" borderId="0" xfId="13" applyFont="1" applyFill="1" applyAlignment="1">
      <alignment horizontal="right"/>
    </xf>
    <xf numFmtId="0" fontId="6" fillId="4" borderId="1" xfId="13" applyFont="1" applyFill="1" applyBorder="1" applyAlignment="1">
      <alignment horizontal="right"/>
    </xf>
    <xf numFmtId="189" fontId="6" fillId="4" borderId="0" xfId="13" applyNumberFormat="1" applyFont="1" applyFill="1" applyBorder="1" applyAlignment="1">
      <alignment horizontal="right"/>
    </xf>
    <xf numFmtId="189" fontId="6" fillId="4" borderId="8" xfId="13" applyNumberFormat="1" applyFont="1" applyFill="1" applyBorder="1" applyAlignment="1">
      <alignment horizontal="right"/>
    </xf>
    <xf numFmtId="176" fontId="6" fillId="4" borderId="0" xfId="13" applyNumberFormat="1" applyFont="1" applyFill="1" applyAlignment="1">
      <alignment horizontal="right"/>
    </xf>
    <xf numFmtId="166" fontId="6" fillId="4" borderId="0" xfId="13" applyNumberFormat="1" applyFont="1" applyFill="1" applyAlignment="1">
      <alignment horizontal="right"/>
    </xf>
    <xf numFmtId="183" fontId="6" fillId="4" borderId="0" xfId="13" applyNumberFormat="1" applyFont="1" applyFill="1" applyBorder="1" applyAlignment="1">
      <alignment horizontal="right"/>
    </xf>
    <xf numFmtId="183" fontId="6" fillId="4" borderId="8" xfId="13" applyNumberFormat="1" applyFont="1" applyFill="1" applyBorder="1" applyAlignment="1">
      <alignment horizontal="right"/>
    </xf>
    <xf numFmtId="171" fontId="6" fillId="4" borderId="1" xfId="13" applyNumberFormat="1" applyFont="1" applyFill="1" applyBorder="1" applyAlignment="1">
      <alignment horizontal="right"/>
    </xf>
    <xf numFmtId="183" fontId="6" fillId="4" borderId="0" xfId="13" applyNumberFormat="1" applyFont="1" applyFill="1" applyAlignment="1">
      <alignment horizontal="right"/>
    </xf>
    <xf numFmtId="169" fontId="6" fillId="4" borderId="0" xfId="13" applyNumberFormat="1" applyFont="1" applyFill="1" applyAlignment="1">
      <alignment horizontal="right"/>
    </xf>
    <xf numFmtId="176" fontId="6" fillId="4" borderId="0" xfId="13" applyNumberFormat="1" applyFont="1" applyFill="1" applyBorder="1" applyAlignment="1">
      <alignment horizontal="right"/>
    </xf>
    <xf numFmtId="176" fontId="6" fillId="4" borderId="8" xfId="13" applyNumberFormat="1" applyFont="1" applyFill="1" applyBorder="1" applyAlignment="1">
      <alignment horizontal="right"/>
    </xf>
    <xf numFmtId="176" fontId="3" fillId="4" borderId="0" xfId="13" applyNumberFormat="1" applyFont="1" applyFill="1" applyAlignment="1">
      <alignment horizontal="right"/>
    </xf>
    <xf numFmtId="169" fontId="3" fillId="4" borderId="0" xfId="13" applyNumberFormat="1" applyFont="1" applyFill="1" applyAlignment="1">
      <alignment horizontal="right"/>
    </xf>
    <xf numFmtId="0" fontId="31" fillId="4" borderId="0" xfId="13" applyFont="1" applyFill="1" applyAlignment="1">
      <alignment horizontal="right"/>
    </xf>
    <xf numFmtId="172" fontId="6" fillId="0" borderId="8" xfId="1" applyNumberFormat="1" applyFont="1" applyFill="1" applyBorder="1"/>
    <xf numFmtId="172" fontId="6" fillId="0" borderId="8" xfId="0" applyNumberFormat="1" applyFont="1" applyFill="1" applyBorder="1"/>
    <xf numFmtId="172" fontId="6" fillId="0" borderId="16" xfId="0" applyNumberFormat="1" applyFont="1" applyFill="1" applyBorder="1"/>
    <xf numFmtId="171" fontId="15" fillId="0" borderId="16" xfId="1" applyNumberFormat="1" applyFont="1" applyFill="1" applyBorder="1"/>
    <xf numFmtId="181" fontId="7" fillId="0" borderId="24" xfId="6" applyNumberFormat="1" applyFont="1" applyFill="1" applyBorder="1" applyAlignment="1">
      <alignment horizontal="right"/>
    </xf>
    <xf numFmtId="166" fontId="6" fillId="0" borderId="8" xfId="13" applyNumberFormat="1" applyFont="1" applyFill="1" applyBorder="1"/>
    <xf numFmtId="174" fontId="44" fillId="0" borderId="0" xfId="13" applyNumberFormat="1" applyFont="1" applyFill="1" applyBorder="1" applyAlignment="1">
      <alignment horizontal="center"/>
    </xf>
    <xf numFmtId="172" fontId="44" fillId="0" borderId="0" xfId="13" applyNumberFormat="1" applyFont="1" applyFill="1" applyBorder="1" applyAlignment="1">
      <alignment horizontal="center"/>
    </xf>
    <xf numFmtId="172" fontId="31" fillId="0" borderId="0" xfId="13" applyNumberFormat="1" applyFont="1" applyFill="1" applyBorder="1"/>
    <xf numFmtId="171" fontId="6" fillId="4" borderId="8" xfId="1" applyNumberFormat="1" applyFont="1" applyFill="1" applyBorder="1"/>
    <xf numFmtId="0" fontId="56" fillId="4" borderId="8" xfId="13" applyFont="1" applyFill="1" applyBorder="1"/>
    <xf numFmtId="0" fontId="3" fillId="4" borderId="8" xfId="13" applyFont="1" applyFill="1" applyBorder="1"/>
    <xf numFmtId="172" fontId="7" fillId="4" borderId="8" xfId="1" applyNumberFormat="1" applyFont="1" applyFill="1" applyBorder="1"/>
    <xf numFmtId="0" fontId="3" fillId="0" borderId="8" xfId="13" applyFont="1" applyFill="1" applyBorder="1"/>
    <xf numFmtId="43" fontId="6" fillId="4" borderId="7" xfId="1" applyNumberFormat="1" applyFont="1" applyFill="1" applyBorder="1"/>
    <xf numFmtId="171" fontId="15" fillId="4" borderId="16" xfId="1" applyNumberFormat="1" applyFont="1" applyFill="1" applyBorder="1"/>
    <xf numFmtId="171" fontId="15" fillId="4" borderId="9" xfId="0" applyNumberFormat="1" applyFont="1" applyFill="1" applyBorder="1"/>
    <xf numFmtId="172" fontId="6" fillId="4" borderId="28" xfId="1" applyNumberFormat="1" applyFont="1" applyFill="1" applyBorder="1"/>
    <xf numFmtId="181" fontId="6" fillId="4" borderId="28" xfId="6" applyNumberFormat="1" applyFont="1" applyFill="1" applyBorder="1" applyAlignment="1">
      <alignment horizontal="right"/>
    </xf>
    <xf numFmtId="171" fontId="33" fillId="0" borderId="0" xfId="0" applyNumberFormat="1" applyFont="1" applyBorder="1"/>
    <xf numFmtId="0" fontId="36" fillId="3" borderId="10" xfId="0" quotePrefix="1" applyFont="1" applyFill="1" applyBorder="1" applyAlignment="1">
      <alignment horizontal="center"/>
    </xf>
    <xf numFmtId="0" fontId="36" fillId="3" borderId="16" xfId="0" quotePrefix="1" applyFont="1" applyFill="1" applyBorder="1" applyAlignment="1">
      <alignment horizontal="center"/>
    </xf>
    <xf numFmtId="191" fontId="6" fillId="4" borderId="8" xfId="6" applyNumberFormat="1" applyFont="1" applyFill="1" applyBorder="1" applyAlignment="1">
      <alignment horizontal="right"/>
    </xf>
    <xf numFmtId="0" fontId="36" fillId="3" borderId="13" xfId="0" applyFont="1" applyFill="1" applyBorder="1" applyAlignment="1">
      <alignment horizontal="center"/>
    </xf>
    <xf numFmtId="172" fontId="6" fillId="0" borderId="14" xfId="0" applyNumberFormat="1" applyFont="1" applyFill="1" applyBorder="1"/>
    <xf numFmtId="171" fontId="15" fillId="0" borderId="14" xfId="1" applyNumberFormat="1" applyFont="1" applyFill="1" applyBorder="1"/>
    <xf numFmtId="181" fontId="7" fillId="0" borderId="12" xfId="6" applyNumberFormat="1" applyFont="1" applyFill="1" applyBorder="1" applyAlignment="1">
      <alignment horizontal="right"/>
    </xf>
    <xf numFmtId="0" fontId="3" fillId="0" borderId="0" xfId="13" applyFont="1" applyFill="1" applyBorder="1"/>
    <xf numFmtId="10" fontId="6" fillId="0" borderId="0" xfId="0" applyNumberFormat="1" applyFont="1" applyFill="1" applyBorder="1"/>
    <xf numFmtId="0" fontId="6" fillId="0" borderId="7" xfId="0" applyFont="1" applyFill="1" applyBorder="1"/>
    <xf numFmtId="0" fontId="20" fillId="4" borderId="0" xfId="0" applyFont="1" applyFill="1" applyAlignment="1">
      <alignment horizontal="left" wrapText="1"/>
    </xf>
    <xf numFmtId="0" fontId="79" fillId="0" borderId="0" xfId="0" applyFont="1" applyFill="1" applyAlignment="1">
      <alignment wrapText="1"/>
    </xf>
    <xf numFmtId="0" fontId="0" fillId="4" borderId="0" xfId="0" applyFill="1" applyAlignment="1">
      <alignment horizontal="left"/>
    </xf>
    <xf numFmtId="0" fontId="3" fillId="4" borderId="0" xfId="0" applyFont="1" applyFill="1" applyAlignment="1">
      <alignment horizontal="left"/>
    </xf>
    <xf numFmtId="172" fontId="6" fillId="0" borderId="7" xfId="0" applyNumberFormat="1" applyFont="1" applyFill="1" applyBorder="1"/>
    <xf numFmtId="172" fontId="6" fillId="0" borderId="10" xfId="1" applyNumberFormat="1" applyFont="1" applyFill="1" applyBorder="1"/>
    <xf numFmtId="172" fontId="6" fillId="0" borderId="10" xfId="0" applyNumberFormat="1" applyFont="1" applyFill="1" applyBorder="1"/>
    <xf numFmtId="172" fontId="6" fillId="0" borderId="14" xfId="1" applyNumberFormat="1" applyFont="1" applyFill="1" applyBorder="1"/>
    <xf numFmtId="37" fontId="6" fillId="0" borderId="7" xfId="0" applyNumberFormat="1" applyFont="1" applyFill="1" applyBorder="1"/>
    <xf numFmtId="37" fontId="6" fillId="0" borderId="0" xfId="0" applyNumberFormat="1" applyFont="1" applyFill="1" applyBorder="1"/>
    <xf numFmtId="172" fontId="15" fillId="0" borderId="7" xfId="1" applyNumberFormat="1" applyFont="1" applyFill="1" applyBorder="1"/>
    <xf numFmtId="172" fontId="15" fillId="0" borderId="0" xfId="0" applyNumberFormat="1" applyFont="1" applyFill="1" applyBorder="1"/>
    <xf numFmtId="172" fontId="15" fillId="0" borderId="8" xfId="0" applyNumberFormat="1" applyFont="1" applyFill="1" applyBorder="1"/>
    <xf numFmtId="172" fontId="15" fillId="0" borderId="0" xfId="1" applyNumberFormat="1" applyFont="1" applyFill="1" applyBorder="1"/>
    <xf numFmtId="171" fontId="15" fillId="0" borderId="10" xfId="0" applyNumberFormat="1" applyFont="1" applyFill="1" applyBorder="1"/>
    <xf numFmtId="172" fontId="6" fillId="0" borderId="28" xfId="0" applyNumberFormat="1" applyFont="1" applyFill="1" applyBorder="1"/>
    <xf numFmtId="7" fontId="6" fillId="0" borderId="7" xfId="2" applyNumberFormat="1" applyFont="1" applyFill="1" applyBorder="1"/>
    <xf numFmtId="44" fontId="6" fillId="0" borderId="7" xfId="2" applyFont="1" applyFill="1" applyBorder="1"/>
    <xf numFmtId="10" fontId="6" fillId="0" borderId="7" xfId="0" applyNumberFormat="1" applyFont="1" applyFill="1" applyBorder="1"/>
    <xf numFmtId="169" fontId="15" fillId="0" borderId="14" xfId="0" applyNumberFormat="1" applyFont="1" applyFill="1" applyBorder="1"/>
    <xf numFmtId="172" fontId="6" fillId="0" borderId="28" xfId="1" applyNumberFormat="1" applyFont="1" applyFill="1" applyBorder="1"/>
    <xf numFmtId="0" fontId="15" fillId="4" borderId="0" xfId="0" applyFont="1" applyFill="1"/>
    <xf numFmtId="0" fontId="33" fillId="0" borderId="0" xfId="13" applyFont="1" applyBorder="1"/>
    <xf numFmtId="0" fontId="36" fillId="4" borderId="0" xfId="14" applyFont="1" applyFill="1" applyBorder="1"/>
    <xf numFmtId="0" fontId="31" fillId="0" borderId="0" xfId="13" applyFont="1" applyFill="1" applyBorder="1" applyAlignment="1">
      <alignment horizontal="left" indent="1"/>
    </xf>
    <xf numFmtId="0" fontId="31" fillId="4" borderId="0" xfId="14" applyFont="1" applyFill="1" applyBorder="1"/>
    <xf numFmtId="0" fontId="36" fillId="4" borderId="0" xfId="13" applyFont="1" applyFill="1" applyBorder="1"/>
    <xf numFmtId="0" fontId="36" fillId="4" borderId="0" xfId="8" applyFont="1" applyFill="1" applyBorder="1"/>
    <xf numFmtId="0" fontId="36" fillId="0" borderId="0" xfId="8" applyFont="1" applyFill="1" applyBorder="1"/>
    <xf numFmtId="0" fontId="36" fillId="0" borderId="0" xfId="13" applyFont="1" applyFill="1" applyBorder="1"/>
    <xf numFmtId="0" fontId="43" fillId="0" borderId="0" xfId="13" applyFont="1" applyFill="1" applyBorder="1"/>
    <xf numFmtId="0" fontId="31" fillId="0" borderId="0" xfId="13" applyFont="1" applyFill="1" applyBorder="1" applyAlignment="1">
      <alignment wrapText="1"/>
    </xf>
    <xf numFmtId="0" fontId="31" fillId="5" borderId="0" xfId="13" applyFont="1" applyFill="1" applyBorder="1" applyAlignment="1">
      <alignment wrapText="1"/>
    </xf>
    <xf numFmtId="172" fontId="6" fillId="0" borderId="19" xfId="0" applyNumberFormat="1" applyFont="1" applyFill="1" applyBorder="1"/>
    <xf numFmtId="185" fontId="6" fillId="0" borderId="12" xfId="15" applyNumberFormat="1" applyFont="1" applyFill="1" applyBorder="1"/>
    <xf numFmtId="181" fontId="7" fillId="0" borderId="25" xfId="6" applyNumberFormat="1" applyFont="1" applyFill="1" applyBorder="1" applyAlignment="1">
      <alignment horizontal="right"/>
    </xf>
    <xf numFmtId="181" fontId="7" fillId="0" borderId="1" xfId="6" applyNumberFormat="1" applyFont="1" applyFill="1" applyBorder="1" applyAlignment="1">
      <alignment horizontal="right"/>
    </xf>
    <xf numFmtId="166" fontId="2" fillId="4" borderId="0" xfId="5" applyNumberFormat="1" applyFont="1" applyFill="1"/>
    <xf numFmtId="176" fontId="6" fillId="4" borderId="14" xfId="1" applyNumberFormat="1" applyFont="1" applyFill="1" applyBorder="1" applyAlignment="1">
      <alignment horizontal="right"/>
    </xf>
    <xf numFmtId="176" fontId="6" fillId="4" borderId="16" xfId="1" applyNumberFormat="1" applyFont="1" applyFill="1" applyBorder="1" applyAlignment="1">
      <alignment horizontal="right"/>
    </xf>
    <xf numFmtId="0" fontId="6" fillId="4" borderId="0" xfId="13" applyFont="1" applyFill="1" applyBorder="1"/>
    <xf numFmtId="0" fontId="6" fillId="4" borderId="8" xfId="13" applyFont="1" applyFill="1" applyBorder="1"/>
    <xf numFmtId="0" fontId="6" fillId="4" borderId="11" xfId="13" applyFont="1" applyFill="1" applyBorder="1"/>
    <xf numFmtId="174" fontId="6" fillId="4" borderId="9" xfId="13" applyNumberFormat="1" applyFont="1" applyFill="1" applyBorder="1" applyAlignment="1">
      <alignment horizontal="right"/>
    </xf>
    <xf numFmtId="0" fontId="72" fillId="4" borderId="0" xfId="0" applyFont="1" applyFill="1"/>
    <xf numFmtId="0" fontId="47" fillId="4" borderId="0" xfId="0" applyFont="1" applyFill="1"/>
    <xf numFmtId="9" fontId="47" fillId="4" borderId="0" xfId="5" applyNumberFormat="1" applyFont="1" applyFill="1" applyBorder="1"/>
    <xf numFmtId="0" fontId="15" fillId="2" borderId="7" xfId="0" applyFont="1" applyFill="1" applyBorder="1" applyAlignment="1">
      <alignment horizontal="center"/>
    </xf>
    <xf numFmtId="0" fontId="15" fillId="2" borderId="0" xfId="0" applyFont="1" applyFill="1" applyBorder="1" applyAlignment="1">
      <alignment horizontal="center"/>
    </xf>
    <xf numFmtId="0" fontId="15" fillId="2" borderId="0" xfId="0" applyFont="1" applyFill="1" applyBorder="1" applyAlignment="1">
      <alignment horizontal="right"/>
    </xf>
    <xf numFmtId="0" fontId="15" fillId="2" borderId="8" xfId="0" quotePrefix="1" applyFont="1" applyFill="1" applyBorder="1" applyAlignment="1">
      <alignment horizontal="right"/>
    </xf>
    <xf numFmtId="173" fontId="6" fillId="4" borderId="7" xfId="2" applyNumberFormat="1" applyFont="1" applyFill="1" applyBorder="1"/>
    <xf numFmtId="171" fontId="6" fillId="4" borderId="0" xfId="1" applyNumberFormat="1" applyFont="1" applyFill="1"/>
    <xf numFmtId="0" fontId="7" fillId="2" borderId="0" xfId="0" applyFont="1" applyFill="1" applyBorder="1"/>
    <xf numFmtId="0" fontId="15" fillId="4" borderId="0" xfId="13" applyFont="1" applyFill="1" applyBorder="1" applyAlignment="1">
      <alignment horizontal="left"/>
    </xf>
    <xf numFmtId="173" fontId="7" fillId="4" borderId="0" xfId="0" applyNumberFormat="1" applyFont="1" applyFill="1"/>
    <xf numFmtId="0" fontId="80" fillId="4" borderId="0" xfId="13" applyFont="1" applyFill="1" applyBorder="1" applyAlignment="1">
      <alignment horizontal="left"/>
    </xf>
    <xf numFmtId="0" fontId="80" fillId="4" borderId="0" xfId="13" applyFont="1" applyFill="1"/>
    <xf numFmtId="0" fontId="6" fillId="4" borderId="10" xfId="0" applyFont="1" applyFill="1" applyBorder="1"/>
    <xf numFmtId="0" fontId="6" fillId="4" borderId="14" xfId="0" applyFont="1" applyFill="1" applyBorder="1"/>
    <xf numFmtId="0" fontId="6" fillId="4" borderId="16" xfId="0" applyFont="1" applyFill="1" applyBorder="1"/>
    <xf numFmtId="9" fontId="47" fillId="4" borderId="0" xfId="13" applyNumberFormat="1" applyFont="1" applyFill="1"/>
    <xf numFmtId="0" fontId="3" fillId="4" borderId="11" xfId="13" applyFont="1" applyFill="1" applyBorder="1"/>
    <xf numFmtId="170" fontId="6" fillId="4" borderId="1" xfId="13" applyNumberFormat="1" applyFont="1" applyFill="1" applyBorder="1"/>
    <xf numFmtId="172" fontId="7" fillId="4" borderId="1" xfId="1" applyNumberFormat="1" applyFont="1" applyFill="1" applyBorder="1"/>
    <xf numFmtId="181" fontId="7" fillId="4" borderId="9" xfId="6" applyNumberFormat="1" applyFont="1" applyFill="1" applyBorder="1" applyAlignment="1">
      <alignment horizontal="right"/>
    </xf>
    <xf numFmtId="0" fontId="3" fillId="4" borderId="1" xfId="13" applyFont="1" applyFill="1" applyBorder="1"/>
    <xf numFmtId="0" fontId="56" fillId="4" borderId="1" xfId="13" applyFont="1" applyFill="1" applyBorder="1"/>
    <xf numFmtId="0" fontId="6" fillId="4" borderId="1" xfId="13" applyFont="1" applyFill="1" applyBorder="1"/>
    <xf numFmtId="172" fontId="6" fillId="4" borderId="9" xfId="13" applyNumberFormat="1" applyFont="1" applyFill="1" applyBorder="1"/>
    <xf numFmtId="172" fontId="6" fillId="4" borderId="8" xfId="13" applyNumberFormat="1" applyFont="1" applyFill="1" applyBorder="1"/>
    <xf numFmtId="172" fontId="7" fillId="4" borderId="8" xfId="13" applyNumberFormat="1" applyFont="1" applyFill="1" applyBorder="1"/>
    <xf numFmtId="0" fontId="6" fillId="4" borderId="14" xfId="13" applyFont="1" applyFill="1" applyBorder="1"/>
    <xf numFmtId="0" fontId="6" fillId="4" borderId="16" xfId="13" applyFont="1" applyFill="1" applyBorder="1"/>
    <xf numFmtId="0" fontId="3" fillId="4" borderId="12" xfId="13" applyFont="1" applyFill="1" applyBorder="1"/>
    <xf numFmtId="0" fontId="3" fillId="2" borderId="12" xfId="0" applyFont="1" applyFill="1" applyBorder="1"/>
    <xf numFmtId="0" fontId="3" fillId="2" borderId="19" xfId="0" applyFont="1" applyFill="1" applyBorder="1"/>
    <xf numFmtId="0" fontId="3" fillId="2" borderId="13" xfId="0" applyFont="1" applyFill="1" applyBorder="1"/>
    <xf numFmtId="0" fontId="72" fillId="2" borderId="0" xfId="0" applyFont="1" applyFill="1"/>
    <xf numFmtId="0" fontId="11" fillId="0" borderId="0" xfId="8" applyFont="1" applyFill="1"/>
    <xf numFmtId="173" fontId="3" fillId="0" borderId="0" xfId="0" applyNumberFormat="1" applyFont="1" applyFill="1"/>
    <xf numFmtId="0" fontId="6" fillId="0" borderId="0" xfId="0" applyFont="1" applyFill="1"/>
    <xf numFmtId="173" fontId="11" fillId="0" borderId="0" xfId="0" applyNumberFormat="1" applyFont="1" applyFill="1"/>
    <xf numFmtId="0" fontId="25" fillId="4" borderId="0" xfId="0" applyFont="1" applyFill="1" applyAlignment="1"/>
    <xf numFmtId="182" fontId="3" fillId="2" borderId="0" xfId="0" applyNumberFormat="1" applyFont="1" applyFill="1"/>
    <xf numFmtId="173" fontId="3" fillId="4" borderId="0" xfId="0" applyNumberFormat="1" applyFont="1" applyFill="1"/>
    <xf numFmtId="0" fontId="11" fillId="4" borderId="0" xfId="8" applyFont="1" applyFill="1"/>
    <xf numFmtId="0" fontId="6" fillId="2" borderId="0" xfId="13" applyFont="1" applyFill="1" applyBorder="1"/>
    <xf numFmtId="171" fontId="6" fillId="0" borderId="0" xfId="12" applyNumberFormat="1" applyFont="1" applyFill="1" applyBorder="1"/>
    <xf numFmtId="0" fontId="6" fillId="2" borderId="8" xfId="13" applyFont="1" applyFill="1" applyBorder="1"/>
    <xf numFmtId="0" fontId="6" fillId="0" borderId="0" xfId="13" applyFont="1" applyFill="1"/>
    <xf numFmtId="0" fontId="15" fillId="4" borderId="7" xfId="13" applyFont="1" applyFill="1" applyBorder="1" applyAlignment="1">
      <alignment horizontal="center"/>
    </xf>
    <xf numFmtId="168" fontId="6" fillId="4" borderId="8" xfId="13" applyNumberFormat="1" applyFont="1" applyFill="1" applyBorder="1"/>
    <xf numFmtId="172" fontId="6" fillId="0" borderId="0" xfId="13" applyNumberFormat="1" applyFont="1" applyFill="1"/>
    <xf numFmtId="0" fontId="6" fillId="2" borderId="11" xfId="13" applyFont="1" applyFill="1" applyBorder="1"/>
    <xf numFmtId="168" fontId="6" fillId="4" borderId="1" xfId="13" applyNumberFormat="1" applyFont="1" applyFill="1" applyBorder="1"/>
    <xf numFmtId="0" fontId="6" fillId="2" borderId="0" xfId="13" applyFont="1" applyFill="1"/>
    <xf numFmtId="0" fontId="6" fillId="2" borderId="12" xfId="13" applyFont="1" applyFill="1" applyBorder="1"/>
    <xf numFmtId="171" fontId="6" fillId="4" borderId="0" xfId="12" applyNumberFormat="1" applyFont="1" applyFill="1"/>
    <xf numFmtId="185" fontId="6" fillId="4" borderId="0" xfId="15" applyNumberFormat="1" applyFont="1" applyFill="1"/>
    <xf numFmtId="185" fontId="6" fillId="4" borderId="7" xfId="12" applyNumberFormat="1" applyFont="1" applyFill="1" applyBorder="1"/>
    <xf numFmtId="0" fontId="6" fillId="4" borderId="0" xfId="8" applyFont="1" applyFill="1"/>
    <xf numFmtId="0" fontId="6" fillId="0" borderId="0" xfId="8" applyFont="1" applyFill="1"/>
    <xf numFmtId="171" fontId="6" fillId="4" borderId="0" xfId="12" applyNumberFormat="1" applyFont="1" applyFill="1" applyBorder="1"/>
    <xf numFmtId="172" fontId="6" fillId="0" borderId="1" xfId="12" applyNumberFormat="1" applyFont="1" applyFill="1" applyBorder="1"/>
    <xf numFmtId="172" fontId="15" fillId="4" borderId="0" xfId="12" applyNumberFormat="1" applyFont="1" applyFill="1"/>
    <xf numFmtId="168" fontId="6" fillId="0" borderId="1" xfId="13" applyNumberFormat="1" applyFont="1" applyFill="1" applyBorder="1"/>
    <xf numFmtId="172" fontId="6" fillId="4" borderId="0" xfId="12" applyNumberFormat="1" applyFont="1" applyFill="1"/>
    <xf numFmtId="171" fontId="15" fillId="0" borderId="0" xfId="12" applyNumberFormat="1" applyFont="1" applyFill="1"/>
    <xf numFmtId="0" fontId="15" fillId="4" borderId="12" xfId="0" applyFont="1" applyFill="1" applyBorder="1" applyAlignment="1">
      <alignment horizontal="center"/>
    </xf>
    <xf numFmtId="0" fontId="15" fillId="4" borderId="19" xfId="0" applyFont="1" applyFill="1" applyBorder="1" applyAlignment="1">
      <alignment horizontal="center"/>
    </xf>
    <xf numFmtId="0" fontId="15" fillId="4" borderId="19" xfId="0" applyFont="1" applyFill="1" applyBorder="1" applyAlignment="1">
      <alignment horizontal="right"/>
    </xf>
    <xf numFmtId="0" fontId="15" fillId="4" borderId="13" xfId="0" quotePrefix="1" applyFont="1" applyFill="1" applyBorder="1" applyAlignment="1">
      <alignment horizontal="right"/>
    </xf>
    <xf numFmtId="169" fontId="15" fillId="4" borderId="10" xfId="0" applyNumberFormat="1" applyFont="1" applyFill="1" applyBorder="1"/>
    <xf numFmtId="190" fontId="15" fillId="0" borderId="14" xfId="0" applyNumberFormat="1" applyFont="1" applyFill="1" applyBorder="1"/>
    <xf numFmtId="169" fontId="15" fillId="0" borderId="10" xfId="0" applyNumberFormat="1" applyFont="1" applyFill="1" applyBorder="1"/>
    <xf numFmtId="0" fontId="15" fillId="3" borderId="14" xfId="0" applyFont="1" applyFill="1" applyBorder="1" applyAlignment="1">
      <alignment horizontal="center"/>
    </xf>
    <xf numFmtId="0" fontId="15" fillId="3" borderId="14" xfId="0" applyFont="1" applyFill="1" applyBorder="1" applyAlignment="1">
      <alignment horizontal="right"/>
    </xf>
    <xf numFmtId="0" fontId="15" fillId="3" borderId="16" xfId="0" quotePrefix="1" applyFont="1" applyFill="1" applyBorder="1" applyAlignment="1">
      <alignment horizontal="right"/>
    </xf>
    <xf numFmtId="169" fontId="15" fillId="4" borderId="7" xfId="0" applyNumberFormat="1" applyFont="1" applyFill="1" applyBorder="1"/>
    <xf numFmtId="169" fontId="15" fillId="4" borderId="0" xfId="0" applyNumberFormat="1" applyFont="1" applyFill="1" applyBorder="1"/>
    <xf numFmtId="190" fontId="15" fillId="4" borderId="0" xfId="0" applyNumberFormat="1" applyFont="1" applyFill="1" applyBorder="1"/>
    <xf numFmtId="169" fontId="15" fillId="4" borderId="14" xfId="0" applyNumberFormat="1" applyFont="1" applyFill="1" applyBorder="1"/>
    <xf numFmtId="190" fontId="15" fillId="4" borderId="14" xfId="0" applyNumberFormat="1" applyFont="1" applyFill="1" applyBorder="1"/>
    <xf numFmtId="0" fontId="6" fillId="0" borderId="0" xfId="0" applyFont="1"/>
    <xf numFmtId="0" fontId="16" fillId="4" borderId="0" xfId="0" applyFont="1" applyFill="1"/>
    <xf numFmtId="172" fontId="3" fillId="0" borderId="0" xfId="0" applyNumberFormat="1" applyFont="1"/>
    <xf numFmtId="0" fontId="6" fillId="2" borderId="0" xfId="0" applyFont="1" applyFill="1"/>
    <xf numFmtId="0" fontId="6" fillId="2" borderId="12" xfId="0" applyFont="1" applyFill="1" applyBorder="1"/>
    <xf numFmtId="0" fontId="6" fillId="2" borderId="19" xfId="0" applyFont="1" applyFill="1" applyBorder="1"/>
    <xf numFmtId="0" fontId="6" fillId="2" borderId="13" xfId="0" applyFont="1" applyFill="1" applyBorder="1"/>
    <xf numFmtId="0" fontId="6" fillId="0" borderId="1" xfId="0" applyFont="1" applyBorder="1"/>
    <xf numFmtId="0" fontId="6" fillId="4" borderId="1" xfId="0" applyFont="1" applyFill="1" applyBorder="1"/>
    <xf numFmtId="7" fontId="6" fillId="4" borderId="1" xfId="0" applyNumberFormat="1" applyFont="1" applyFill="1" applyBorder="1"/>
    <xf numFmtId="172" fontId="15" fillId="4" borderId="1" xfId="1" applyNumberFormat="1" applyFont="1" applyFill="1" applyBorder="1"/>
    <xf numFmtId="0" fontId="6" fillId="2" borderId="19" xfId="13" applyFont="1" applyFill="1" applyBorder="1"/>
    <xf numFmtId="0" fontId="6" fillId="2" borderId="13" xfId="13" applyFont="1" applyFill="1" applyBorder="1"/>
    <xf numFmtId="0" fontId="3" fillId="0" borderId="0" xfId="0" applyFont="1" applyBorder="1"/>
    <xf numFmtId="171" fontId="6" fillId="4" borderId="8" xfId="12" applyNumberFormat="1" applyFont="1" applyFill="1" applyBorder="1"/>
    <xf numFmtId="0" fontId="6" fillId="4" borderId="8" xfId="8" applyFont="1" applyFill="1" applyBorder="1"/>
    <xf numFmtId="0" fontId="6" fillId="0" borderId="8" xfId="13" applyFont="1" applyFill="1" applyBorder="1"/>
    <xf numFmtId="172" fontId="15" fillId="4" borderId="8" xfId="12" applyNumberFormat="1" applyFont="1" applyFill="1" applyBorder="1"/>
    <xf numFmtId="0" fontId="3" fillId="0" borderId="8" xfId="13" applyFont="1" applyBorder="1"/>
    <xf numFmtId="0" fontId="7" fillId="0" borderId="16" xfId="13" applyFont="1" applyBorder="1"/>
    <xf numFmtId="0" fontId="15" fillId="4" borderId="8" xfId="14" applyFont="1" applyFill="1" applyBorder="1"/>
    <xf numFmtId="0" fontId="6" fillId="0" borderId="8" xfId="13" applyFont="1" applyFill="1" applyBorder="1" applyAlignment="1">
      <alignment horizontal="left" indent="1"/>
    </xf>
    <xf numFmtId="0" fontId="6" fillId="4" borderId="8" xfId="14" applyFont="1" applyFill="1" applyBorder="1"/>
    <xf numFmtId="0" fontId="15" fillId="4" borderId="8" xfId="8" applyFont="1" applyFill="1" applyBorder="1"/>
    <xf numFmtId="0" fontId="7" fillId="4" borderId="8" xfId="8" applyFont="1" applyFill="1" applyBorder="1"/>
    <xf numFmtId="0" fontId="15" fillId="0" borderId="8" xfId="8" applyFont="1" applyFill="1" applyBorder="1"/>
    <xf numFmtId="0" fontId="15" fillId="0" borderId="8" xfId="13" applyFont="1" applyFill="1" applyBorder="1"/>
    <xf numFmtId="172" fontId="6" fillId="0" borderId="8" xfId="13" applyNumberFormat="1" applyFont="1" applyFill="1" applyBorder="1"/>
    <xf numFmtId="0" fontId="7" fillId="0" borderId="8" xfId="8" applyFont="1" applyFill="1" applyBorder="1"/>
    <xf numFmtId="0" fontId="71" fillId="0" borderId="8" xfId="13" applyFont="1" applyFill="1" applyBorder="1"/>
    <xf numFmtId="0" fontId="6" fillId="0" borderId="8" xfId="13" applyFont="1" applyFill="1" applyBorder="1" applyAlignment="1">
      <alignment wrapText="1"/>
    </xf>
    <xf numFmtId="0" fontId="7" fillId="0" borderId="0" xfId="8" applyFont="1" applyFill="1" applyBorder="1"/>
    <xf numFmtId="0" fontId="62" fillId="0" borderId="0" xfId="13" applyFont="1" applyFill="1" applyAlignment="1"/>
    <xf numFmtId="0" fontId="40" fillId="4" borderId="0" xfId="13" applyFont="1" applyFill="1" applyAlignment="1"/>
    <xf numFmtId="0" fontId="25" fillId="4" borderId="0" xfId="13" applyFont="1" applyFill="1" applyAlignment="1"/>
    <xf numFmtId="0" fontId="20" fillId="4" borderId="0" xfId="0" applyFont="1" applyFill="1" applyAlignment="1">
      <alignment horizontal="left" wrapText="1"/>
    </xf>
    <xf numFmtId="0" fontId="20" fillId="0" borderId="0" xfId="0" applyFont="1" applyFill="1" applyAlignment="1">
      <alignment horizontal="left" wrapText="1"/>
    </xf>
    <xf numFmtId="9" fontId="3" fillId="4" borderId="0" xfId="0" applyNumberFormat="1" applyFont="1" applyFill="1" applyBorder="1"/>
    <xf numFmtId="166" fontId="6" fillId="0" borderId="1" xfId="13" applyNumberFormat="1" applyFont="1" applyFill="1" applyBorder="1"/>
    <xf numFmtId="172" fontId="6" fillId="4" borderId="9" xfId="12" applyNumberFormat="1" applyFont="1" applyFill="1" applyBorder="1"/>
    <xf numFmtId="176" fontId="6" fillId="4" borderId="9" xfId="1" applyNumberFormat="1" applyFont="1" applyFill="1" applyBorder="1" applyAlignment="1">
      <alignment horizontal="right"/>
    </xf>
    <xf numFmtId="0" fontId="31" fillId="0" borderId="1" xfId="13" applyFont="1" applyFill="1" applyBorder="1"/>
    <xf numFmtId="172" fontId="6" fillId="0" borderId="9" xfId="12" applyNumberFormat="1" applyFont="1" applyFill="1" applyBorder="1"/>
    <xf numFmtId="172" fontId="7" fillId="0" borderId="1" xfId="12" applyNumberFormat="1" applyFont="1" applyFill="1" applyBorder="1"/>
    <xf numFmtId="172" fontId="6" fillId="0" borderId="22" xfId="12" applyNumberFormat="1" applyFont="1" applyFill="1" applyBorder="1"/>
    <xf numFmtId="185" fontId="6" fillId="0" borderId="22" xfId="15" applyNumberFormat="1" applyFont="1" applyFill="1" applyBorder="1"/>
    <xf numFmtId="9" fontId="6" fillId="0" borderId="1" xfId="16" applyFont="1" applyFill="1" applyBorder="1"/>
    <xf numFmtId="9" fontId="7" fillId="0" borderId="1" xfId="13" applyNumberFormat="1" applyFont="1" applyFill="1" applyBorder="1"/>
    <xf numFmtId="37" fontId="6" fillId="0" borderId="1" xfId="13" applyNumberFormat="1" applyFont="1" applyFill="1" applyBorder="1"/>
    <xf numFmtId="171" fontId="31" fillId="0" borderId="9" xfId="12" applyNumberFormat="1" applyFont="1" applyFill="1" applyBorder="1"/>
    <xf numFmtId="0" fontId="36" fillId="3" borderId="8" xfId="0" applyFont="1" applyFill="1" applyBorder="1" applyAlignment="1">
      <alignment horizontal="center"/>
    </xf>
    <xf numFmtId="0" fontId="6" fillId="2" borderId="11" xfId="0" applyFont="1" applyFill="1" applyBorder="1"/>
    <xf numFmtId="172" fontId="6" fillId="0" borderId="1" xfId="1" applyNumberFormat="1" applyFont="1" applyFill="1" applyBorder="1"/>
    <xf numFmtId="0" fontId="6" fillId="0" borderId="1" xfId="0" applyFont="1" applyFill="1" applyBorder="1"/>
    <xf numFmtId="172" fontId="15" fillId="0" borderId="1" xfId="0" applyNumberFormat="1" applyFont="1" applyFill="1" applyBorder="1"/>
    <xf numFmtId="172" fontId="15" fillId="0" borderId="8" xfId="1" applyNumberFormat="1" applyFont="1" applyFill="1" applyBorder="1"/>
    <xf numFmtId="172" fontId="6" fillId="4" borderId="1" xfId="0" applyNumberFormat="1" applyFont="1" applyFill="1" applyBorder="1"/>
    <xf numFmtId="171" fontId="15" fillId="4" borderId="8" xfId="1" applyNumberFormat="1" applyFont="1" applyFill="1" applyBorder="1"/>
    <xf numFmtId="0" fontId="6" fillId="2" borderId="1" xfId="13" applyFont="1" applyFill="1" applyBorder="1"/>
    <xf numFmtId="9" fontId="6" fillId="0" borderId="1" xfId="13" applyNumberFormat="1" applyFont="1" applyFill="1" applyBorder="1"/>
    <xf numFmtId="172" fontId="6" fillId="4" borderId="9" xfId="1" applyNumberFormat="1" applyFont="1" applyFill="1" applyBorder="1"/>
    <xf numFmtId="171" fontId="6" fillId="4" borderId="1" xfId="1" applyNumberFormat="1" applyFont="1" applyFill="1" applyBorder="1"/>
    <xf numFmtId="166" fontId="7" fillId="4" borderId="1" xfId="5" applyNumberFormat="1" applyFont="1" applyFill="1" applyBorder="1"/>
    <xf numFmtId="172" fontId="6" fillId="4" borderId="11" xfId="1" applyNumberFormat="1" applyFont="1" applyFill="1" applyBorder="1"/>
    <xf numFmtId="166" fontId="7" fillId="0" borderId="9" xfId="5" applyNumberFormat="1" applyFont="1" applyFill="1" applyBorder="1"/>
    <xf numFmtId="166" fontId="6" fillId="0" borderId="9" xfId="5" applyNumberFormat="1" applyFont="1" applyFill="1" applyBorder="1"/>
    <xf numFmtId="0" fontId="3" fillId="0" borderId="1" xfId="13" applyFont="1" applyFill="1" applyBorder="1"/>
    <xf numFmtId="166" fontId="6" fillId="0" borderId="1" xfId="5" applyNumberFormat="1" applyFont="1" applyFill="1" applyBorder="1"/>
    <xf numFmtId="0" fontId="39" fillId="4" borderId="0" xfId="0" applyFont="1" applyFill="1" applyAlignment="1"/>
    <xf numFmtId="185" fontId="6" fillId="4" borderId="19" xfId="15" applyNumberFormat="1" applyFont="1" applyFill="1" applyBorder="1"/>
    <xf numFmtId="172" fontId="6" fillId="4" borderId="19" xfId="0" applyNumberFormat="1" applyFont="1" applyFill="1" applyBorder="1"/>
    <xf numFmtId="181" fontId="6" fillId="4" borderId="13" xfId="6" applyNumberFormat="1" applyFont="1" applyFill="1" applyBorder="1" applyAlignment="1">
      <alignment horizontal="right"/>
    </xf>
    <xf numFmtId="172" fontId="6" fillId="4" borderId="12" xfId="12" applyNumberFormat="1" applyFont="1" applyFill="1" applyBorder="1"/>
    <xf numFmtId="172" fontId="6" fillId="4" borderId="19" xfId="12" applyNumberFormat="1" applyFont="1" applyFill="1" applyBorder="1"/>
    <xf numFmtId="172" fontId="6" fillId="4" borderId="13" xfId="12" applyNumberFormat="1" applyFont="1" applyFill="1" applyBorder="1"/>
    <xf numFmtId="185" fontId="6" fillId="4" borderId="11" xfId="15" applyNumberFormat="1" applyFont="1" applyFill="1" applyBorder="1"/>
    <xf numFmtId="180" fontId="6" fillId="4" borderId="13" xfId="7" applyNumberFormat="1" applyFont="1" applyFill="1" applyBorder="1" applyAlignment="1">
      <alignment horizontal="right"/>
    </xf>
    <xf numFmtId="7" fontId="6" fillId="4" borderId="0" xfId="2" applyNumberFormat="1" applyFont="1" applyFill="1" applyBorder="1"/>
    <xf numFmtId="10" fontId="6" fillId="4" borderId="0" xfId="0" applyNumberFormat="1" applyFont="1" applyFill="1" applyBorder="1"/>
    <xf numFmtId="7" fontId="6" fillId="4" borderId="0" xfId="0" applyNumberFormat="1" applyFont="1" applyFill="1" applyBorder="1"/>
    <xf numFmtId="7" fontId="6" fillId="4" borderId="8" xfId="0" applyNumberFormat="1" applyFont="1" applyFill="1" applyBorder="1"/>
    <xf numFmtId="10" fontId="6" fillId="4" borderId="1" xfId="1" applyNumberFormat="1" applyFont="1" applyFill="1" applyBorder="1"/>
    <xf numFmtId="10" fontId="6" fillId="4" borderId="0" xfId="1" applyNumberFormat="1" applyFont="1" applyFill="1" applyBorder="1"/>
    <xf numFmtId="10" fontId="6" fillId="4" borderId="8" xfId="1" applyNumberFormat="1" applyFont="1" applyFill="1" applyBorder="1"/>
    <xf numFmtId="171" fontId="15" fillId="4" borderId="9" xfId="1" applyNumberFormat="1" applyFont="1" applyFill="1" applyBorder="1"/>
    <xf numFmtId="172" fontId="6" fillId="4" borderId="9" xfId="0" applyNumberFormat="1" applyFont="1" applyFill="1" applyBorder="1"/>
    <xf numFmtId="172" fontId="15" fillId="4" borderId="1" xfId="0" applyNumberFormat="1" applyFont="1" applyFill="1" applyBorder="1"/>
    <xf numFmtId="171" fontId="15" fillId="4" borderId="1" xfId="1" applyNumberFormat="1" applyFont="1" applyFill="1" applyBorder="1"/>
    <xf numFmtId="172" fontId="6" fillId="0" borderId="11" xfId="1" applyNumberFormat="1" applyFont="1" applyFill="1" applyBorder="1"/>
    <xf numFmtId="172" fontId="7" fillId="0" borderId="1" xfId="1" applyNumberFormat="1" applyFont="1" applyFill="1" applyBorder="1"/>
    <xf numFmtId="181" fontId="7" fillId="0" borderId="33" xfId="6" applyNumberFormat="1" applyFont="1" applyFill="1" applyBorder="1" applyAlignment="1">
      <alignment horizontal="right"/>
    </xf>
    <xf numFmtId="172" fontId="6" fillId="0" borderId="11" xfId="12" applyNumberFormat="1" applyFont="1" applyFill="1" applyBorder="1"/>
    <xf numFmtId="186" fontId="1" fillId="4" borderId="0" xfId="14" applyNumberFormat="1" applyFont="1" applyFill="1"/>
    <xf numFmtId="172" fontId="0" fillId="0" borderId="0" xfId="0" applyNumberFormat="1" applyFill="1"/>
    <xf numFmtId="172" fontId="33" fillId="4" borderId="0" xfId="0" applyNumberFormat="1" applyFont="1" applyFill="1" applyBorder="1"/>
    <xf numFmtId="0" fontId="83" fillId="4" borderId="0" xfId="13" applyFont="1" applyFill="1"/>
    <xf numFmtId="189" fontId="6" fillId="4" borderId="1" xfId="13" applyNumberFormat="1" applyFont="1" applyFill="1" applyBorder="1" applyAlignment="1">
      <alignment horizontal="right"/>
    </xf>
    <xf numFmtId="183" fontId="6" fillId="4" borderId="1" xfId="13" applyNumberFormat="1" applyFont="1" applyFill="1" applyBorder="1" applyAlignment="1">
      <alignment horizontal="right"/>
    </xf>
    <xf numFmtId="172" fontId="31" fillId="4" borderId="7" xfId="2" applyNumberFormat="1" applyFont="1" applyFill="1" applyBorder="1" applyAlignment="1">
      <alignment horizontal="right"/>
    </xf>
    <xf numFmtId="176" fontId="6" fillId="4" borderId="1" xfId="13" applyNumberFormat="1" applyFont="1" applyFill="1" applyBorder="1" applyAlignment="1">
      <alignment horizontal="right"/>
    </xf>
    <xf numFmtId="0" fontId="25" fillId="5" borderId="0" xfId="0" applyFont="1" applyFill="1" applyAlignment="1">
      <alignment wrapText="1"/>
    </xf>
    <xf numFmtId="172" fontId="6" fillId="0" borderId="1" xfId="0" applyNumberFormat="1" applyFont="1" applyFill="1" applyBorder="1"/>
    <xf numFmtId="0" fontId="14" fillId="2" borderId="5" xfId="0" applyFont="1" applyFill="1" applyBorder="1" applyAlignment="1">
      <alignment horizontal="center"/>
    </xf>
    <xf numFmtId="0" fontId="14" fillId="2" borderId="0" xfId="0" applyFont="1" applyFill="1" applyBorder="1" applyAlignment="1">
      <alignment horizontal="center"/>
    </xf>
    <xf numFmtId="0" fontId="14" fillId="2" borderId="6" xfId="0" applyFont="1" applyFill="1" applyBorder="1" applyAlignment="1">
      <alignment horizontal="center"/>
    </xf>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47" fillId="2" borderId="5" xfId="0" applyFont="1" applyFill="1" applyBorder="1" applyAlignment="1">
      <alignment horizontal="center"/>
    </xf>
    <xf numFmtId="0" fontId="47" fillId="2" borderId="0" xfId="0" applyFont="1" applyFill="1" applyBorder="1" applyAlignment="1">
      <alignment horizontal="center"/>
    </xf>
    <xf numFmtId="0" fontId="47"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22" fillId="4" borderId="5" xfId="0" applyFont="1" applyFill="1" applyBorder="1" applyAlignment="1">
      <alignment horizontal="center"/>
    </xf>
    <xf numFmtId="0" fontId="22" fillId="4" borderId="0" xfId="0" applyFont="1" applyFill="1" applyBorder="1" applyAlignment="1">
      <alignment horizontal="center"/>
    </xf>
    <xf numFmtId="0" fontId="22" fillId="4" borderId="6" xfId="0" applyFont="1" applyFill="1" applyBorder="1" applyAlignment="1">
      <alignment horizontal="center"/>
    </xf>
    <xf numFmtId="0" fontId="15" fillId="4" borderId="5" xfId="0" quotePrefix="1" applyFont="1" applyFill="1" applyBorder="1" applyAlignment="1">
      <alignment horizontal="center"/>
    </xf>
    <xf numFmtId="0" fontId="15" fillId="4" borderId="0" xfId="0" applyFont="1" applyFill="1" applyBorder="1" applyAlignment="1">
      <alignment horizontal="center"/>
    </xf>
    <xf numFmtId="0" fontId="15" fillId="4" borderId="6" xfId="0" applyFont="1" applyFill="1" applyBorder="1" applyAlignment="1">
      <alignment horizontal="center"/>
    </xf>
    <xf numFmtId="0" fontId="15" fillId="4" borderId="5" xfId="0" applyFont="1" applyFill="1" applyBorder="1" applyAlignment="1">
      <alignment horizontal="center"/>
    </xf>
    <xf numFmtId="0" fontId="3" fillId="2" borderId="0" xfId="0" applyFont="1" applyFill="1" applyAlignment="1">
      <alignment horizontal="left" wrapText="1"/>
    </xf>
    <xf numFmtId="0" fontId="3" fillId="4" borderId="0" xfId="0"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horizontal="left" vertical="center" wrapText="1"/>
    </xf>
    <xf numFmtId="0" fontId="3" fillId="4" borderId="0" xfId="0" applyFont="1" applyFill="1" applyAlignment="1">
      <alignment horizontal="left" vertical="center" wrapText="1"/>
    </xf>
    <xf numFmtId="0" fontId="48" fillId="0" borderId="0" xfId="0" applyFont="1" applyAlignment="1">
      <alignment horizontal="center"/>
    </xf>
    <xf numFmtId="0" fontId="40" fillId="0" borderId="0" xfId="0" applyFont="1" applyAlignment="1">
      <alignment horizontal="center"/>
    </xf>
    <xf numFmtId="0" fontId="26" fillId="4" borderId="0" xfId="0" applyFont="1" applyFill="1" applyAlignment="1">
      <alignment horizontal="left"/>
    </xf>
    <xf numFmtId="0" fontId="36" fillId="3" borderId="12" xfId="13" applyFont="1" applyFill="1" applyBorder="1" applyAlignment="1">
      <alignment horizontal="center"/>
    </xf>
    <xf numFmtId="0" fontId="36" fillId="3" borderId="19" xfId="13" applyFont="1" applyFill="1" applyBorder="1" applyAlignment="1">
      <alignment horizontal="center"/>
    </xf>
    <xf numFmtId="0" fontId="36" fillId="3" borderId="13" xfId="13" applyFont="1" applyFill="1" applyBorder="1" applyAlignment="1">
      <alignment horizontal="center"/>
    </xf>
    <xf numFmtId="0" fontId="33" fillId="0" borderId="0" xfId="0" applyFont="1" applyAlignment="1"/>
    <xf numFmtId="0" fontId="41" fillId="0" borderId="0" xfId="0" applyFont="1" applyAlignment="1"/>
    <xf numFmtId="0" fontId="36" fillId="3" borderId="12" xfId="0" applyFont="1" applyFill="1" applyBorder="1" applyAlignment="1">
      <alignment horizontal="center"/>
    </xf>
    <xf numFmtId="0" fontId="36" fillId="3" borderId="19" xfId="0" applyFont="1" applyFill="1" applyBorder="1" applyAlignment="1">
      <alignment horizontal="center"/>
    </xf>
    <xf numFmtId="0" fontId="36" fillId="3" borderId="13" xfId="0" applyFont="1" applyFill="1" applyBorder="1" applyAlignment="1">
      <alignment horizontal="center"/>
    </xf>
    <xf numFmtId="0" fontId="25" fillId="0" borderId="0" xfId="0" applyFont="1" applyFill="1" applyAlignment="1">
      <alignment horizontal="left" wrapText="1"/>
    </xf>
    <xf numFmtId="0" fontId="25" fillId="4" borderId="0" xfId="0" applyFont="1" applyFill="1" applyAlignment="1">
      <alignment horizontal="left" wrapText="1"/>
    </xf>
    <xf numFmtId="0" fontId="26" fillId="0" borderId="0" xfId="0" applyFont="1" applyFill="1" applyAlignment="1">
      <alignment horizontal="left" wrapText="1"/>
    </xf>
    <xf numFmtId="0" fontId="48" fillId="0" borderId="0" xfId="13" applyFont="1" applyAlignment="1">
      <alignment horizontal="center"/>
    </xf>
    <xf numFmtId="0" fontId="33" fillId="0" borderId="0" xfId="13" applyFont="1" applyAlignment="1"/>
    <xf numFmtId="0" fontId="40" fillId="0" borderId="0" xfId="13" applyFont="1" applyAlignment="1">
      <alignment horizontal="center"/>
    </xf>
    <xf numFmtId="0" fontId="41" fillId="0" borderId="0" xfId="13" applyFont="1" applyAlignment="1"/>
    <xf numFmtId="0" fontId="25" fillId="4" borderId="0" xfId="13" applyFont="1" applyFill="1" applyAlignment="1">
      <alignment horizontal="left" wrapText="1"/>
    </xf>
    <xf numFmtId="0" fontId="26" fillId="4" borderId="0" xfId="13" applyFont="1" applyFill="1" applyAlignment="1">
      <alignment horizontal="left" wrapText="1"/>
    </xf>
    <xf numFmtId="0" fontId="40" fillId="4" borderId="0" xfId="0" applyFont="1" applyFill="1" applyAlignment="1">
      <alignment horizontal="center"/>
    </xf>
    <xf numFmtId="0" fontId="25" fillId="4" borderId="0" xfId="0" applyFont="1" applyFill="1" applyAlignment="1">
      <alignment horizontal="left"/>
    </xf>
    <xf numFmtId="0" fontId="31" fillId="4" borderId="0" xfId="13" applyFont="1" applyFill="1" applyAlignment="1">
      <alignment horizontal="center" wrapText="1"/>
    </xf>
    <xf numFmtId="0" fontId="39" fillId="0" borderId="0" xfId="13" applyFont="1" applyFill="1" applyAlignment="1">
      <alignment horizontal="left" wrapText="1"/>
    </xf>
    <xf numFmtId="0" fontId="48" fillId="0" borderId="0" xfId="13" applyFont="1" applyFill="1" applyAlignment="1">
      <alignment horizontal="center"/>
    </xf>
    <xf numFmtId="0" fontId="40" fillId="4" borderId="0" xfId="13" applyFont="1" applyFill="1" applyAlignment="1">
      <alignment horizontal="center"/>
    </xf>
    <xf numFmtId="0" fontId="24" fillId="0" borderId="0" xfId="13" applyFont="1" applyFill="1" applyAlignment="1">
      <alignment horizontal="left"/>
    </xf>
    <xf numFmtId="0" fontId="39" fillId="0" borderId="0" xfId="13" applyFont="1" applyFill="1" applyAlignment="1">
      <alignment horizontal="left"/>
    </xf>
    <xf numFmtId="0" fontId="15" fillId="3" borderId="12" xfId="0" applyFont="1" applyFill="1" applyBorder="1" applyAlignment="1">
      <alignment horizontal="center"/>
    </xf>
    <xf numFmtId="0" fontId="15" fillId="3" borderId="19" xfId="0" applyFont="1" applyFill="1" applyBorder="1" applyAlignment="1">
      <alignment horizontal="center"/>
    </xf>
    <xf numFmtId="0" fontId="15" fillId="3" borderId="13" xfId="0" applyFont="1" applyFill="1" applyBorder="1" applyAlignment="1">
      <alignment horizontal="center"/>
    </xf>
    <xf numFmtId="0" fontId="31" fillId="0" borderId="0" xfId="0" applyFont="1" applyAlignment="1">
      <alignment horizontal="left" wrapText="1"/>
    </xf>
    <xf numFmtId="0" fontId="39" fillId="0" borderId="0" xfId="0" applyFont="1" applyFill="1" applyAlignment="1">
      <alignment horizontal="left" wrapText="1"/>
    </xf>
    <xf numFmtId="0" fontId="37" fillId="4" borderId="0" xfId="0" applyFont="1" applyFill="1" applyAlignment="1">
      <alignment horizontal="left" wrapText="1"/>
    </xf>
    <xf numFmtId="0" fontId="39" fillId="4" borderId="0" xfId="0" applyFont="1" applyFill="1" applyAlignment="1">
      <alignment horizontal="left" wrapText="1"/>
    </xf>
    <xf numFmtId="0" fontId="25" fillId="4" borderId="0" xfId="0" applyFont="1" applyFill="1" applyAlignment="1">
      <alignment horizontal="left" vertical="center" wrapText="1"/>
    </xf>
    <xf numFmtId="0" fontId="36" fillId="3" borderId="12" xfId="0" applyFont="1" applyFill="1" applyBorder="1" applyAlignment="1">
      <alignment horizontal="center" wrapText="1"/>
    </xf>
    <xf numFmtId="0" fontId="36" fillId="3" borderId="19" xfId="0" applyFont="1" applyFill="1" applyBorder="1" applyAlignment="1">
      <alignment horizontal="center" wrapText="1"/>
    </xf>
    <xf numFmtId="0" fontId="36" fillId="3" borderId="13" xfId="0" applyFont="1" applyFill="1" applyBorder="1" applyAlignment="1">
      <alignment horizontal="center" wrapText="1"/>
    </xf>
    <xf numFmtId="0" fontId="62" fillId="0" borderId="0" xfId="13" applyFont="1" applyFill="1" applyAlignment="1">
      <alignment horizontal="center"/>
    </xf>
    <xf numFmtId="0" fontId="25" fillId="4" borderId="0" xfId="13" applyFont="1" applyFill="1" applyAlignment="1">
      <alignment horizontal="left"/>
    </xf>
    <xf numFmtId="0" fontId="6" fillId="4" borderId="0" xfId="13" applyFont="1" applyFill="1" applyAlignment="1">
      <alignment horizontal="left"/>
    </xf>
    <xf numFmtId="0" fontId="18" fillId="4" borderId="0" xfId="0" applyFont="1" applyFill="1" applyAlignment="1">
      <alignment horizontal="left" wrapText="1"/>
    </xf>
    <xf numFmtId="0" fontId="20" fillId="0" borderId="0" xfId="0" applyFont="1" applyFill="1" applyAlignment="1">
      <alignment horizontal="left" wrapText="1"/>
    </xf>
    <xf numFmtId="0" fontId="20" fillId="4" borderId="0" xfId="0" applyFont="1" applyFill="1" applyAlignment="1">
      <alignment horizontal="left" wrapText="1"/>
    </xf>
    <xf numFmtId="0" fontId="30" fillId="4" borderId="0" xfId="0" applyFont="1" applyFill="1" applyAlignment="1">
      <alignment horizontal="left" wrapText="1"/>
    </xf>
    <xf numFmtId="0" fontId="45" fillId="4" borderId="0" xfId="0" applyFont="1" applyFill="1" applyAlignment="1">
      <alignment horizontal="left" wrapText="1"/>
    </xf>
    <xf numFmtId="0" fontId="33" fillId="4" borderId="0" xfId="0" applyFont="1" applyFill="1" applyAlignment="1">
      <alignment horizontal="left" wrapText="1"/>
    </xf>
    <xf numFmtId="0" fontId="3" fillId="4" borderId="0" xfId="0" applyFont="1" applyFill="1" applyAlignment="1">
      <alignment horizontal="left" vertical="top" wrapText="1"/>
    </xf>
    <xf numFmtId="0" fontId="3" fillId="0" borderId="0" xfId="0" applyFont="1" applyFill="1" applyAlignment="1">
      <alignment horizontal="left" wrapText="1"/>
    </xf>
    <xf numFmtId="0" fontId="20" fillId="4" borderId="0" xfId="0" applyFont="1" applyFill="1" applyAlignment="1">
      <alignment wrapText="1"/>
    </xf>
    <xf numFmtId="0" fontId="68" fillId="4" borderId="0" xfId="0" applyFont="1" applyFill="1" applyAlignment="1">
      <alignment horizontal="left" vertical="top" wrapText="1"/>
    </xf>
    <xf numFmtId="0" fontId="11" fillId="0" borderId="0" xfId="13" applyFont="1" applyAlignment="1">
      <alignment horizontal="center" wrapText="1"/>
    </xf>
    <xf numFmtId="0" fontId="11" fillId="9" borderId="0" xfId="13" applyFont="1" applyFill="1" applyAlignment="1">
      <alignment horizontal="center" wrapText="1"/>
    </xf>
  </cellXfs>
  <cellStyles count="18">
    <cellStyle name="% 2" xfId="10"/>
    <cellStyle name="Comma" xfId="1" builtinId="3"/>
    <cellStyle name="Comma 10" xfId="12"/>
    <cellStyle name="Comma 2" xfId="11"/>
    <cellStyle name="Comma 3" xfId="15"/>
    <cellStyle name="Comma_Sheet1" xfId="17"/>
    <cellStyle name="Currency" xfId="2" builtinId="4"/>
    <cellStyle name="Currency 2" xfId="9"/>
    <cellStyle name="Euro" xfId="3"/>
    <cellStyle name="Hyperlink" xfId="4" builtinId="8"/>
    <cellStyle name="Normal" xfId="0" builtinId="0"/>
    <cellStyle name="Normal 10" xfId="13"/>
    <cellStyle name="Normal 2" xfId="8"/>
    <cellStyle name="Normal 3" xfId="14"/>
    <cellStyle name="Percent" xfId="5" builtinId="5"/>
    <cellStyle name="Percent 10" xfId="16"/>
    <cellStyle name="Percent 2" xfId="6"/>
    <cellStyle name="Percent 3" xfId="7"/>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1952625</xdr:colOff>
      <xdr:row>0</xdr:row>
      <xdr:rowOff>126999</xdr:rowOff>
    </xdr:from>
    <xdr:to>
      <xdr:col>3</xdr:col>
      <xdr:colOff>2747468</xdr:colOff>
      <xdr:row>9</xdr:row>
      <xdr:rowOff>101599</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6625" y="126999"/>
          <a:ext cx="4414343"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orp.ads\data\Finance\CorpControllerAB\MgmtRptg\2022\FP&amp;A%20Reporting\Results\03-Mar\Quarterly\IR%20Supplemental\Q1%202022%20IR%20Supplemental-draft%20for%20distributio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orp.ads\data\Finance\CorpControllerAB\MgmtRptg\2022\FP&amp;A%20Reporting\Results\12-Dec\Quarterly\IR%20Supplemental\Q4%202022%20IR%20Supplemental-draft%20for%20distribu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898827\Downloads\Restructure%20Full%20Monty%20-%202019-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ads\Data\Users\T898827\Downloads\Restructure%20Full%20Monty%20-%202019-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M."/>
      <sheetName val="Wholesale"/>
      <sheetName val="AIN (SSI)"/>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Primeline"/>
      <sheetName val="Internet Call Dir. (SSI)"/>
      <sheetName val="Capital"/>
      <sheetName val="Depreciation"/>
      <sheetName val="M_O_M_"/>
      <sheetName val="AIN _SSI_"/>
      <sheetName val="IT Outage"/>
      <sheetName val=""/>
      <sheetName val="1999 Budget Model"/>
      <sheetName val="1999%20Budget%20Model.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 Notes"/>
      <sheetName val="Consolidated"/>
      <sheetName val="Segmented"/>
      <sheetName val="Segmented History"/>
      <sheetName val="TTech Operations"/>
      <sheetName val="TTech Operations History"/>
      <sheetName val="TTech Operating Stats"/>
      <sheetName val="TTech Operating Stats History"/>
      <sheetName val="DLCX Operations"/>
      <sheetName val="DLCX Operations History"/>
      <sheetName val="Definitions"/>
      <sheetName val="Definitions continu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 Notes"/>
      <sheetName val="Consolidated"/>
      <sheetName val="Segmented"/>
      <sheetName val="Segmented History"/>
      <sheetName val="TTech Operations"/>
      <sheetName val="TTech Operations History"/>
      <sheetName val="TTech Operating Stats"/>
      <sheetName val="TTech Operating Stats History"/>
      <sheetName val="DLCX Operations"/>
      <sheetName val="DLCX Operations History"/>
      <sheetName val="Definitions"/>
      <sheetName val="Definitions continued"/>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refreshError="1"/>
      <sheetData sheetId="1" refreshError="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mpany"/>
      <sheetName val="Wireline"/>
      <sheetName val="Wireless"/>
      <sheetName val="Foreign Provisions"/>
      <sheetName val="555140 costs"/>
      <sheetName val="555141 costs"/>
      <sheetName val="555142 Restr-like (labour)"/>
      <sheetName val="555143 Restr-like (non-labour)"/>
      <sheetName val="599950 IFRS 15 Restr-like N-Lab"/>
    </sheetNames>
    <sheetDataSet>
      <sheetData sheetId="0"/>
      <sheetData sheetId="1">
        <row r="7">
          <cell r="W7">
            <v>3</v>
          </cell>
        </row>
      </sheetData>
      <sheetData sheetId="2">
        <row r="7">
          <cell r="W7">
            <v>1</v>
          </cell>
        </row>
      </sheetData>
      <sheetData sheetId="3">
        <row r="30">
          <cell r="AC30">
            <v>90928.75</v>
          </cell>
        </row>
      </sheetData>
      <sheetData sheetId="4">
        <row r="39">
          <cell r="P39">
            <v>63194118.519999996</v>
          </cell>
        </row>
      </sheetData>
      <sheetData sheetId="5">
        <row r="39">
          <cell r="P39">
            <v>30766642.48</v>
          </cell>
        </row>
      </sheetData>
      <sheetData sheetId="6">
        <row r="23">
          <cell r="P23">
            <v>5526494.6800000006</v>
          </cell>
        </row>
      </sheetData>
      <sheetData sheetId="7">
        <row r="23">
          <cell r="P23">
            <v>34743747.140000008</v>
          </cell>
        </row>
      </sheetData>
      <sheetData sheetId="8">
        <row r="19">
          <cell r="P19">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mpany"/>
      <sheetName val="Wireline"/>
      <sheetName val="Wireless"/>
      <sheetName val="Foreign Provisions"/>
      <sheetName val="555140 costs"/>
      <sheetName val="555141 costs"/>
      <sheetName val="555142 Restr-like (labour)"/>
      <sheetName val="555143 Restr-like (non-labour)"/>
      <sheetName val="599950 IFRS 15 Restr-like N-Lab"/>
    </sheetNames>
    <sheetDataSet>
      <sheetData sheetId="0"/>
      <sheetData sheetId="1">
        <row r="7">
          <cell r="W7">
            <v>3</v>
          </cell>
        </row>
      </sheetData>
      <sheetData sheetId="2">
        <row r="7">
          <cell r="W7">
            <v>1</v>
          </cell>
        </row>
      </sheetData>
      <sheetData sheetId="3">
        <row r="30">
          <cell r="AC30">
            <v>90928.75</v>
          </cell>
        </row>
      </sheetData>
      <sheetData sheetId="4">
        <row r="39">
          <cell r="P39">
            <v>63194118.519999996</v>
          </cell>
        </row>
      </sheetData>
      <sheetData sheetId="5">
        <row r="39">
          <cell r="P39">
            <v>30766642.48</v>
          </cell>
        </row>
      </sheetData>
      <sheetData sheetId="6">
        <row r="23">
          <cell r="P23">
            <v>5526494.6800000006</v>
          </cell>
        </row>
      </sheetData>
      <sheetData sheetId="7">
        <row r="23">
          <cell r="P23">
            <v>34743747.140000008</v>
          </cell>
        </row>
      </sheetData>
      <sheetData sheetId="8">
        <row r="19">
          <cell r="P19">
            <v>0</v>
          </cell>
        </row>
      </sheetData>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9"/>
  <sheetViews>
    <sheetView tabSelected="1" view="pageBreakPreview" zoomScale="70" zoomScaleNormal="70" zoomScaleSheetLayoutView="70" workbookViewId="0"/>
  </sheetViews>
  <sheetFormatPr defaultColWidth="9.109375" defaultRowHeight="13.2" x14ac:dyDescent="0.25"/>
  <cols>
    <col min="1" max="1" width="3.6640625" style="4" customWidth="1"/>
    <col min="2" max="2" width="45.88671875" style="4" customWidth="1"/>
    <col min="3" max="3" width="8.44140625" style="4" customWidth="1"/>
    <col min="4" max="4" width="72.109375" style="4" customWidth="1"/>
    <col min="5" max="5" width="7.5546875" style="4" customWidth="1"/>
    <col min="6" max="6" width="3.6640625" style="4" customWidth="1"/>
    <col min="7" max="16384" width="9.109375" style="4"/>
  </cols>
  <sheetData>
    <row r="1" spans="1:7" ht="13.8" thickTop="1" x14ac:dyDescent="0.25">
      <c r="A1" s="9"/>
      <c r="B1" s="10"/>
      <c r="C1" s="10"/>
      <c r="D1" s="11" t="s">
        <v>1</v>
      </c>
      <c r="E1" s="10"/>
      <c r="F1" s="12"/>
      <c r="G1" s="4" t="s">
        <v>1</v>
      </c>
    </row>
    <row r="2" spans="1:7" x14ac:dyDescent="0.25">
      <c r="A2" s="13"/>
      <c r="B2" s="5"/>
      <c r="C2" s="5"/>
      <c r="D2" s="5"/>
      <c r="E2" s="14" t="s">
        <v>1</v>
      </c>
      <c r="F2" s="15"/>
    </row>
    <row r="3" spans="1:7" x14ac:dyDescent="0.25">
      <c r="A3" s="13"/>
      <c r="B3" s="5"/>
      <c r="C3" s="5"/>
      <c r="D3" s="5"/>
      <c r="E3" s="5"/>
      <c r="F3" s="15"/>
    </row>
    <row r="4" spans="1:7" x14ac:dyDescent="0.25">
      <c r="A4" s="13"/>
      <c r="B4" s="5"/>
      <c r="C4" s="5"/>
      <c r="D4" s="5"/>
      <c r="E4" s="5"/>
      <c r="F4" s="15"/>
    </row>
    <row r="5" spans="1:7" x14ac:dyDescent="0.25">
      <c r="A5" s="13"/>
      <c r="B5" s="5"/>
      <c r="C5" s="5"/>
      <c r="D5" s="5"/>
      <c r="E5" s="5"/>
      <c r="F5" s="15"/>
    </row>
    <row r="6" spans="1:7" x14ac:dyDescent="0.25">
      <c r="A6" s="13"/>
      <c r="B6" s="5"/>
      <c r="C6" s="5"/>
      <c r="D6" s="5"/>
      <c r="E6" s="5"/>
      <c r="F6" s="15"/>
    </row>
    <row r="7" spans="1:7" x14ac:dyDescent="0.25">
      <c r="A7" s="13"/>
      <c r="B7" s="5"/>
      <c r="C7" s="5"/>
      <c r="D7" s="14"/>
      <c r="E7" s="5"/>
      <c r="F7" s="15"/>
    </row>
    <row r="8" spans="1:7" x14ac:dyDescent="0.25">
      <c r="A8" s="13"/>
      <c r="B8" s="5"/>
      <c r="C8" s="5"/>
      <c r="D8" s="5"/>
      <c r="E8" s="5"/>
      <c r="F8" s="15"/>
    </row>
    <row r="9" spans="1:7" x14ac:dyDescent="0.25">
      <c r="A9" s="13"/>
      <c r="B9" s="5"/>
      <c r="C9" s="5"/>
      <c r="D9" s="16"/>
      <c r="E9" s="5"/>
      <c r="F9" s="15"/>
    </row>
    <row r="10" spans="1:7" x14ac:dyDescent="0.25">
      <c r="A10" s="13"/>
      <c r="B10" s="17"/>
      <c r="C10" s="5"/>
      <c r="D10" s="17"/>
      <c r="E10" s="5"/>
      <c r="F10" s="15"/>
    </row>
    <row r="11" spans="1:7" x14ac:dyDescent="0.25">
      <c r="A11" s="13"/>
      <c r="B11" s="5"/>
      <c r="C11" s="5"/>
      <c r="D11" s="5"/>
      <c r="E11" s="5"/>
      <c r="F11" s="15"/>
    </row>
    <row r="12" spans="1:7" x14ac:dyDescent="0.25">
      <c r="A12" s="13"/>
      <c r="B12" s="5"/>
      <c r="C12" s="5"/>
      <c r="D12" s="5"/>
      <c r="E12" s="5"/>
      <c r="F12" s="15"/>
    </row>
    <row r="13" spans="1:7" x14ac:dyDescent="0.25">
      <c r="A13" s="13"/>
      <c r="B13" s="5"/>
      <c r="C13" s="5"/>
      <c r="D13" s="5"/>
      <c r="E13" s="5"/>
      <c r="F13" s="15"/>
    </row>
    <row r="14" spans="1:7" ht="39" customHeight="1" x14ac:dyDescent="0.6">
      <c r="A14" s="1034" t="s">
        <v>8</v>
      </c>
      <c r="B14" s="1035"/>
      <c r="C14" s="1035"/>
      <c r="D14" s="1035"/>
      <c r="E14" s="1035"/>
      <c r="F14" s="1036"/>
    </row>
    <row r="15" spans="1:7" ht="30" x14ac:dyDescent="0.5">
      <c r="A15" s="18"/>
      <c r="B15" s="19"/>
      <c r="C15" s="19"/>
      <c r="D15" s="5"/>
      <c r="E15" s="5"/>
      <c r="F15" s="15"/>
    </row>
    <row r="16" spans="1:7" ht="30" x14ac:dyDescent="0.5">
      <c r="A16" s="18"/>
      <c r="B16" s="19"/>
      <c r="C16" s="19"/>
      <c r="D16" s="5"/>
      <c r="E16" s="5"/>
      <c r="F16" s="15"/>
    </row>
    <row r="17" spans="1:6" ht="32.4" x14ac:dyDescent="0.55000000000000004">
      <c r="A17" s="1028" t="s">
        <v>254</v>
      </c>
      <c r="B17" s="1029"/>
      <c r="C17" s="1029"/>
      <c r="D17" s="1029"/>
      <c r="E17" s="1029"/>
      <c r="F17" s="1030"/>
    </row>
    <row r="18" spans="1:6" ht="9.75" customHeight="1" x14ac:dyDescent="0.5">
      <c r="A18" s="20"/>
      <c r="B18" s="21"/>
      <c r="C18" s="21"/>
      <c r="D18" s="5"/>
      <c r="E18" s="5"/>
      <c r="F18" s="15"/>
    </row>
    <row r="19" spans="1:6" ht="32.4" x14ac:dyDescent="0.55000000000000004">
      <c r="A19" s="1028" t="s">
        <v>9</v>
      </c>
      <c r="B19" s="1029"/>
      <c r="C19" s="1029"/>
      <c r="D19" s="1029"/>
      <c r="E19" s="1029"/>
      <c r="F19" s="1030"/>
    </row>
    <row r="20" spans="1:6" ht="9.75" customHeight="1" x14ac:dyDescent="0.5">
      <c r="A20" s="20"/>
      <c r="B20" s="21"/>
      <c r="C20" s="21"/>
      <c r="D20" s="5"/>
      <c r="E20" s="5"/>
      <c r="F20" s="15"/>
    </row>
    <row r="21" spans="1:6" ht="24.6" x14ac:dyDescent="0.4">
      <c r="A21" s="1025" t="s">
        <v>17</v>
      </c>
      <c r="B21" s="1026"/>
      <c r="C21" s="1026"/>
      <c r="D21" s="1026"/>
      <c r="E21" s="1026"/>
      <c r="F21" s="1027"/>
    </row>
    <row r="22" spans="1:6" x14ac:dyDescent="0.25">
      <c r="A22" s="13"/>
      <c r="B22" s="5"/>
      <c r="C22" s="5"/>
      <c r="D22" s="5"/>
      <c r="E22" s="5"/>
      <c r="F22" s="15"/>
    </row>
    <row r="23" spans="1:6" x14ac:dyDescent="0.25">
      <c r="A23" s="13"/>
      <c r="B23" s="5"/>
      <c r="C23" s="5"/>
      <c r="D23" s="5"/>
      <c r="E23" s="5"/>
      <c r="F23" s="15"/>
    </row>
    <row r="24" spans="1:6" x14ac:dyDescent="0.25">
      <c r="A24" s="13"/>
      <c r="B24" s="5"/>
      <c r="C24" s="5"/>
      <c r="D24" s="5"/>
      <c r="E24" s="5"/>
      <c r="F24" s="15"/>
    </row>
    <row r="25" spans="1:6" x14ac:dyDescent="0.25">
      <c r="A25" s="13"/>
      <c r="B25" s="5"/>
      <c r="C25" s="5"/>
      <c r="D25" s="5"/>
      <c r="E25" s="5"/>
      <c r="F25" s="15"/>
    </row>
    <row r="26" spans="1:6" ht="17.399999999999999" x14ac:dyDescent="0.3">
      <c r="A26" s="1037" t="s">
        <v>30</v>
      </c>
      <c r="B26" s="1038"/>
      <c r="C26" s="1038"/>
      <c r="D26" s="1038"/>
      <c r="E26" s="1038"/>
      <c r="F26" s="1039"/>
    </row>
    <row r="27" spans="1:6" ht="17.399999999999999" x14ac:dyDescent="0.3">
      <c r="A27" s="1037" t="s">
        <v>31</v>
      </c>
      <c r="B27" s="1038"/>
      <c r="C27" s="1038"/>
      <c r="D27" s="1038"/>
      <c r="E27" s="1038"/>
      <c r="F27" s="1039"/>
    </row>
    <row r="28" spans="1:6" ht="17.399999999999999" x14ac:dyDescent="0.3">
      <c r="A28" s="1037" t="s">
        <v>32</v>
      </c>
      <c r="B28" s="1038"/>
      <c r="C28" s="1038"/>
      <c r="D28" s="1038"/>
      <c r="E28" s="1038"/>
      <c r="F28" s="1039"/>
    </row>
    <row r="29" spans="1:6" ht="15.6" x14ac:dyDescent="0.3">
      <c r="A29" s="1043"/>
      <c r="B29" s="1041"/>
      <c r="C29" s="1041"/>
      <c r="D29" s="1041"/>
      <c r="E29" s="1041"/>
      <c r="F29" s="1042"/>
    </row>
    <row r="30" spans="1:6" s="35" customFormat="1" ht="15.6" x14ac:dyDescent="0.3">
      <c r="A30" s="1040"/>
      <c r="B30" s="1041"/>
      <c r="C30" s="1041"/>
      <c r="D30" s="1041"/>
      <c r="E30" s="1041"/>
      <c r="F30" s="1042"/>
    </row>
    <row r="31" spans="1:6" ht="15.6" x14ac:dyDescent="0.3">
      <c r="A31" s="1043"/>
      <c r="B31" s="1041"/>
      <c r="C31" s="1041"/>
      <c r="D31" s="1041"/>
      <c r="E31" s="1041"/>
      <c r="F31" s="1042"/>
    </row>
    <row r="32" spans="1:6" x14ac:dyDescent="0.25">
      <c r="A32" s="13"/>
      <c r="B32" s="5"/>
      <c r="C32" s="5"/>
      <c r="D32" s="5"/>
      <c r="E32" s="5"/>
      <c r="F32" s="15"/>
    </row>
    <row r="33" spans="1:17" x14ac:dyDescent="0.25">
      <c r="A33" s="13"/>
      <c r="B33" s="5"/>
      <c r="C33" s="5"/>
      <c r="D33" s="5"/>
      <c r="E33" s="5"/>
      <c r="F33" s="15"/>
    </row>
    <row r="34" spans="1:17" ht="12.75" customHeight="1" x14ac:dyDescent="0.3">
      <c r="A34" s="118"/>
      <c r="B34" s="119"/>
      <c r="C34" s="119"/>
      <c r="D34" s="119"/>
      <c r="E34" s="119"/>
      <c r="F34" s="120"/>
    </row>
    <row r="35" spans="1:17" ht="15" x14ac:dyDescent="0.25">
      <c r="A35" s="1031"/>
      <c r="B35" s="1032"/>
      <c r="C35" s="1032"/>
      <c r="D35" s="1032"/>
      <c r="E35" s="1032"/>
      <c r="F35" s="1033"/>
    </row>
    <row r="36" spans="1:17" x14ac:dyDescent="0.25">
      <c r="A36" s="13"/>
      <c r="B36" s="5"/>
      <c r="C36" s="5"/>
      <c r="D36" s="5"/>
      <c r="E36" s="5"/>
      <c r="F36" s="15"/>
    </row>
    <row r="37" spans="1:17" x14ac:dyDescent="0.25">
      <c r="A37" s="13"/>
      <c r="B37" s="5"/>
      <c r="C37" s="5"/>
      <c r="D37" s="5"/>
      <c r="E37" s="5"/>
      <c r="F37" s="15"/>
    </row>
    <row r="38" spans="1:17" x14ac:dyDescent="0.25">
      <c r="A38" s="13"/>
      <c r="B38" s="5"/>
      <c r="C38" s="5"/>
      <c r="D38" s="5"/>
      <c r="E38" s="5"/>
      <c r="F38" s="15"/>
    </row>
    <row r="39" spans="1:17" x14ac:dyDescent="0.25">
      <c r="A39" s="13"/>
      <c r="B39" s="5"/>
      <c r="C39" s="5"/>
      <c r="D39" s="5"/>
      <c r="E39" s="5"/>
      <c r="F39" s="15"/>
    </row>
    <row r="40" spans="1:17" x14ac:dyDescent="0.25">
      <c r="A40" s="13"/>
      <c r="B40" s="5"/>
      <c r="C40" s="5"/>
      <c r="D40" s="5"/>
      <c r="E40" s="5"/>
      <c r="F40" s="15"/>
    </row>
    <row r="41" spans="1:17" x14ac:dyDescent="0.25">
      <c r="A41" s="13"/>
      <c r="B41" s="5"/>
      <c r="C41" s="5"/>
      <c r="D41" s="5"/>
      <c r="E41" s="5"/>
      <c r="F41" s="15"/>
    </row>
    <row r="42" spans="1:17" x14ac:dyDescent="0.25">
      <c r="A42" s="13"/>
      <c r="B42" s="5"/>
      <c r="C42" s="5"/>
      <c r="D42" s="5"/>
      <c r="E42" s="5"/>
      <c r="F42" s="15"/>
    </row>
    <row r="43" spans="1:17" ht="15.6" x14ac:dyDescent="0.3">
      <c r="A43" s="22"/>
      <c r="B43" s="37" t="s">
        <v>10</v>
      </c>
      <c r="C43" s="43"/>
      <c r="D43" s="38" t="s">
        <v>16</v>
      </c>
      <c r="E43" s="39" t="s">
        <v>1</v>
      </c>
      <c r="F43" s="23"/>
    </row>
    <row r="44" spans="1:17" ht="15.6" x14ac:dyDescent="0.3">
      <c r="A44" s="24"/>
      <c r="B44" s="25" t="s">
        <v>11</v>
      </c>
      <c r="C44" s="44"/>
      <c r="D44" s="26" t="s">
        <v>8</v>
      </c>
      <c r="E44" s="27"/>
      <c r="F44" s="23"/>
    </row>
    <row r="45" spans="1:17" ht="15.6" x14ac:dyDescent="0.3">
      <c r="A45" s="24"/>
      <c r="B45" s="25" t="s">
        <v>13</v>
      </c>
      <c r="C45" s="44"/>
      <c r="D45" s="28" t="s">
        <v>26</v>
      </c>
      <c r="E45" s="27">
        <v>2</v>
      </c>
      <c r="F45" s="23"/>
    </row>
    <row r="46" spans="1:17" ht="15.6" x14ac:dyDescent="0.3">
      <c r="A46" s="29"/>
      <c r="B46" s="30" t="s">
        <v>14</v>
      </c>
      <c r="C46" s="44"/>
      <c r="D46" s="28" t="s">
        <v>21</v>
      </c>
      <c r="E46" s="27">
        <v>3</v>
      </c>
      <c r="F46" s="23"/>
      <c r="Q46" s="160"/>
    </row>
    <row r="47" spans="1:17" ht="15.6" x14ac:dyDescent="0.3">
      <c r="A47" s="29"/>
      <c r="B47" s="30" t="s">
        <v>15</v>
      </c>
      <c r="C47" s="31"/>
      <c r="D47" s="28" t="s">
        <v>27</v>
      </c>
      <c r="E47" s="27">
        <v>4</v>
      </c>
      <c r="F47" s="23"/>
      <c r="Q47" s="160"/>
    </row>
    <row r="48" spans="1:17" ht="15.6" x14ac:dyDescent="0.3">
      <c r="A48" s="29"/>
      <c r="B48" s="6"/>
      <c r="C48" s="31"/>
      <c r="D48" s="26" t="s">
        <v>160</v>
      </c>
      <c r="E48" s="27"/>
      <c r="F48" s="23"/>
      <c r="Q48" s="161"/>
    </row>
    <row r="49" spans="1:8" ht="15.6" x14ac:dyDescent="0.3">
      <c r="A49" s="24"/>
      <c r="B49" s="110" t="s">
        <v>51</v>
      </c>
      <c r="C49" s="31"/>
      <c r="D49" s="28" t="s">
        <v>22</v>
      </c>
      <c r="E49" s="27">
        <v>5</v>
      </c>
      <c r="F49" s="23"/>
    </row>
    <row r="50" spans="1:8" ht="15.6" x14ac:dyDescent="0.3">
      <c r="A50" s="24"/>
      <c r="B50" s="110" t="s">
        <v>52</v>
      </c>
      <c r="C50" s="44"/>
      <c r="D50" s="28" t="s">
        <v>23</v>
      </c>
      <c r="E50" s="27">
        <v>6</v>
      </c>
      <c r="F50" s="23"/>
    </row>
    <row r="51" spans="1:8" ht="15.6" x14ac:dyDescent="0.3">
      <c r="A51" s="24"/>
      <c r="B51" s="162" t="s">
        <v>53</v>
      </c>
      <c r="C51" s="44"/>
      <c r="D51" s="28" t="s">
        <v>24</v>
      </c>
      <c r="E51" s="27">
        <v>7</v>
      </c>
      <c r="F51" s="23"/>
    </row>
    <row r="52" spans="1:8" ht="15.6" x14ac:dyDescent="0.3">
      <c r="A52" s="29"/>
      <c r="B52" s="25"/>
      <c r="C52" s="44"/>
      <c r="D52" s="28" t="s">
        <v>25</v>
      </c>
      <c r="E52" s="27">
        <v>8</v>
      </c>
      <c r="F52" s="23"/>
    </row>
    <row r="53" spans="1:8" ht="15.6" x14ac:dyDescent="0.3">
      <c r="A53" s="24"/>
      <c r="B53" s="25" t="s">
        <v>35</v>
      </c>
      <c r="C53" s="31"/>
      <c r="D53" s="26" t="s">
        <v>161</v>
      </c>
      <c r="E53" s="27"/>
      <c r="F53" s="23"/>
    </row>
    <row r="54" spans="1:8" ht="15.6" x14ac:dyDescent="0.3">
      <c r="A54" s="24"/>
      <c r="B54" s="25" t="s">
        <v>34</v>
      </c>
      <c r="C54" s="44"/>
      <c r="D54" s="28" t="s">
        <v>22</v>
      </c>
      <c r="E54" s="27">
        <v>9</v>
      </c>
      <c r="F54" s="23"/>
    </row>
    <row r="55" spans="1:8" ht="15.6" x14ac:dyDescent="0.3">
      <c r="A55" s="24"/>
      <c r="B55" s="32" t="s">
        <v>12</v>
      </c>
      <c r="C55" s="44"/>
      <c r="D55" s="28" t="s">
        <v>23</v>
      </c>
      <c r="E55" s="27">
        <v>10</v>
      </c>
      <c r="F55" s="23"/>
    </row>
    <row r="56" spans="1:8" ht="15.6" x14ac:dyDescent="0.3">
      <c r="A56" s="29"/>
      <c r="B56" s="5"/>
      <c r="C56" s="44"/>
      <c r="D56" s="36" t="s">
        <v>182</v>
      </c>
      <c r="E56" s="569" t="s">
        <v>210</v>
      </c>
      <c r="F56" s="23"/>
    </row>
    <row r="57" spans="1:8" ht="15" x14ac:dyDescent="0.25">
      <c r="A57" s="29"/>
      <c r="B57" s="31"/>
      <c r="C57" s="31"/>
      <c r="D57" s="31"/>
      <c r="E57" s="31"/>
      <c r="F57" s="23"/>
    </row>
    <row r="58" spans="1:8" ht="15" x14ac:dyDescent="0.25">
      <c r="A58" s="22"/>
      <c r="B58" s="1"/>
      <c r="C58" s="1"/>
      <c r="D58" s="1"/>
      <c r="E58" s="1"/>
      <c r="F58" s="23"/>
    </row>
    <row r="59" spans="1:8" ht="15.6" thickBot="1" x14ac:dyDescent="0.3">
      <c r="A59" s="47"/>
      <c r="B59" s="46"/>
      <c r="C59" s="46"/>
      <c r="D59" s="45"/>
      <c r="E59" s="46"/>
      <c r="F59" s="48"/>
    </row>
    <row r="60" spans="1:8" x14ac:dyDescent="0.25">
      <c r="A60" s="5"/>
      <c r="B60" s="5"/>
      <c r="C60" s="5"/>
      <c r="D60" s="5"/>
      <c r="E60" s="5"/>
      <c r="F60" s="5"/>
    </row>
    <row r="61" spans="1:8" x14ac:dyDescent="0.25">
      <c r="A61" s="5"/>
      <c r="B61" s="5"/>
      <c r="C61" s="5"/>
      <c r="D61" s="5"/>
      <c r="E61" s="5"/>
      <c r="F61" s="5"/>
      <c r="G61" s="5"/>
      <c r="H61" s="5"/>
    </row>
    <row r="62" spans="1:8" x14ac:dyDescent="0.25">
      <c r="A62" s="5"/>
      <c r="B62" s="5"/>
      <c r="C62" s="5"/>
      <c r="D62" s="5"/>
      <c r="E62" s="5"/>
      <c r="F62" s="5"/>
      <c r="G62" s="5"/>
      <c r="H62" s="5"/>
    </row>
    <row r="63" spans="1:8" x14ac:dyDescent="0.25">
      <c r="A63" s="5"/>
      <c r="B63" s="5"/>
      <c r="C63" s="5"/>
    </row>
    <row r="66" spans="4:5" x14ac:dyDescent="0.25">
      <c r="D66" s="5"/>
      <c r="E66" s="5"/>
    </row>
    <row r="69" spans="4:5" ht="30" customHeight="1" x14ac:dyDescent="0.25"/>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65" orientation="portrait" r:id="rId5"/>
  <headerFooter scaleWithDoc="0">
    <oddHeader xml:space="preserve">&amp;C </oddHeader>
    <oddFooter>&amp;L&amp;9Supplemental Investor Information (Unaudited)
First Quarter, 2023&amp;R&amp;9TELUS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64"/>
  <sheetViews>
    <sheetView showGridLines="0" view="pageBreakPreview" zoomScaleNormal="90" zoomScaleSheetLayoutView="100" workbookViewId="0">
      <selection sqref="A1:G1"/>
    </sheetView>
  </sheetViews>
  <sheetFormatPr defaultColWidth="8.88671875" defaultRowHeight="18" customHeight="1" x14ac:dyDescent="0.25"/>
  <cols>
    <col min="1" max="1" width="77.6640625" style="275" customWidth="1"/>
    <col min="2" max="5" width="14" style="275" customWidth="1"/>
    <col min="6" max="6" width="2.6640625" style="275" customWidth="1"/>
    <col min="7" max="7" width="8.88671875" style="275" customWidth="1"/>
    <col min="8" max="8" width="4.44140625" style="275" customWidth="1"/>
    <col min="9" max="9" width="11.44140625" style="275" customWidth="1"/>
    <col min="10" max="10" width="10.88671875" style="275" bestFit="1" customWidth="1"/>
    <col min="11" max="11" width="8.88671875" style="275" customWidth="1"/>
    <col min="12" max="12" width="9.6640625" style="348" bestFit="1" customWidth="1"/>
    <col min="13" max="17" width="8.88671875" style="348"/>
    <col min="18" max="16384" width="8.88671875" style="275"/>
  </cols>
  <sheetData>
    <row r="1" spans="1:17" ht="24" customHeight="1" x14ac:dyDescent="0.4">
      <c r="A1" s="1088" t="s">
        <v>76</v>
      </c>
      <c r="B1" s="1088"/>
      <c r="C1" s="1088"/>
      <c r="D1" s="1088"/>
      <c r="E1" s="1088"/>
      <c r="F1" s="1088"/>
      <c r="G1" s="1088"/>
      <c r="H1" s="955"/>
    </row>
    <row r="2" spans="1:17" ht="24" customHeight="1" x14ac:dyDescent="0.4">
      <c r="A2" s="1074" t="s">
        <v>38</v>
      </c>
      <c r="B2" s="1074"/>
      <c r="C2" s="1074"/>
      <c r="D2" s="1074"/>
      <c r="E2" s="1074"/>
      <c r="F2" s="1074"/>
      <c r="G2" s="1074"/>
      <c r="H2" s="956"/>
      <c r="I2" s="453"/>
    </row>
    <row r="3" spans="1:17" ht="18" customHeight="1" x14ac:dyDescent="0.4">
      <c r="A3" s="276"/>
      <c r="B3" s="276"/>
      <c r="C3" s="277"/>
      <c r="D3" s="277"/>
      <c r="E3" s="277"/>
      <c r="F3" s="277"/>
      <c r="G3" s="276"/>
      <c r="H3" s="278"/>
    </row>
    <row r="4" spans="1:17" s="70" customFormat="1" ht="18" customHeight="1" x14ac:dyDescent="0.4">
      <c r="A4" s="279"/>
      <c r="B4" s="450"/>
      <c r="C4" s="450"/>
      <c r="D4" s="450"/>
      <c r="E4" s="450"/>
      <c r="F4" s="450"/>
      <c r="H4" s="308"/>
    </row>
    <row r="5" spans="1:17" s="70" customFormat="1" ht="18" customHeight="1" x14ac:dyDescent="0.3">
      <c r="A5" s="941"/>
      <c r="B5" s="1077" t="s">
        <v>257</v>
      </c>
      <c r="C5" s="1078"/>
      <c r="D5" s="1078"/>
      <c r="E5" s="1079"/>
      <c r="F5" s="42"/>
      <c r="G5" s="42"/>
      <c r="H5" s="42"/>
    </row>
    <row r="6" spans="1:17" s="70" customFormat="1" ht="18" customHeight="1" x14ac:dyDescent="0.3">
      <c r="A6" s="942" t="s">
        <v>214</v>
      </c>
      <c r="B6" s="210">
        <v>2023</v>
      </c>
      <c r="C6" s="915">
        <v>2022</v>
      </c>
      <c r="D6" s="916" t="s">
        <v>3</v>
      </c>
      <c r="E6" s="917" t="s">
        <v>4</v>
      </c>
      <c r="F6" s="42"/>
      <c r="G6" s="42"/>
      <c r="H6" s="42"/>
    </row>
    <row r="7" spans="1:17" ht="18" customHeight="1" x14ac:dyDescent="0.3">
      <c r="A7" s="943" t="s">
        <v>59</v>
      </c>
      <c r="B7" s="896"/>
      <c r="C7" s="934"/>
      <c r="D7" s="934"/>
      <c r="E7" s="935"/>
      <c r="F7" s="42"/>
      <c r="G7" s="42"/>
      <c r="H7" s="42"/>
      <c r="I7"/>
    </row>
    <row r="8" spans="1:17" s="294" customFormat="1" ht="18" hidden="1" customHeight="1" x14ac:dyDescent="0.25">
      <c r="A8" s="944" t="s">
        <v>46</v>
      </c>
      <c r="B8" s="315"/>
      <c r="C8" s="296"/>
      <c r="D8" s="296"/>
      <c r="E8" s="840"/>
      <c r="F8" s="42"/>
      <c r="G8" s="42"/>
      <c r="H8" s="42"/>
      <c r="I8"/>
      <c r="L8" s="352"/>
      <c r="M8" s="352"/>
      <c r="N8" s="352"/>
      <c r="O8" s="352"/>
      <c r="P8" s="352"/>
      <c r="Q8" s="352"/>
    </row>
    <row r="9" spans="1:17" s="294" customFormat="1" ht="18" hidden="1" customHeight="1" x14ac:dyDescent="0.25">
      <c r="A9" s="944" t="s">
        <v>47</v>
      </c>
      <c r="B9" s="315"/>
      <c r="C9" s="296"/>
      <c r="D9" s="296"/>
      <c r="E9" s="840"/>
      <c r="F9" s="42"/>
      <c r="G9" s="42"/>
      <c r="H9" s="42"/>
      <c r="I9"/>
      <c r="L9" s="352"/>
      <c r="M9" s="352"/>
      <c r="N9" s="352"/>
      <c r="O9" s="352"/>
      <c r="P9" s="352"/>
      <c r="Q9" s="352"/>
    </row>
    <row r="10" spans="1:17" s="294" customFormat="1" ht="18" hidden="1" customHeight="1" x14ac:dyDescent="0.25">
      <c r="A10" s="944"/>
      <c r="B10" s="315"/>
      <c r="C10" s="296"/>
      <c r="D10" s="296"/>
      <c r="E10" s="840"/>
      <c r="F10" s="42"/>
      <c r="G10" s="42"/>
      <c r="H10" s="42"/>
      <c r="I10"/>
      <c r="L10" s="352"/>
      <c r="M10" s="352"/>
      <c r="N10" s="352"/>
      <c r="O10" s="352"/>
      <c r="P10" s="352"/>
      <c r="Q10" s="352"/>
    </row>
    <row r="11" spans="1:17" s="294" customFormat="1" ht="18" hidden="1" customHeight="1" x14ac:dyDescent="0.25">
      <c r="A11" s="944" t="s">
        <v>48</v>
      </c>
      <c r="B11" s="315"/>
      <c r="C11" s="296"/>
      <c r="D11" s="296"/>
      <c r="E11" s="840"/>
      <c r="F11" s="42"/>
      <c r="G11" s="42"/>
      <c r="H11" s="42"/>
      <c r="I11"/>
      <c r="L11" s="352"/>
      <c r="M11" s="352"/>
      <c r="N11" s="352"/>
      <c r="O11" s="352"/>
      <c r="P11" s="352"/>
      <c r="Q11" s="352"/>
    </row>
    <row r="12" spans="1:17" s="294" customFormat="1" ht="18" customHeight="1" x14ac:dyDescent="0.25">
      <c r="A12" s="945" t="s">
        <v>60</v>
      </c>
      <c r="B12" s="178">
        <v>756</v>
      </c>
      <c r="C12" s="179">
        <v>644</v>
      </c>
      <c r="D12" s="191">
        <v>112</v>
      </c>
      <c r="E12" s="791">
        <v>0.17391304347826086</v>
      </c>
      <c r="F12" s="936"/>
      <c r="G12" s="42"/>
      <c r="H12" s="42"/>
      <c r="I12"/>
      <c r="J12" s="451"/>
      <c r="K12" s="75"/>
      <c r="L12" s="75"/>
      <c r="M12" s="75"/>
      <c r="N12" s="352"/>
      <c r="O12" s="352"/>
      <c r="P12" s="352"/>
      <c r="Q12" s="352"/>
    </row>
    <row r="13" spans="1:17" s="294" customFormat="1" ht="18" hidden="1" customHeight="1" x14ac:dyDescent="0.25">
      <c r="A13" s="840" t="s">
        <v>61</v>
      </c>
      <c r="B13" s="212">
        <v>0</v>
      </c>
      <c r="C13" s="180">
        <v>0</v>
      </c>
      <c r="D13" s="213">
        <v>0</v>
      </c>
      <c r="E13" s="741" t="s">
        <v>144</v>
      </c>
      <c r="F13" s="42"/>
      <c r="G13" s="42"/>
      <c r="H13" s="42"/>
      <c r="I13"/>
      <c r="L13" s="352"/>
      <c r="M13" s="352"/>
      <c r="N13" s="352"/>
      <c r="O13" s="352"/>
      <c r="P13" s="352"/>
      <c r="Q13" s="352"/>
    </row>
    <row r="14" spans="1:17" s="294" customFormat="1" ht="18" hidden="1" customHeight="1" x14ac:dyDescent="0.3">
      <c r="A14" s="606" t="s">
        <v>0</v>
      </c>
      <c r="B14" s="215">
        <v>756</v>
      </c>
      <c r="C14" s="195">
        <v>644</v>
      </c>
      <c r="D14" s="993">
        <v>112</v>
      </c>
      <c r="E14" s="994">
        <v>0.17391304347826086</v>
      </c>
      <c r="F14" s="42"/>
      <c r="G14" s="42"/>
      <c r="H14" s="42"/>
      <c r="I14"/>
      <c r="L14" s="352"/>
      <c r="M14" s="352"/>
      <c r="N14" s="352"/>
      <c r="O14" s="352"/>
      <c r="P14" s="352"/>
      <c r="Q14" s="352"/>
    </row>
    <row r="15" spans="1:17" s="294" customFormat="1" ht="18" customHeight="1" x14ac:dyDescent="0.25">
      <c r="A15" s="840" t="s">
        <v>2</v>
      </c>
      <c r="B15" s="212">
        <v>172</v>
      </c>
      <c r="C15" s="180">
        <v>115</v>
      </c>
      <c r="D15" s="213">
        <v>57</v>
      </c>
      <c r="E15" s="147">
        <v>0.4956521739130435</v>
      </c>
      <c r="F15" s="42"/>
      <c r="G15" s="42"/>
      <c r="H15" s="42"/>
      <c r="I15"/>
      <c r="L15" s="352"/>
      <c r="M15" s="352"/>
      <c r="N15" s="352"/>
      <c r="O15" s="352"/>
      <c r="P15" s="352"/>
      <c r="Q15" s="352"/>
    </row>
    <row r="16" spans="1:17" s="294" customFormat="1" ht="18" customHeight="1" x14ac:dyDescent="0.3">
      <c r="A16" s="606" t="s">
        <v>64</v>
      </c>
      <c r="B16" s="178">
        <v>928</v>
      </c>
      <c r="C16" s="179">
        <v>759</v>
      </c>
      <c r="D16" s="191">
        <v>169</v>
      </c>
      <c r="E16" s="146">
        <v>0.22266139657444006</v>
      </c>
      <c r="F16" s="42"/>
      <c r="G16" s="42"/>
      <c r="H16" s="42"/>
      <c r="I16"/>
      <c r="J16" s="308"/>
      <c r="L16" s="352"/>
      <c r="M16" s="352"/>
      <c r="N16" s="352"/>
      <c r="O16" s="352"/>
      <c r="P16" s="352"/>
      <c r="Q16" s="352"/>
    </row>
    <row r="17" spans="1:17" s="133" customFormat="1" ht="18" customHeight="1" x14ac:dyDescent="0.3">
      <c r="A17" s="946"/>
      <c r="B17" s="315"/>
      <c r="C17" s="296"/>
      <c r="D17" s="296"/>
      <c r="E17" s="937"/>
      <c r="F17" s="42"/>
      <c r="G17" s="42"/>
      <c r="H17" s="42"/>
      <c r="I17"/>
      <c r="L17" s="353"/>
      <c r="M17" s="353"/>
      <c r="N17" s="353"/>
      <c r="O17" s="353"/>
      <c r="P17" s="353"/>
      <c r="Q17" s="353"/>
    </row>
    <row r="18" spans="1:17" s="133" customFormat="1" ht="18" hidden="1" customHeight="1" x14ac:dyDescent="0.3">
      <c r="A18" s="947"/>
      <c r="B18" s="176"/>
      <c r="C18" s="137"/>
      <c r="D18" s="454"/>
      <c r="E18" s="938"/>
      <c r="F18" s="42"/>
      <c r="G18" s="42"/>
      <c r="H18" s="42"/>
      <c r="I18"/>
      <c r="L18" s="353"/>
      <c r="M18" s="353"/>
      <c r="N18" s="353"/>
      <c r="O18" s="353"/>
      <c r="P18" s="353"/>
      <c r="Q18" s="353"/>
    </row>
    <row r="19" spans="1:17" s="133" customFormat="1" ht="18" hidden="1" customHeight="1" x14ac:dyDescent="0.3">
      <c r="A19" s="947"/>
      <c r="B19" s="176"/>
      <c r="C19" s="137"/>
      <c r="D19" s="454"/>
      <c r="E19" s="938"/>
      <c r="F19" s="42"/>
      <c r="G19" s="42"/>
      <c r="H19" s="42"/>
      <c r="I19"/>
      <c r="L19" s="353"/>
      <c r="M19" s="353"/>
      <c r="N19" s="353"/>
      <c r="O19" s="353"/>
      <c r="P19" s="353"/>
      <c r="Q19" s="353"/>
    </row>
    <row r="20" spans="1:17" s="133" customFormat="1" ht="18" hidden="1" customHeight="1" x14ac:dyDescent="0.3">
      <c r="A20" s="948"/>
      <c r="B20" s="176"/>
      <c r="C20" s="137"/>
      <c r="D20" s="454"/>
      <c r="E20" s="937"/>
      <c r="F20" s="42"/>
      <c r="G20" s="42"/>
      <c r="H20" s="42"/>
      <c r="I20"/>
      <c r="L20" s="353"/>
      <c r="M20" s="353"/>
      <c r="N20" s="353"/>
      <c r="O20" s="353"/>
      <c r="P20" s="353"/>
      <c r="Q20" s="353"/>
    </row>
    <row r="21" spans="1:17" s="294" customFormat="1" ht="18" customHeight="1" x14ac:dyDescent="0.25">
      <c r="A21" s="939" t="s">
        <v>67</v>
      </c>
      <c r="B21" s="178">
        <v>169</v>
      </c>
      <c r="C21" s="179">
        <v>152</v>
      </c>
      <c r="D21" s="191">
        <v>17</v>
      </c>
      <c r="E21" s="146">
        <v>0.1118421052631579</v>
      </c>
      <c r="F21" s="42"/>
      <c r="G21" s="42"/>
      <c r="H21" s="42"/>
      <c r="I21"/>
      <c r="K21" s="308"/>
      <c r="L21" s="352"/>
      <c r="M21" s="352"/>
      <c r="N21" s="352"/>
      <c r="O21" s="352"/>
      <c r="P21" s="352"/>
      <c r="Q21" s="352"/>
    </row>
    <row r="22" spans="1:17" s="294" customFormat="1" ht="18" customHeight="1" x14ac:dyDescent="0.25">
      <c r="A22" s="939" t="s">
        <v>68</v>
      </c>
      <c r="B22" s="212">
        <v>591</v>
      </c>
      <c r="C22" s="180">
        <v>438</v>
      </c>
      <c r="D22" s="213">
        <v>153</v>
      </c>
      <c r="E22" s="147">
        <v>0.34931506849315069</v>
      </c>
      <c r="F22" s="42"/>
      <c r="G22" s="42"/>
      <c r="H22" s="42"/>
      <c r="I22"/>
      <c r="L22" s="352"/>
      <c r="M22" s="352"/>
      <c r="N22" s="352"/>
      <c r="O22" s="352"/>
      <c r="P22" s="352"/>
      <c r="Q22" s="352"/>
    </row>
    <row r="23" spans="1:17" s="294" customFormat="1" ht="18" customHeight="1" x14ac:dyDescent="0.3">
      <c r="A23" s="949" t="s">
        <v>227</v>
      </c>
      <c r="B23" s="316">
        <v>760</v>
      </c>
      <c r="C23" s="296">
        <v>590</v>
      </c>
      <c r="D23" s="191">
        <v>170</v>
      </c>
      <c r="E23" s="146">
        <v>0.28813559322033899</v>
      </c>
      <c r="F23" s="42"/>
      <c r="G23" s="42"/>
      <c r="H23" s="42"/>
      <c r="I23"/>
      <c r="L23" s="352"/>
      <c r="M23" s="352"/>
      <c r="N23" s="352"/>
      <c r="O23" s="352"/>
      <c r="P23" s="352"/>
      <c r="Q23" s="352"/>
    </row>
    <row r="24" spans="1:17" s="294" customFormat="1" ht="18" customHeight="1" x14ac:dyDescent="0.25">
      <c r="A24" s="950"/>
      <c r="B24" s="316"/>
      <c r="C24" s="296"/>
      <c r="D24" s="296"/>
      <c r="E24" s="840"/>
      <c r="F24" s="42"/>
      <c r="G24" s="42"/>
      <c r="H24" s="42"/>
      <c r="I24"/>
      <c r="L24" s="352"/>
      <c r="M24" s="352"/>
      <c r="N24" s="352"/>
      <c r="O24" s="352"/>
      <c r="P24" s="352"/>
      <c r="Q24" s="352"/>
    </row>
    <row r="25" spans="1:17" s="294" customFormat="1" ht="21" customHeight="1" thickBot="1" x14ac:dyDescent="0.35">
      <c r="A25" s="949" t="s">
        <v>223</v>
      </c>
      <c r="B25" s="436">
        <v>168</v>
      </c>
      <c r="C25" s="360">
        <v>169</v>
      </c>
      <c r="D25" s="360">
        <v>-1</v>
      </c>
      <c r="E25" s="219">
        <v>-5.9171597633136397E-3</v>
      </c>
      <c r="F25" s="41"/>
      <c r="G25" s="42"/>
      <c r="H25" s="42"/>
      <c r="I25"/>
      <c r="L25" s="352"/>
      <c r="M25" s="352"/>
      <c r="N25" s="352"/>
      <c r="O25" s="352"/>
      <c r="P25" s="352"/>
      <c r="Q25" s="352"/>
    </row>
    <row r="26" spans="1:17" s="133" customFormat="1" ht="15.75" hidden="1" customHeight="1" thickTop="1" x14ac:dyDescent="0.3">
      <c r="A26" s="951"/>
      <c r="B26" s="137"/>
      <c r="C26" s="137"/>
      <c r="D26" s="137"/>
      <c r="E26" s="177"/>
      <c r="F26" s="41"/>
      <c r="G26" s="42"/>
      <c r="H26" s="42"/>
      <c r="I26"/>
      <c r="L26" s="353"/>
      <c r="M26" s="353"/>
      <c r="N26" s="353"/>
      <c r="O26" s="353"/>
      <c r="P26" s="353"/>
      <c r="Q26" s="353"/>
    </row>
    <row r="27" spans="1:17" s="294" customFormat="1" ht="27.75" customHeight="1" thickTop="1" x14ac:dyDescent="0.3">
      <c r="A27" s="949" t="s">
        <v>36</v>
      </c>
      <c r="B27" s="732">
        <v>0.18122745406231788</v>
      </c>
      <c r="C27" s="156">
        <v>0.22198495057459644</v>
      </c>
      <c r="D27" s="553">
        <v>-4.1000000000000005</v>
      </c>
      <c r="E27" s="667" t="s">
        <v>33</v>
      </c>
      <c r="F27" s="41"/>
      <c r="G27" s="374"/>
      <c r="H27" s="409"/>
      <c r="I27" s="308"/>
      <c r="L27" s="352"/>
      <c r="M27" s="354"/>
      <c r="N27" s="352"/>
      <c r="O27" s="352"/>
      <c r="P27" s="352"/>
      <c r="Q27" s="352"/>
    </row>
    <row r="28" spans="1:17" s="326" customFormat="1" ht="18" customHeight="1" x14ac:dyDescent="0.3">
      <c r="A28" s="952"/>
      <c r="B28" s="315"/>
      <c r="C28" s="296"/>
      <c r="D28" s="296"/>
      <c r="E28" s="297"/>
      <c r="F28" s="41"/>
      <c r="G28" s="42"/>
      <c r="H28" s="42"/>
      <c r="I28"/>
      <c r="K28" s="294"/>
      <c r="L28" s="370"/>
      <c r="M28" s="373"/>
      <c r="N28" s="355"/>
      <c r="O28" s="355"/>
      <c r="P28" s="355"/>
      <c r="Q28" s="355"/>
    </row>
    <row r="29" spans="1:17" s="294" customFormat="1" ht="15" x14ac:dyDescent="0.25">
      <c r="A29" s="304" t="s">
        <v>274</v>
      </c>
      <c r="B29" s="315">
        <v>18</v>
      </c>
      <c r="C29" s="180">
        <v>4</v>
      </c>
      <c r="D29" s="191">
        <v>14</v>
      </c>
      <c r="E29" s="437" t="s">
        <v>144</v>
      </c>
      <c r="F29" s="41"/>
      <c r="G29" s="42"/>
      <c r="H29" s="42"/>
      <c r="I29"/>
      <c r="L29" s="371"/>
      <c r="M29" s="352"/>
      <c r="N29" s="352"/>
      <c r="O29" s="352"/>
      <c r="P29" s="352"/>
      <c r="Q29" s="352"/>
    </row>
    <row r="30" spans="1:17" s="294" customFormat="1" ht="30.6" hidden="1" x14ac:dyDescent="0.3">
      <c r="A30" s="953" t="s">
        <v>74</v>
      </c>
      <c r="B30" s="292"/>
      <c r="C30" s="292"/>
      <c r="D30" s="292"/>
      <c r="E30" s="940"/>
      <c r="F30" s="41"/>
      <c r="G30" s="42"/>
      <c r="H30" s="42"/>
      <c r="I30"/>
      <c r="L30" s="371"/>
      <c r="M30" s="352"/>
      <c r="N30" s="352"/>
      <c r="O30" s="352"/>
      <c r="P30" s="352"/>
      <c r="Q30" s="352"/>
    </row>
    <row r="31" spans="1:17" s="294" customFormat="1" ht="30" hidden="1" x14ac:dyDescent="0.25">
      <c r="A31" s="953" t="s">
        <v>77</v>
      </c>
      <c r="B31" s="315">
        <v>0</v>
      </c>
      <c r="C31" s="179">
        <v>0</v>
      </c>
      <c r="D31" s="191">
        <v>0</v>
      </c>
      <c r="E31" s="625" t="s">
        <v>174</v>
      </c>
      <c r="F31" s="41"/>
      <c r="G31" s="42"/>
      <c r="H31" s="42"/>
      <c r="I31" s="308"/>
      <c r="L31" s="371"/>
      <c r="M31" s="352"/>
      <c r="N31" s="352"/>
      <c r="O31" s="352"/>
      <c r="P31" s="352"/>
      <c r="Q31" s="352"/>
    </row>
    <row r="32" spans="1:17" s="294" customFormat="1" ht="22.5" customHeight="1" thickBot="1" x14ac:dyDescent="0.35">
      <c r="A32" s="949" t="s">
        <v>239</v>
      </c>
      <c r="B32" s="436">
        <v>186</v>
      </c>
      <c r="C32" s="319">
        <v>173</v>
      </c>
      <c r="D32" s="360">
        <v>13</v>
      </c>
      <c r="E32" s="219">
        <v>8.1055742352159399E-2</v>
      </c>
      <c r="F32" s="41"/>
      <c r="G32" s="42"/>
      <c r="H32" s="42"/>
      <c r="I32"/>
      <c r="J32" s="364"/>
      <c r="L32" s="371"/>
      <c r="N32" s="371"/>
      <c r="O32" s="371"/>
      <c r="P32" s="352"/>
      <c r="Q32" s="352"/>
    </row>
    <row r="33" spans="1:17" s="133" customFormat="1" ht="18" hidden="1" customHeight="1" thickTop="1" x14ac:dyDescent="0.3">
      <c r="A33" s="954" t="s">
        <v>43</v>
      </c>
      <c r="B33" s="264"/>
      <c r="C33" s="456"/>
      <c r="D33" s="544"/>
      <c r="E33" s="545"/>
      <c r="F33" s="41"/>
      <c r="G33" s="42"/>
      <c r="H33" s="42"/>
      <c r="I33"/>
      <c r="L33" s="373"/>
      <c r="N33" s="373"/>
      <c r="O33" s="373"/>
      <c r="P33" s="353"/>
      <c r="Q33" s="353"/>
    </row>
    <row r="34" spans="1:17" s="294" customFormat="1" ht="26.25" customHeight="1" thickTop="1" x14ac:dyDescent="0.3">
      <c r="A34" s="731" t="s">
        <v>240</v>
      </c>
      <c r="B34" s="323">
        <v>0.20057006963213247</v>
      </c>
      <c r="C34" s="322">
        <v>0.22728410821414843</v>
      </c>
      <c r="D34" s="199">
        <v>-2.5999999999999996</v>
      </c>
      <c r="E34" s="725" t="s">
        <v>33</v>
      </c>
      <c r="F34" s="41"/>
      <c r="G34" s="41"/>
      <c r="H34" s="409"/>
      <c r="I34" s="308"/>
      <c r="L34" s="371"/>
      <c r="M34" s="371"/>
      <c r="N34" s="371"/>
      <c r="O34" s="371"/>
      <c r="P34" s="352"/>
      <c r="Q34" s="352"/>
    </row>
    <row r="35" spans="1:17" s="294" customFormat="1" ht="18" customHeight="1" x14ac:dyDescent="0.25">
      <c r="A35" s="939"/>
      <c r="B35" s="323"/>
      <c r="C35" s="322"/>
      <c r="D35" s="322"/>
      <c r="E35" s="937"/>
      <c r="F35" s="41"/>
      <c r="G35" s="42"/>
      <c r="H35" s="42"/>
      <c r="I35"/>
      <c r="L35" s="352"/>
      <c r="M35" s="352"/>
      <c r="N35" s="352"/>
      <c r="O35" s="352"/>
      <c r="P35" s="352"/>
      <c r="Q35" s="352"/>
    </row>
    <row r="36" spans="1:17" s="326" customFormat="1" ht="18" customHeight="1" x14ac:dyDescent="0.3">
      <c r="A36" s="949" t="s">
        <v>7</v>
      </c>
      <c r="B36" s="315">
        <v>20</v>
      </c>
      <c r="C36" s="362">
        <v>31</v>
      </c>
      <c r="D36" s="191">
        <v>-11</v>
      </c>
      <c r="E36" s="146">
        <v>-0.35483870967741937</v>
      </c>
      <c r="F36" s="41"/>
      <c r="G36" s="42"/>
      <c r="H36" s="42"/>
      <c r="I36"/>
      <c r="L36" s="355"/>
      <c r="M36" s="355"/>
      <c r="N36" s="355"/>
      <c r="O36" s="355"/>
      <c r="P36" s="355"/>
      <c r="Q36" s="355"/>
    </row>
    <row r="37" spans="1:17" s="294" customFormat="1" ht="18" customHeight="1" x14ac:dyDescent="0.3">
      <c r="A37" s="949" t="s">
        <v>241</v>
      </c>
      <c r="B37" s="744">
        <v>2.1551724137931036E-2</v>
      </c>
      <c r="C37" s="743">
        <v>4.0843214756258232E-2</v>
      </c>
      <c r="D37" s="179">
        <v>-2</v>
      </c>
      <c r="E37" s="725" t="s">
        <v>33</v>
      </c>
      <c r="F37" s="41"/>
      <c r="G37" s="42"/>
      <c r="H37" s="42"/>
      <c r="I37"/>
      <c r="L37" s="371"/>
      <c r="M37" s="352"/>
      <c r="N37" s="352"/>
      <c r="O37" s="352"/>
      <c r="P37" s="352"/>
      <c r="Q37" s="352"/>
    </row>
    <row r="38" spans="1:17" s="294" customFormat="1" ht="18" customHeight="1" x14ac:dyDescent="0.3">
      <c r="A38" s="949"/>
      <c r="B38" s="328"/>
      <c r="C38" s="327"/>
      <c r="D38" s="327"/>
      <c r="E38" s="840"/>
      <c r="F38" s="41"/>
      <c r="G38" s="42"/>
      <c r="H38" s="42"/>
      <c r="I38"/>
      <c r="L38" s="352"/>
      <c r="M38" s="352"/>
      <c r="N38" s="352"/>
      <c r="O38" s="352"/>
      <c r="P38" s="352"/>
      <c r="Q38" s="352"/>
    </row>
    <row r="39" spans="1:17" s="294" customFormat="1" ht="18" customHeight="1" x14ac:dyDescent="0.3">
      <c r="A39" s="949" t="s">
        <v>253</v>
      </c>
      <c r="B39" s="363">
        <v>166</v>
      </c>
      <c r="C39" s="362">
        <v>142</v>
      </c>
      <c r="D39" s="191">
        <v>24</v>
      </c>
      <c r="E39" s="146">
        <v>0.16901408450704225</v>
      </c>
      <c r="F39" s="41"/>
      <c r="G39" s="42"/>
      <c r="H39" s="42"/>
      <c r="I39"/>
      <c r="L39" s="369"/>
      <c r="M39" s="371"/>
      <c r="N39" s="352"/>
      <c r="O39" s="352"/>
      <c r="P39" s="352"/>
      <c r="Q39" s="352"/>
    </row>
    <row r="40" spans="1:17" s="294" customFormat="1" ht="26.25" customHeight="1" x14ac:dyDescent="0.3">
      <c r="A40" s="606" t="s">
        <v>212</v>
      </c>
      <c r="B40" s="783">
        <v>0.74</v>
      </c>
      <c r="C40" s="570">
        <v>0.79</v>
      </c>
      <c r="D40" s="571">
        <v>-5.0000000000000044E-2</v>
      </c>
      <c r="E40" s="724">
        <v>-6.3291139240506389E-2</v>
      </c>
      <c r="F40" s="41"/>
      <c r="G40" s="41"/>
      <c r="H40" s="409"/>
      <c r="I40" s="308"/>
      <c r="L40" s="371"/>
      <c r="M40" s="371"/>
      <c r="N40" s="371"/>
      <c r="O40" s="371"/>
      <c r="P40" s="352"/>
      <c r="Q40" s="352"/>
    </row>
    <row r="41" spans="1:17" s="326" customFormat="1" ht="4.5" customHeight="1" x14ac:dyDescent="0.3">
      <c r="A41" s="608"/>
      <c r="B41" s="609"/>
      <c r="C41" s="610"/>
      <c r="D41" s="610"/>
      <c r="E41" s="611"/>
      <c r="F41" s="41"/>
      <c r="G41" s="41"/>
      <c r="H41" s="41"/>
      <c r="L41" s="372"/>
      <c r="M41" s="372"/>
      <c r="N41" s="372"/>
      <c r="O41" s="372"/>
      <c r="P41" s="355"/>
      <c r="Q41" s="355"/>
    </row>
    <row r="42" spans="1:17" s="294" customFormat="1" ht="18" customHeight="1" x14ac:dyDescent="0.3">
      <c r="A42" s="612"/>
      <c r="B42" s="612"/>
      <c r="C42" s="374"/>
      <c r="D42" s="374"/>
      <c r="E42" s="374"/>
      <c r="F42" s="322"/>
      <c r="G42" s="41"/>
      <c r="H42" s="41"/>
      <c r="K42" s="352"/>
      <c r="L42" s="352"/>
      <c r="M42" s="352"/>
      <c r="N42" s="352"/>
      <c r="O42" s="352"/>
      <c r="P42" s="352"/>
      <c r="Q42" s="352"/>
    </row>
    <row r="43" spans="1:17" s="294" customFormat="1" ht="18" customHeight="1" x14ac:dyDescent="0.25">
      <c r="A43" s="1089" t="s">
        <v>193</v>
      </c>
      <c r="B43" s="1089"/>
      <c r="C43" s="1089"/>
      <c r="D43" s="1089"/>
      <c r="E43" s="1089"/>
      <c r="F43" s="1089"/>
      <c r="G43" s="1089"/>
      <c r="H43" s="957"/>
      <c r="K43" s="352"/>
      <c r="L43" s="352"/>
      <c r="M43" s="348"/>
      <c r="N43" s="348"/>
      <c r="O43" s="348"/>
      <c r="P43" s="348"/>
      <c r="Q43" s="348"/>
    </row>
    <row r="44" spans="1:17" s="294" customFormat="1" ht="17.399999999999999" customHeight="1" x14ac:dyDescent="0.25">
      <c r="A44" s="1089" t="s">
        <v>58</v>
      </c>
      <c r="B44" s="1089"/>
      <c r="C44" s="1089"/>
      <c r="D44" s="1089"/>
      <c r="E44" s="1089"/>
      <c r="F44" s="1089"/>
      <c r="G44" s="1089"/>
      <c r="H44" s="957"/>
      <c r="K44" s="352"/>
      <c r="L44" s="352"/>
      <c r="M44" s="348"/>
      <c r="N44" s="351"/>
      <c r="O44" s="351"/>
      <c r="P44" s="351"/>
      <c r="Q44" s="351"/>
    </row>
    <row r="45" spans="1:17" ht="18" customHeight="1" x14ac:dyDescent="0.25">
      <c r="A45" s="1090" t="s">
        <v>211</v>
      </c>
      <c r="B45" s="1090"/>
      <c r="C45" s="1090"/>
      <c r="D45" s="1090"/>
      <c r="E45" s="1090"/>
      <c r="F45" s="1090"/>
      <c r="G45" s="1090"/>
      <c r="H45" s="613"/>
      <c r="I45" s="572"/>
    </row>
    <row r="51" spans="1:9" ht="21" customHeight="1" x14ac:dyDescent="0.25"/>
    <row r="52" spans="1:9" ht="21" customHeight="1" x14ac:dyDescent="0.3">
      <c r="B52" s="347"/>
    </row>
    <row r="53" spans="1:9" ht="18" customHeight="1" x14ac:dyDescent="0.3">
      <c r="A53" s="347"/>
    </row>
    <row r="61" spans="1:9" ht="18" customHeight="1" x14ac:dyDescent="0.25">
      <c r="A61" s="1072"/>
      <c r="B61" s="1072"/>
      <c r="C61" s="1072"/>
      <c r="D61" s="1072"/>
      <c r="E61" s="1072"/>
      <c r="F61" s="1072"/>
      <c r="G61" s="1072"/>
      <c r="H61" s="294"/>
      <c r="I61" s="294"/>
    </row>
    <row r="62" spans="1:9" ht="18" customHeight="1" x14ac:dyDescent="0.25">
      <c r="A62" s="1072"/>
      <c r="B62" s="1072"/>
      <c r="C62" s="1072"/>
      <c r="D62" s="1072"/>
      <c r="E62" s="1072"/>
      <c r="F62" s="1072"/>
      <c r="G62" s="1072"/>
    </row>
    <row r="63" spans="1:9" ht="18" customHeight="1" x14ac:dyDescent="0.25">
      <c r="A63" s="346"/>
    </row>
    <row r="64" spans="1:9" ht="30" customHeight="1" x14ac:dyDescent="0.25"/>
  </sheetData>
  <mergeCells count="7">
    <mergeCell ref="A61:G62"/>
    <mergeCell ref="B5:E5"/>
    <mergeCell ref="A1:G1"/>
    <mergeCell ref="A2:G2"/>
    <mergeCell ref="A43:G43"/>
    <mergeCell ref="A44:G44"/>
    <mergeCell ref="A45:G45"/>
  </mergeCells>
  <printOptions horizontalCentered="1"/>
  <pageMargins left="0.70866141732283472" right="0.51181102362204722" top="0.51181102362204722" bottom="0.51181102362204722" header="0.51181102362204722" footer="0.51181102362204722"/>
  <pageSetup scale="65" orientation="portrait" r:id="rId1"/>
  <headerFooter scaleWithDoc="0">
    <oddHeader xml:space="preserve">&amp;C </oddHeader>
    <oddFooter>&amp;L&amp;9Supplemental Investor Information (Unaudited)
First Quarter, 2023&amp;R&amp;9TELUS Corporation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R68"/>
  <sheetViews>
    <sheetView showGridLines="0" view="pageBreakPreview" zoomScaleNormal="85" zoomScaleSheetLayoutView="100" workbookViewId="0">
      <selection sqref="A1:I1"/>
    </sheetView>
  </sheetViews>
  <sheetFormatPr defaultColWidth="8.88671875" defaultRowHeight="18" customHeight="1" x14ac:dyDescent="0.25"/>
  <cols>
    <col min="1" max="1" width="80.88671875" style="275" customWidth="1"/>
    <col min="2" max="6" width="14" style="275" customWidth="1"/>
    <col min="7" max="7" width="3.6640625" style="275" customWidth="1"/>
    <col min="8" max="9" width="14" style="275" customWidth="1"/>
    <col min="10" max="10" width="6.109375" style="275" customWidth="1"/>
    <col min="11" max="11" width="24.6640625" style="275" bestFit="1" customWidth="1"/>
    <col min="12" max="12" width="8.88671875" style="275" customWidth="1"/>
    <col min="13" max="13" width="9.6640625" style="348" bestFit="1" customWidth="1"/>
    <col min="14" max="18" width="8.88671875" style="348"/>
    <col min="19" max="16384" width="8.88671875" style="275"/>
  </cols>
  <sheetData>
    <row r="1" spans="1:18" ht="24" customHeight="1" x14ac:dyDescent="0.4">
      <c r="A1" s="1088" t="s">
        <v>76</v>
      </c>
      <c r="B1" s="1088"/>
      <c r="C1" s="1088"/>
      <c r="D1" s="1088"/>
      <c r="E1" s="1088"/>
      <c r="F1" s="1088"/>
      <c r="G1" s="1088"/>
      <c r="H1" s="1088"/>
      <c r="I1" s="1088"/>
    </row>
    <row r="2" spans="1:18" ht="24" customHeight="1" x14ac:dyDescent="0.4">
      <c r="A2" s="1074" t="s">
        <v>50</v>
      </c>
      <c r="B2" s="1074"/>
      <c r="C2" s="1074"/>
      <c r="D2" s="1074"/>
      <c r="E2" s="1074"/>
      <c r="F2" s="1074"/>
      <c r="G2" s="1074"/>
      <c r="H2" s="1074"/>
      <c r="I2" s="1074"/>
      <c r="J2" s="453"/>
    </row>
    <row r="3" spans="1:18" ht="18" customHeight="1" x14ac:dyDescent="0.4">
      <c r="A3" s="276"/>
      <c r="B3" s="277"/>
      <c r="C3" s="277"/>
      <c r="D3" s="277"/>
      <c r="E3" s="277"/>
      <c r="F3" s="277"/>
      <c r="G3" s="276"/>
      <c r="H3" s="276"/>
      <c r="I3" s="278" t="s">
        <v>1</v>
      </c>
    </row>
    <row r="4" spans="1:18" ht="18" customHeight="1" x14ac:dyDescent="0.3">
      <c r="A4" s="279"/>
      <c r="B4" s="775"/>
      <c r="C4" s="776"/>
      <c r="D4" s="776"/>
      <c r="E4" s="777"/>
      <c r="F4" s="573"/>
    </row>
    <row r="5" spans="1:18" s="285" customFormat="1" ht="18" customHeight="1" x14ac:dyDescent="0.3">
      <c r="A5" s="821"/>
      <c r="B5" s="1057" t="s">
        <v>18</v>
      </c>
      <c r="C5" s="1058"/>
      <c r="D5" s="1058"/>
      <c r="E5" s="1058"/>
      <c r="F5" s="1059"/>
      <c r="G5" s="284"/>
      <c r="H5" s="211" t="s">
        <v>259</v>
      </c>
      <c r="I5" s="57" t="s">
        <v>19</v>
      </c>
      <c r="M5" s="349"/>
      <c r="N5" s="349"/>
      <c r="O5" s="349"/>
      <c r="P5" s="349"/>
      <c r="Q5" s="349"/>
      <c r="R5" s="349"/>
    </row>
    <row r="6" spans="1:18" s="288" customFormat="1" ht="18" customHeight="1" x14ac:dyDescent="0.3">
      <c r="A6" s="432" t="s">
        <v>214</v>
      </c>
      <c r="B6" s="60" t="s">
        <v>255</v>
      </c>
      <c r="C6" s="61" t="s">
        <v>196</v>
      </c>
      <c r="D6" s="61" t="s">
        <v>197</v>
      </c>
      <c r="E6" s="61" t="s">
        <v>198</v>
      </c>
      <c r="F6" s="62" t="s">
        <v>195</v>
      </c>
      <c r="G6" s="285"/>
      <c r="H6" s="210">
        <v>2023</v>
      </c>
      <c r="I6" s="63">
        <v>2022</v>
      </c>
      <c r="J6" s="287"/>
      <c r="M6" s="350"/>
      <c r="N6" s="350"/>
      <c r="O6" s="350"/>
      <c r="P6" s="350"/>
      <c r="Q6" s="350"/>
      <c r="R6" s="350"/>
    </row>
    <row r="7" spans="1:18" ht="18" customHeight="1" x14ac:dyDescent="0.3">
      <c r="A7" s="822" t="s">
        <v>59</v>
      </c>
      <c r="B7" s="964"/>
      <c r="C7" s="574"/>
      <c r="D7" s="573"/>
      <c r="E7" s="573"/>
      <c r="F7" s="361"/>
      <c r="H7" s="575"/>
      <c r="I7" s="576"/>
      <c r="J7" s="287"/>
    </row>
    <row r="8" spans="1:18" s="294" customFormat="1" ht="18" hidden="1" customHeight="1" x14ac:dyDescent="0.25">
      <c r="A8" s="823" t="s">
        <v>46</v>
      </c>
      <c r="B8" s="903"/>
      <c r="C8" s="579"/>
      <c r="D8" s="577"/>
      <c r="E8" s="577"/>
      <c r="F8" s="578"/>
      <c r="G8" s="275"/>
      <c r="H8" s="580"/>
      <c r="I8" s="642"/>
      <c r="J8" s="287"/>
      <c r="M8" s="352"/>
      <c r="N8" s="352"/>
      <c r="O8" s="352"/>
      <c r="P8" s="352"/>
      <c r="Q8" s="352"/>
      <c r="R8" s="352"/>
    </row>
    <row r="9" spans="1:18" s="294" customFormat="1" ht="18" hidden="1" customHeight="1" x14ac:dyDescent="0.25">
      <c r="A9" s="823" t="s">
        <v>47</v>
      </c>
      <c r="B9" s="903"/>
      <c r="C9" s="579"/>
      <c r="D9" s="577"/>
      <c r="E9" s="577"/>
      <c r="F9" s="578"/>
      <c r="G9" s="275"/>
      <c r="H9" s="580"/>
      <c r="I9" s="642"/>
      <c r="J9" s="287"/>
      <c r="M9" s="352"/>
      <c r="N9" s="352"/>
      <c r="O9" s="352"/>
      <c r="P9" s="352"/>
      <c r="Q9" s="352"/>
      <c r="R9" s="352"/>
    </row>
    <row r="10" spans="1:18" s="294" customFormat="1" ht="18" hidden="1" customHeight="1" x14ac:dyDescent="0.25">
      <c r="A10" s="823"/>
      <c r="B10" s="903"/>
      <c r="C10" s="579"/>
      <c r="D10" s="577"/>
      <c r="E10" s="577"/>
      <c r="F10" s="578"/>
      <c r="G10" s="275"/>
      <c r="H10" s="580"/>
      <c r="I10" s="642"/>
      <c r="J10" s="287"/>
      <c r="M10" s="352"/>
      <c r="N10" s="352"/>
      <c r="O10" s="352"/>
      <c r="P10" s="352"/>
      <c r="Q10" s="352"/>
      <c r="R10" s="352"/>
    </row>
    <row r="11" spans="1:18" s="294" customFormat="1" ht="18" hidden="1" customHeight="1" x14ac:dyDescent="0.25">
      <c r="A11" s="823" t="s">
        <v>48</v>
      </c>
      <c r="B11" s="965"/>
      <c r="C11" s="583"/>
      <c r="D11" s="581"/>
      <c r="E11" s="581"/>
      <c r="F11" s="582"/>
      <c r="G11" s="275"/>
      <c r="H11" s="584"/>
      <c r="I11" s="648"/>
      <c r="J11" s="287"/>
      <c r="M11" s="352"/>
      <c r="N11" s="352"/>
      <c r="O11" s="352"/>
      <c r="P11" s="352"/>
      <c r="Q11" s="352"/>
      <c r="R11" s="352"/>
    </row>
    <row r="12" spans="1:18" s="294" customFormat="1" ht="18" customHeight="1" x14ac:dyDescent="0.25">
      <c r="A12" s="824" t="s">
        <v>60</v>
      </c>
      <c r="B12" s="585">
        <v>756</v>
      </c>
      <c r="C12" s="660">
        <v>694</v>
      </c>
      <c r="D12" s="661">
        <v>667</v>
      </c>
      <c r="E12" s="661">
        <v>672</v>
      </c>
      <c r="F12" s="662">
        <v>644</v>
      </c>
      <c r="G12" s="691"/>
      <c r="H12" s="627">
        <v>756</v>
      </c>
      <c r="I12" s="637">
        <v>2677</v>
      </c>
      <c r="J12" s="287"/>
      <c r="L12" s="308"/>
      <c r="M12" s="352"/>
      <c r="N12" s="352"/>
      <c r="O12" s="352"/>
      <c r="P12" s="352"/>
      <c r="Q12" s="352"/>
      <c r="R12" s="352"/>
    </row>
    <row r="13" spans="1:18" s="294" customFormat="1" ht="18" hidden="1" customHeight="1" x14ac:dyDescent="0.25">
      <c r="A13" s="389" t="s">
        <v>61</v>
      </c>
      <c r="B13" s="586">
        <v>0</v>
      </c>
      <c r="C13" s="663">
        <v>0</v>
      </c>
      <c r="D13" s="664">
        <v>0</v>
      </c>
      <c r="E13" s="664">
        <v>0</v>
      </c>
      <c r="F13" s="665">
        <v>0</v>
      </c>
      <c r="G13" s="684"/>
      <c r="H13" s="626">
        <v>0</v>
      </c>
      <c r="I13" s="638">
        <v>0</v>
      </c>
      <c r="J13" s="287"/>
      <c r="L13" s="308"/>
      <c r="M13" s="352"/>
      <c r="N13" s="352"/>
      <c r="O13" s="352"/>
      <c r="P13" s="352"/>
      <c r="Q13" s="352"/>
      <c r="R13" s="352"/>
    </row>
    <row r="14" spans="1:18" s="294" customFormat="1" ht="18" hidden="1" customHeight="1" x14ac:dyDescent="0.3">
      <c r="A14" s="825" t="s">
        <v>0</v>
      </c>
      <c r="B14" s="585">
        <v>756</v>
      </c>
      <c r="C14" s="660">
        <v>694</v>
      </c>
      <c r="D14" s="661">
        <v>667</v>
      </c>
      <c r="E14" s="661">
        <v>672</v>
      </c>
      <c r="F14" s="662">
        <v>644</v>
      </c>
      <c r="G14" s="684"/>
      <c r="H14" s="627">
        <v>756</v>
      </c>
      <c r="I14" s="637">
        <v>2677</v>
      </c>
      <c r="J14" s="287"/>
      <c r="M14" s="352"/>
      <c r="N14" s="352"/>
      <c r="O14" s="352"/>
      <c r="P14" s="352"/>
      <c r="Q14" s="352"/>
      <c r="R14" s="352"/>
    </row>
    <row r="15" spans="1:18" s="294" customFormat="1" ht="18" customHeight="1" x14ac:dyDescent="0.25">
      <c r="A15" s="389" t="s">
        <v>2</v>
      </c>
      <c r="B15" s="586">
        <v>172</v>
      </c>
      <c r="C15" s="663">
        <v>161</v>
      </c>
      <c r="D15" s="664">
        <v>136</v>
      </c>
      <c r="E15" s="664">
        <v>125</v>
      </c>
      <c r="F15" s="665">
        <v>115</v>
      </c>
      <c r="G15" s="685"/>
      <c r="H15" s="626">
        <v>172</v>
      </c>
      <c r="I15" s="638">
        <v>537</v>
      </c>
      <c r="J15" s="287"/>
      <c r="L15" s="308"/>
      <c r="M15" s="352"/>
      <c r="N15" s="352"/>
      <c r="O15" s="352"/>
      <c r="P15" s="352"/>
      <c r="Q15" s="352"/>
      <c r="R15" s="352"/>
    </row>
    <row r="16" spans="1:18" s="294" customFormat="1" ht="18" customHeight="1" x14ac:dyDescent="0.3">
      <c r="A16" s="825" t="s">
        <v>64</v>
      </c>
      <c r="B16" s="585">
        <v>928</v>
      </c>
      <c r="C16" s="661">
        <v>855</v>
      </c>
      <c r="D16" s="661">
        <v>803</v>
      </c>
      <c r="E16" s="661">
        <v>797</v>
      </c>
      <c r="F16" s="662">
        <v>759</v>
      </c>
      <c r="G16" s="685"/>
      <c r="H16" s="585">
        <v>928</v>
      </c>
      <c r="I16" s="637">
        <v>3214</v>
      </c>
      <c r="J16" s="287"/>
      <c r="K16" s="308"/>
      <c r="M16" s="352"/>
      <c r="N16" s="352"/>
      <c r="O16" s="352"/>
      <c r="P16" s="352"/>
      <c r="Q16" s="352"/>
      <c r="R16" s="352"/>
    </row>
    <row r="17" spans="1:18" s="133" customFormat="1" ht="18" customHeight="1" x14ac:dyDescent="0.3">
      <c r="A17" s="826"/>
      <c r="B17" s="903"/>
      <c r="C17" s="579"/>
      <c r="D17" s="577"/>
      <c r="E17" s="577"/>
      <c r="F17" s="578"/>
      <c r="G17" s="685"/>
      <c r="H17" s="686"/>
      <c r="I17" s="639"/>
      <c r="J17" s="132"/>
      <c r="L17" s="239"/>
      <c r="M17" s="353"/>
      <c r="N17" s="353"/>
      <c r="O17" s="353"/>
      <c r="P17" s="353"/>
      <c r="Q17" s="353"/>
      <c r="R17" s="353"/>
    </row>
    <row r="18" spans="1:18" s="133" customFormat="1" ht="18" customHeight="1" x14ac:dyDescent="0.3">
      <c r="A18" s="455" t="s">
        <v>187</v>
      </c>
      <c r="B18" s="835">
        <v>0.17391304347826098</v>
      </c>
      <c r="C18" s="687">
        <v>8.7774294670846409E-2</v>
      </c>
      <c r="D18" s="687">
        <v>0.13628620102214661</v>
      </c>
      <c r="E18" s="687">
        <v>0.22181818181818191</v>
      </c>
      <c r="F18" s="688">
        <v>0.20373831775700935</v>
      </c>
      <c r="G18" s="670"/>
      <c r="H18" s="689">
        <v>0.17391304347826086</v>
      </c>
      <c r="I18" s="640">
        <v>0.15887445887445886</v>
      </c>
      <c r="J18" s="359"/>
      <c r="L18" s="239"/>
      <c r="M18" s="353"/>
      <c r="N18" s="353"/>
      <c r="O18" s="353"/>
      <c r="P18" s="353"/>
      <c r="Q18" s="353"/>
      <c r="R18" s="353"/>
    </row>
    <row r="19" spans="1:18" s="133" customFormat="1" ht="18" hidden="1" customHeight="1" x14ac:dyDescent="0.3">
      <c r="A19" s="455" t="s">
        <v>41</v>
      </c>
      <c r="B19" s="835">
        <v>0.17391304347826098</v>
      </c>
      <c r="C19" s="687">
        <v>8.7774294670846409E-2</v>
      </c>
      <c r="D19" s="687">
        <v>0.13628620102214661</v>
      </c>
      <c r="E19" s="687">
        <v>0.22181818181818191</v>
      </c>
      <c r="F19" s="688">
        <v>0.20373831775700935</v>
      </c>
      <c r="G19" s="670"/>
      <c r="H19" s="689">
        <v>0.17391304347826086</v>
      </c>
      <c r="I19" s="640">
        <v>0.15887445887445886</v>
      </c>
      <c r="J19" s="139"/>
      <c r="K19" s="650"/>
      <c r="M19" s="353"/>
      <c r="N19" s="353"/>
      <c r="O19" s="353"/>
      <c r="P19" s="353"/>
      <c r="Q19" s="353"/>
      <c r="R19" s="353"/>
    </row>
    <row r="20" spans="1:18" s="133" customFormat="1" ht="18" customHeight="1" x14ac:dyDescent="0.3">
      <c r="A20" s="827"/>
      <c r="B20" s="966"/>
      <c r="C20" s="689"/>
      <c r="D20" s="687"/>
      <c r="E20" s="687"/>
      <c r="F20" s="690"/>
      <c r="G20" s="685"/>
      <c r="H20" s="689"/>
      <c r="I20" s="641"/>
      <c r="J20" s="132"/>
      <c r="M20" s="353"/>
      <c r="N20" s="353"/>
      <c r="O20" s="353"/>
      <c r="P20" s="353"/>
      <c r="Q20" s="353"/>
      <c r="R20" s="353"/>
    </row>
    <row r="21" spans="1:18" s="294" customFormat="1" ht="18" customHeight="1" x14ac:dyDescent="0.25">
      <c r="A21" s="573" t="s">
        <v>67</v>
      </c>
      <c r="B21" s="585">
        <v>169</v>
      </c>
      <c r="C21" s="627">
        <v>186</v>
      </c>
      <c r="D21" s="691">
        <v>150</v>
      </c>
      <c r="E21" s="691">
        <v>157</v>
      </c>
      <c r="F21" s="692">
        <v>152</v>
      </c>
      <c r="G21" s="685"/>
      <c r="H21" s="627">
        <v>169</v>
      </c>
      <c r="I21" s="637">
        <v>645</v>
      </c>
      <c r="J21" s="287"/>
      <c r="L21" s="308"/>
      <c r="M21" s="352"/>
      <c r="N21" s="352"/>
      <c r="O21" s="352"/>
      <c r="P21" s="352"/>
      <c r="Q21" s="352"/>
      <c r="R21" s="352"/>
    </row>
    <row r="22" spans="1:18" s="294" customFormat="1" ht="18" customHeight="1" x14ac:dyDescent="0.25">
      <c r="A22" s="573" t="s">
        <v>68</v>
      </c>
      <c r="B22" s="586">
        <v>591</v>
      </c>
      <c r="C22" s="626">
        <v>494</v>
      </c>
      <c r="D22" s="693">
        <v>464</v>
      </c>
      <c r="E22" s="693">
        <v>464</v>
      </c>
      <c r="F22" s="694">
        <v>438</v>
      </c>
      <c r="G22" s="685"/>
      <c r="H22" s="626">
        <v>591</v>
      </c>
      <c r="I22" s="638">
        <v>1860</v>
      </c>
      <c r="J22" s="287"/>
      <c r="L22" s="308"/>
      <c r="M22" s="352"/>
      <c r="N22" s="352"/>
      <c r="O22" s="352"/>
      <c r="P22" s="352"/>
      <c r="Q22" s="352"/>
      <c r="R22" s="352"/>
    </row>
    <row r="23" spans="1:18" s="294" customFormat="1" ht="18" customHeight="1" x14ac:dyDescent="0.3">
      <c r="A23" s="828" t="s">
        <v>69</v>
      </c>
      <c r="B23" s="585">
        <v>760</v>
      </c>
      <c r="C23" s="691">
        <v>680</v>
      </c>
      <c r="D23" s="691">
        <v>614</v>
      </c>
      <c r="E23" s="342">
        <v>621</v>
      </c>
      <c r="F23" s="692">
        <v>590</v>
      </c>
      <c r="G23" s="685"/>
      <c r="H23" s="627">
        <v>760</v>
      </c>
      <c r="I23" s="637">
        <v>2505</v>
      </c>
      <c r="J23" s="287"/>
      <c r="M23" s="352"/>
      <c r="N23" s="352"/>
      <c r="O23" s="352"/>
      <c r="P23" s="352"/>
      <c r="Q23" s="352"/>
      <c r="R23" s="352"/>
    </row>
    <row r="24" spans="1:18" s="294" customFormat="1" ht="18" customHeight="1" x14ac:dyDescent="0.25">
      <c r="A24" s="777"/>
      <c r="B24" s="903"/>
      <c r="C24" s="580"/>
      <c r="D24" s="691"/>
      <c r="E24" s="342"/>
      <c r="F24" s="695"/>
      <c r="G24" s="275"/>
      <c r="H24" s="580"/>
      <c r="I24" s="642"/>
      <c r="M24" s="352"/>
      <c r="N24" s="352"/>
      <c r="O24" s="352"/>
      <c r="P24" s="352"/>
      <c r="Q24" s="352"/>
      <c r="R24" s="352"/>
    </row>
    <row r="25" spans="1:18" s="294" customFormat="1" ht="21" customHeight="1" thickBot="1" x14ac:dyDescent="0.35">
      <c r="A25" s="828" t="s">
        <v>171</v>
      </c>
      <c r="B25" s="967">
        <v>168</v>
      </c>
      <c r="C25" s="696">
        <v>175</v>
      </c>
      <c r="D25" s="696">
        <v>189</v>
      </c>
      <c r="E25" s="697">
        <v>176</v>
      </c>
      <c r="F25" s="698">
        <v>169</v>
      </c>
      <c r="G25" s="341"/>
      <c r="H25" s="699">
        <v>168</v>
      </c>
      <c r="I25" s="643">
        <v>709</v>
      </c>
      <c r="M25" s="352"/>
      <c r="N25" s="352"/>
      <c r="O25" s="352"/>
      <c r="P25" s="352"/>
      <c r="Q25" s="352"/>
      <c r="R25" s="352"/>
    </row>
    <row r="26" spans="1:18" s="133" customFormat="1" ht="18" customHeight="1" thickTop="1" x14ac:dyDescent="0.3">
      <c r="A26" s="455" t="s">
        <v>42</v>
      </c>
      <c r="B26" s="835">
        <v>-5.9171597633136397E-3</v>
      </c>
      <c r="C26" s="687">
        <v>7.9614484843623226E-2</v>
      </c>
      <c r="D26" s="687">
        <v>0.35112927182038883</v>
      </c>
      <c r="E26" s="687">
        <v>0.3709881147609056</v>
      </c>
      <c r="F26" s="688">
        <v>0.35070676684031016</v>
      </c>
      <c r="G26" s="700"/>
      <c r="H26" s="1013">
        <v>-5.9171597633136397E-3</v>
      </c>
      <c r="I26" s="644">
        <v>0.2765130953820501</v>
      </c>
      <c r="J26" s="139"/>
      <c r="K26" s="1018"/>
      <c r="L26" s="590"/>
      <c r="M26" s="353"/>
      <c r="N26" s="353"/>
      <c r="O26" s="353"/>
      <c r="P26" s="353"/>
      <c r="Q26" s="353"/>
      <c r="R26" s="353"/>
    </row>
    <row r="27" spans="1:18" s="294" customFormat="1" ht="27.75" customHeight="1" x14ac:dyDescent="0.3">
      <c r="A27" s="828" t="s">
        <v>36</v>
      </c>
      <c r="B27" s="671">
        <v>0.18122745406231788</v>
      </c>
      <c r="C27" s="733">
        <v>0.20427887641630924</v>
      </c>
      <c r="D27" s="733">
        <v>0.23554997886286622</v>
      </c>
      <c r="E27" s="733">
        <v>0.22156954302884713</v>
      </c>
      <c r="F27" s="734">
        <v>0.22198495057459644</v>
      </c>
      <c r="G27" s="701"/>
      <c r="H27" s="671">
        <v>0.18122745406231788</v>
      </c>
      <c r="I27" s="735">
        <v>0.22056012885348752</v>
      </c>
      <c r="J27" s="139"/>
      <c r="M27" s="352"/>
      <c r="N27" s="354"/>
      <c r="O27" s="352"/>
      <c r="P27" s="352"/>
      <c r="Q27" s="352"/>
      <c r="R27" s="352"/>
    </row>
    <row r="28" spans="1:18" s="326" customFormat="1" ht="18" customHeight="1" x14ac:dyDescent="0.3">
      <c r="A28" s="829"/>
      <c r="B28" s="903"/>
      <c r="C28" s="580"/>
      <c r="D28" s="342"/>
      <c r="E28" s="342"/>
      <c r="F28" s="695"/>
      <c r="G28" s="715"/>
      <c r="H28" s="579"/>
      <c r="I28" s="642"/>
      <c r="L28" s="294"/>
      <c r="M28" s="370"/>
      <c r="N28" s="373"/>
      <c r="O28" s="355"/>
      <c r="P28" s="355"/>
      <c r="Q28" s="355"/>
      <c r="R28" s="355"/>
    </row>
    <row r="29" spans="1:18" s="294" customFormat="1" ht="18.75" customHeight="1" x14ac:dyDescent="0.3">
      <c r="A29" s="304" t="s">
        <v>274</v>
      </c>
      <c r="B29" s="585">
        <v>18</v>
      </c>
      <c r="C29" s="627">
        <v>35</v>
      </c>
      <c r="D29" s="691">
        <v>11</v>
      </c>
      <c r="E29" s="691">
        <v>10</v>
      </c>
      <c r="F29" s="692">
        <v>4</v>
      </c>
      <c r="G29" s="705"/>
      <c r="H29" s="627">
        <v>18</v>
      </c>
      <c r="I29" s="637">
        <v>60</v>
      </c>
      <c r="J29" s="287"/>
      <c r="L29" s="308"/>
      <c r="M29" s="371"/>
      <c r="N29" s="352"/>
      <c r="O29" s="352"/>
      <c r="P29" s="352"/>
      <c r="Q29" s="352"/>
      <c r="R29" s="352"/>
    </row>
    <row r="30" spans="1:18" s="294" customFormat="1" ht="30.75" hidden="1" customHeight="1" x14ac:dyDescent="0.3">
      <c r="A30" s="830" t="s">
        <v>74</v>
      </c>
      <c r="B30" s="585"/>
      <c r="C30" s="580"/>
      <c r="D30" s="691"/>
      <c r="E30" s="691"/>
      <c r="F30" s="692"/>
      <c r="G30" s="705"/>
      <c r="H30" s="627">
        <v>0</v>
      </c>
      <c r="I30" s="639">
        <v>0</v>
      </c>
      <c r="J30" s="287"/>
      <c r="M30" s="371"/>
      <c r="N30" s="352"/>
      <c r="O30" s="352"/>
      <c r="P30" s="352"/>
      <c r="Q30" s="352"/>
      <c r="R30" s="352"/>
    </row>
    <row r="31" spans="1:18" s="294" customFormat="1" ht="30.6" hidden="1" x14ac:dyDescent="0.3">
      <c r="A31" s="831" t="s">
        <v>77</v>
      </c>
      <c r="B31" s="586"/>
      <c r="C31" s="693">
        <v>0</v>
      </c>
      <c r="D31" s="693">
        <v>0</v>
      </c>
      <c r="E31" s="716">
        <v>0</v>
      </c>
      <c r="F31" s="694">
        <v>0</v>
      </c>
      <c r="G31" s="705"/>
      <c r="H31" s="627">
        <v>0</v>
      </c>
      <c r="I31" s="648">
        <v>0</v>
      </c>
      <c r="J31" s="287"/>
      <c r="K31" s="371"/>
      <c r="L31" s="650"/>
      <c r="M31" s="371"/>
      <c r="N31" s="352"/>
      <c r="O31" s="352"/>
      <c r="P31" s="352"/>
      <c r="Q31" s="352"/>
      <c r="R31" s="352"/>
    </row>
    <row r="32" spans="1:18" s="294" customFormat="1" ht="22.5" customHeight="1" thickBot="1" x14ac:dyDescent="0.35">
      <c r="A32" s="828" t="s">
        <v>242</v>
      </c>
      <c r="B32" s="968">
        <v>186</v>
      </c>
      <c r="C32" s="696">
        <v>210</v>
      </c>
      <c r="D32" s="696">
        <v>200</v>
      </c>
      <c r="E32" s="696">
        <v>186</v>
      </c>
      <c r="F32" s="717">
        <v>173</v>
      </c>
      <c r="G32" s="685"/>
      <c r="H32" s="699">
        <v>186</v>
      </c>
      <c r="I32" s="643">
        <v>769</v>
      </c>
      <c r="K32" s="364"/>
      <c r="M32" s="371"/>
      <c r="O32" s="371"/>
      <c r="P32" s="371"/>
      <c r="Q32" s="352"/>
      <c r="R32" s="352"/>
    </row>
    <row r="33" spans="1:18" s="133" customFormat="1" ht="18" customHeight="1" thickTop="1" x14ac:dyDescent="0.3">
      <c r="A33" s="455" t="s">
        <v>186</v>
      </c>
      <c r="B33" s="835">
        <v>8.1055742352159399E-2</v>
      </c>
      <c r="C33" s="687">
        <v>0.22856535168342257</v>
      </c>
      <c r="D33" s="687">
        <v>0.35493675205936692</v>
      </c>
      <c r="E33" s="687">
        <v>0.3563857093893219</v>
      </c>
      <c r="F33" s="688">
        <v>0.25282930233609952</v>
      </c>
      <c r="G33" s="658"/>
      <c r="H33" s="1013">
        <v>8.1055742352159399E-2</v>
      </c>
      <c r="I33" s="644">
        <v>0.29529226576957235</v>
      </c>
      <c r="K33" s="294"/>
      <c r="L33" s="294"/>
      <c r="M33" s="352"/>
      <c r="N33" s="354"/>
      <c r="O33" s="352"/>
      <c r="P33" s="352"/>
      <c r="Q33" s="353"/>
      <c r="R33" s="353"/>
    </row>
    <row r="34" spans="1:18" s="294" customFormat="1" ht="24" customHeight="1" x14ac:dyDescent="0.3">
      <c r="A34" s="731" t="s">
        <v>240</v>
      </c>
      <c r="B34" s="961">
        <v>0.20057006963213247</v>
      </c>
      <c r="C34" s="343">
        <v>0.24472950757879772</v>
      </c>
      <c r="D34" s="343">
        <v>0.24932567668017072</v>
      </c>
      <c r="E34" s="343">
        <v>0.23436228361441155</v>
      </c>
      <c r="F34" s="703">
        <v>0.22728410821414843</v>
      </c>
      <c r="G34" s="275"/>
      <c r="H34" s="671">
        <v>0.20057006963213247</v>
      </c>
      <c r="I34" s="645">
        <v>0.23918765556162216</v>
      </c>
      <c r="J34" s="132"/>
      <c r="M34" s="352"/>
      <c r="N34" s="354"/>
      <c r="O34" s="352"/>
      <c r="P34" s="352"/>
      <c r="Q34" s="352"/>
      <c r="R34" s="352"/>
    </row>
    <row r="35" spans="1:18" s="294" customFormat="1" ht="18" customHeight="1" x14ac:dyDescent="0.25">
      <c r="A35" s="573"/>
      <c r="B35" s="961"/>
      <c r="C35" s="702"/>
      <c r="D35" s="343"/>
      <c r="E35" s="343"/>
      <c r="F35" s="703"/>
      <c r="G35" s="685"/>
      <c r="H35" s="704"/>
      <c r="I35" s="645"/>
      <c r="M35" s="352"/>
      <c r="N35" s="352"/>
      <c r="O35" s="352"/>
      <c r="P35" s="352"/>
      <c r="Q35" s="352"/>
      <c r="R35" s="352"/>
    </row>
    <row r="36" spans="1:18" s="326" customFormat="1" ht="18" customHeight="1" x14ac:dyDescent="0.3">
      <c r="A36" s="828" t="s">
        <v>7</v>
      </c>
      <c r="B36" s="903">
        <v>20</v>
      </c>
      <c r="C36" s="580">
        <v>33</v>
      </c>
      <c r="D36" s="342">
        <v>33</v>
      </c>
      <c r="E36" s="342">
        <v>38</v>
      </c>
      <c r="F36" s="695">
        <v>31</v>
      </c>
      <c r="G36" s="705"/>
      <c r="H36" s="627">
        <v>20</v>
      </c>
      <c r="I36" s="637">
        <v>135</v>
      </c>
      <c r="K36" s="294"/>
      <c r="L36" s="308"/>
      <c r="M36" s="352"/>
      <c r="N36" s="355"/>
      <c r="O36" s="355"/>
      <c r="P36" s="355"/>
      <c r="Q36" s="355"/>
      <c r="R36" s="355"/>
    </row>
    <row r="37" spans="1:18" s="294" customFormat="1" ht="18" customHeight="1" x14ac:dyDescent="0.3">
      <c r="A37" s="828" t="s">
        <v>244</v>
      </c>
      <c r="B37" s="969">
        <v>2.1551724137931036E-2</v>
      </c>
      <c r="C37" s="736">
        <v>3.8596491228070177E-2</v>
      </c>
      <c r="D37" s="737">
        <v>4.1095890410958902E-2</v>
      </c>
      <c r="E37" s="737">
        <v>4.7678795483061483E-2</v>
      </c>
      <c r="F37" s="738">
        <v>4.0843214756258232E-2</v>
      </c>
      <c r="G37" s="739"/>
      <c r="H37" s="736">
        <v>0.02</v>
      </c>
      <c r="I37" s="740">
        <v>0.04</v>
      </c>
      <c r="M37" s="352"/>
      <c r="N37" s="352"/>
      <c r="O37" s="352"/>
      <c r="P37" s="352"/>
      <c r="Q37" s="352"/>
      <c r="R37" s="352"/>
    </row>
    <row r="38" spans="1:18" s="294" customFormat="1" ht="18" customHeight="1" x14ac:dyDescent="0.3">
      <c r="A38" s="828"/>
      <c r="B38" s="970"/>
      <c r="C38" s="706"/>
      <c r="D38" s="707"/>
      <c r="E38" s="707"/>
      <c r="F38" s="708"/>
      <c r="G38" s="275"/>
      <c r="H38" s="709"/>
      <c r="I38" s="646"/>
      <c r="M38" s="352"/>
      <c r="N38" s="352"/>
      <c r="O38" s="352"/>
      <c r="P38" s="352"/>
      <c r="Q38" s="352"/>
      <c r="R38" s="352"/>
    </row>
    <row r="39" spans="1:18" s="294" customFormat="1" ht="18" customHeight="1" x14ac:dyDescent="0.3">
      <c r="A39" s="949" t="s">
        <v>253</v>
      </c>
      <c r="B39" s="971">
        <v>166</v>
      </c>
      <c r="C39" s="710">
        <v>177</v>
      </c>
      <c r="D39" s="711">
        <v>167</v>
      </c>
      <c r="E39" s="712">
        <v>148</v>
      </c>
      <c r="F39" s="713">
        <v>142</v>
      </c>
      <c r="G39" s="705"/>
      <c r="H39" s="714">
        <v>166</v>
      </c>
      <c r="I39" s="647">
        <v>634</v>
      </c>
      <c r="M39" s="369"/>
      <c r="N39" s="371"/>
      <c r="O39" s="352"/>
      <c r="P39" s="352"/>
      <c r="Q39" s="352"/>
      <c r="R39" s="352"/>
    </row>
    <row r="40" spans="1:18" s="294" customFormat="1" ht="24" customHeight="1" x14ac:dyDescent="0.3">
      <c r="A40" s="731" t="s">
        <v>212</v>
      </c>
      <c r="B40" s="718">
        <v>0.74</v>
      </c>
      <c r="C40" s="719">
        <v>0.74</v>
      </c>
      <c r="D40" s="720">
        <v>0.77</v>
      </c>
      <c r="E40" s="720">
        <v>0.78</v>
      </c>
      <c r="F40" s="721">
        <v>0.79</v>
      </c>
      <c r="G40" s="275"/>
      <c r="H40" s="718">
        <v>0.74</v>
      </c>
      <c r="I40" s="649">
        <v>0.77</v>
      </c>
      <c r="J40" s="132"/>
      <c r="M40" s="352"/>
      <c r="N40" s="354"/>
      <c r="O40" s="352"/>
      <c r="P40" s="352"/>
      <c r="Q40" s="352"/>
      <c r="R40" s="352"/>
    </row>
    <row r="41" spans="1:18" s="326" customFormat="1" ht="4.5" customHeight="1" x14ac:dyDescent="0.3">
      <c r="A41" s="438"/>
      <c r="B41" s="972"/>
      <c r="C41" s="336"/>
      <c r="D41" s="335"/>
      <c r="E41" s="335"/>
      <c r="F41" s="337"/>
      <c r="G41" s="338"/>
      <c r="H41" s="336"/>
      <c r="I41" s="339"/>
      <c r="M41" s="372"/>
      <c r="N41" s="372"/>
      <c r="O41" s="372"/>
      <c r="P41" s="372"/>
      <c r="Q41" s="355"/>
      <c r="R41" s="355"/>
    </row>
    <row r="42" spans="1:18" s="294" customFormat="1" ht="18" customHeight="1" x14ac:dyDescent="0.3">
      <c r="A42" s="340"/>
      <c r="B42" s="275"/>
      <c r="C42" s="343"/>
      <c r="D42" s="343"/>
      <c r="E42" s="365"/>
      <c r="F42" s="366"/>
      <c r="G42" s="275"/>
      <c r="H42" s="275"/>
      <c r="I42" s="343"/>
      <c r="L42" s="352"/>
      <c r="M42" s="352"/>
      <c r="N42" s="352"/>
      <c r="O42" s="352"/>
      <c r="P42" s="352"/>
      <c r="Q42" s="352"/>
      <c r="R42" s="352"/>
    </row>
    <row r="43" spans="1:18" s="294" customFormat="1" ht="18" customHeight="1" x14ac:dyDescent="0.25">
      <c r="A43" s="1089" t="s">
        <v>193</v>
      </c>
      <c r="B43" s="1089"/>
      <c r="C43" s="1089"/>
      <c r="D43" s="1089"/>
      <c r="E43" s="1089"/>
      <c r="F43" s="1089"/>
      <c r="G43" s="1089"/>
      <c r="H43" s="1089"/>
      <c r="I43" s="1089"/>
      <c r="L43" s="352"/>
      <c r="M43" s="352"/>
      <c r="N43" s="348"/>
      <c r="O43" s="348"/>
      <c r="P43" s="348"/>
      <c r="Q43" s="348"/>
      <c r="R43" s="348"/>
    </row>
    <row r="44" spans="1:18" s="294" customFormat="1" ht="17.399999999999999" customHeight="1" x14ac:dyDescent="0.25">
      <c r="A44" s="1089" t="s">
        <v>58</v>
      </c>
      <c r="B44" s="1089"/>
      <c r="C44" s="1089"/>
      <c r="D44" s="1089"/>
      <c r="E44" s="1089"/>
      <c r="F44" s="1089"/>
      <c r="G44" s="1089"/>
      <c r="H44" s="1089"/>
      <c r="I44" s="1089"/>
      <c r="L44" s="352"/>
      <c r="M44" s="352"/>
      <c r="N44" s="348"/>
      <c r="O44" s="351"/>
      <c r="P44" s="351"/>
      <c r="Q44" s="351"/>
      <c r="R44" s="351"/>
    </row>
    <row r="45" spans="1:18" s="294" customFormat="1" ht="17.399999999999999" customHeight="1" x14ac:dyDescent="0.25">
      <c r="A45" s="374" t="s">
        <v>211</v>
      </c>
      <c r="B45" s="374"/>
      <c r="C45" s="374"/>
      <c r="D45" s="374"/>
      <c r="E45" s="374"/>
      <c r="F45" s="613"/>
      <c r="G45" s="613"/>
      <c r="H45" s="613"/>
      <c r="I45" s="613"/>
      <c r="L45" s="352"/>
      <c r="M45" s="352"/>
      <c r="N45" s="348"/>
      <c r="O45" s="351"/>
      <c r="P45" s="351"/>
      <c r="Q45" s="351"/>
      <c r="R45" s="351"/>
    </row>
    <row r="46" spans="1:18" ht="18" customHeight="1" x14ac:dyDescent="0.3">
      <c r="A46" s="601"/>
      <c r="B46" s="601"/>
      <c r="C46" s="601"/>
      <c r="D46" s="601"/>
      <c r="E46" s="601"/>
      <c r="F46" s="601"/>
      <c r="G46" s="601"/>
      <c r="H46" s="601"/>
      <c r="I46" s="601"/>
      <c r="J46" s="345"/>
      <c r="K46" s="650"/>
    </row>
    <row r="48" spans="1:18" ht="18" customHeight="1" x14ac:dyDescent="0.25">
      <c r="F48" s="1071"/>
      <c r="G48" s="1071"/>
      <c r="H48" s="1071"/>
      <c r="I48" s="1071"/>
      <c r="J48" s="1071"/>
      <c r="M48" s="367"/>
    </row>
    <row r="49" spans="1:10" ht="18" customHeight="1" x14ac:dyDescent="0.25">
      <c r="F49" s="1071"/>
      <c r="G49" s="1071"/>
      <c r="H49" s="1071"/>
      <c r="I49" s="1071"/>
      <c r="J49" s="1071"/>
    </row>
    <row r="53" spans="1:10" ht="18" customHeight="1" x14ac:dyDescent="0.3">
      <c r="A53" s="347"/>
    </row>
    <row r="55" spans="1:10" ht="21" customHeight="1" x14ac:dyDescent="0.25"/>
    <row r="56" spans="1:10" ht="21" customHeight="1" x14ac:dyDescent="0.25"/>
    <row r="63" spans="1:10" ht="18" customHeight="1" x14ac:dyDescent="0.25">
      <c r="A63" s="346"/>
    </row>
    <row r="65" spans="1:10" ht="18" customHeight="1" x14ac:dyDescent="0.25">
      <c r="A65" s="1072"/>
      <c r="B65" s="1072"/>
      <c r="C65" s="1072"/>
      <c r="D65" s="1072"/>
      <c r="E65" s="1072"/>
      <c r="F65" s="1072"/>
      <c r="G65" s="1072"/>
      <c r="H65" s="1072"/>
      <c r="I65" s="294"/>
      <c r="J65" s="294"/>
    </row>
    <row r="66" spans="1:10" ht="18" customHeight="1" x14ac:dyDescent="0.25">
      <c r="A66" s="1072"/>
      <c r="B66" s="1072"/>
      <c r="C66" s="1072"/>
      <c r="D66" s="1072"/>
      <c r="E66" s="1072"/>
      <c r="F66" s="1072"/>
      <c r="G66" s="1072"/>
      <c r="H66" s="1072"/>
    </row>
    <row r="68" spans="1:10" ht="30" customHeight="1" x14ac:dyDescent="0.25"/>
  </sheetData>
  <mergeCells count="7">
    <mergeCell ref="F48:J49"/>
    <mergeCell ref="A65:H66"/>
    <mergeCell ref="A1:I1"/>
    <mergeCell ref="A2:I2"/>
    <mergeCell ref="A43:I43"/>
    <mergeCell ref="A44:I44"/>
    <mergeCell ref="B5:F5"/>
  </mergeCells>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First Quarter, 2023&amp;R&amp;9TELUS Corporation
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344"/>
  <sheetViews>
    <sheetView view="pageBreakPreview" zoomScaleNormal="100" zoomScaleSheetLayoutView="100" workbookViewId="0">
      <selection sqref="A1:M1"/>
    </sheetView>
  </sheetViews>
  <sheetFormatPr defaultColWidth="9.109375" defaultRowHeight="13.2" x14ac:dyDescent="0.25"/>
  <cols>
    <col min="1" max="11" width="9.109375" style="40"/>
    <col min="12" max="12" width="13" style="40" customWidth="1"/>
    <col min="13" max="13" width="5.5546875" style="40" customWidth="1"/>
    <col min="14" max="14" width="9.109375" style="40"/>
    <col min="15" max="16384" width="9.109375" style="4"/>
  </cols>
  <sheetData>
    <row r="1" spans="1:18" ht="45" customHeight="1" x14ac:dyDescent="0.4">
      <c r="A1" s="1091" t="s">
        <v>194</v>
      </c>
      <c r="B1" s="1091"/>
      <c r="C1" s="1091"/>
      <c r="D1" s="1091"/>
      <c r="E1" s="1091"/>
      <c r="F1" s="1091"/>
      <c r="G1" s="1091"/>
      <c r="H1" s="1091"/>
      <c r="I1" s="1091"/>
      <c r="J1" s="1091"/>
      <c r="K1" s="1091"/>
      <c r="L1" s="1091"/>
      <c r="M1" s="1091"/>
    </row>
    <row r="2" spans="1:18" ht="7.5" customHeight="1" x14ac:dyDescent="0.25">
      <c r="A2" s="801"/>
      <c r="B2" s="801"/>
      <c r="C2" s="801"/>
      <c r="D2" s="801"/>
      <c r="E2" s="801"/>
      <c r="F2" s="801"/>
      <c r="G2" s="801"/>
      <c r="H2" s="801"/>
      <c r="I2" s="801"/>
      <c r="J2" s="801"/>
      <c r="K2" s="801"/>
      <c r="L2" s="801"/>
      <c r="M2" s="801"/>
    </row>
    <row r="3" spans="1:18" ht="131.25" customHeight="1" x14ac:dyDescent="0.25">
      <c r="A3" s="1092" t="s">
        <v>267</v>
      </c>
      <c r="B3" s="1092"/>
      <c r="C3" s="1092"/>
      <c r="D3" s="1092"/>
      <c r="E3" s="1092"/>
      <c r="F3" s="1092"/>
      <c r="G3" s="1092"/>
      <c r="H3" s="1092"/>
      <c r="I3" s="1092"/>
      <c r="J3" s="1092"/>
      <c r="K3" s="1092"/>
      <c r="L3" s="1092"/>
      <c r="M3" s="1092"/>
      <c r="R3" s="602"/>
    </row>
    <row r="4" spans="1:18" ht="7.5" customHeight="1" x14ac:dyDescent="0.25">
      <c r="A4" s="801"/>
      <c r="B4" s="801"/>
      <c r="C4" s="801"/>
      <c r="D4" s="801"/>
      <c r="E4" s="801"/>
      <c r="F4" s="801"/>
      <c r="G4" s="801"/>
      <c r="H4" s="801"/>
      <c r="I4" s="801"/>
      <c r="J4" s="801"/>
      <c r="K4" s="801"/>
      <c r="L4" s="801"/>
      <c r="M4" s="801"/>
    </row>
    <row r="5" spans="1:18" ht="27" customHeight="1" x14ac:dyDescent="0.25">
      <c r="A5" s="1093" t="s">
        <v>169</v>
      </c>
      <c r="B5" s="1045"/>
      <c r="C5" s="1045"/>
      <c r="D5" s="1045"/>
      <c r="E5" s="1045"/>
      <c r="F5" s="1045"/>
      <c r="G5" s="1045"/>
      <c r="H5" s="1045"/>
      <c r="I5" s="1045"/>
      <c r="J5" s="1045"/>
      <c r="K5" s="1045"/>
      <c r="L5" s="1045"/>
      <c r="M5" s="1045"/>
    </row>
    <row r="6" spans="1:18" ht="7.5" customHeight="1" x14ac:dyDescent="0.25">
      <c r="A6" s="802"/>
      <c r="B6" s="799"/>
      <c r="C6" s="799"/>
      <c r="D6" s="799"/>
      <c r="E6" s="799"/>
      <c r="F6" s="799"/>
      <c r="G6" s="799"/>
      <c r="H6" s="799"/>
      <c r="I6" s="799"/>
      <c r="J6" s="799"/>
      <c r="K6" s="799"/>
      <c r="L6" s="799"/>
      <c r="M6" s="799"/>
    </row>
    <row r="7" spans="1:18" s="34" customFormat="1" ht="54" customHeight="1" x14ac:dyDescent="0.3">
      <c r="A7" s="1093" t="s">
        <v>170</v>
      </c>
      <c r="B7" s="1093"/>
      <c r="C7" s="1093"/>
      <c r="D7" s="1093"/>
      <c r="E7" s="1093"/>
      <c r="F7" s="1093"/>
      <c r="G7" s="1093"/>
      <c r="H7" s="1093"/>
      <c r="I7" s="1093"/>
      <c r="J7" s="1093"/>
      <c r="K7" s="1093"/>
      <c r="L7" s="1093"/>
      <c r="M7" s="1093"/>
      <c r="N7" s="41"/>
      <c r="O7" s="4"/>
      <c r="P7" s="3"/>
      <c r="Q7" s="127"/>
    </row>
    <row r="8" spans="1:18" s="34" customFormat="1" ht="7.2" customHeight="1" x14ac:dyDescent="0.3">
      <c r="A8" s="799"/>
      <c r="B8" s="799"/>
      <c r="C8" s="799"/>
      <c r="D8" s="799"/>
      <c r="E8" s="799"/>
      <c r="F8" s="799"/>
      <c r="G8" s="799"/>
      <c r="H8" s="799"/>
      <c r="I8" s="799"/>
      <c r="J8" s="799"/>
      <c r="K8" s="799"/>
      <c r="L8" s="799"/>
      <c r="M8" s="799"/>
      <c r="N8" s="595"/>
      <c r="O8" s="33"/>
      <c r="P8" s="3"/>
      <c r="Q8" s="3"/>
    </row>
    <row r="9" spans="1:18" ht="138" customHeight="1" x14ac:dyDescent="0.25">
      <c r="A9" s="1093" t="s">
        <v>269</v>
      </c>
      <c r="B9" s="1045"/>
      <c r="C9" s="1045"/>
      <c r="D9" s="1045"/>
      <c r="E9" s="1045"/>
      <c r="F9" s="1045"/>
      <c r="G9" s="1045"/>
      <c r="H9" s="1045"/>
      <c r="I9" s="1045"/>
      <c r="J9" s="1045"/>
      <c r="K9" s="1045"/>
      <c r="L9" s="1045"/>
      <c r="M9" s="1045"/>
      <c r="O9" s="184"/>
    </row>
    <row r="10" spans="1:18" ht="10.199999999999999" customHeight="1" x14ac:dyDescent="0.25">
      <c r="A10" s="802"/>
      <c r="B10" s="802"/>
      <c r="C10" s="802"/>
      <c r="D10" s="802"/>
      <c r="E10" s="802"/>
      <c r="F10" s="802"/>
      <c r="G10" s="802"/>
      <c r="H10" s="802"/>
      <c r="I10" s="802"/>
      <c r="J10" s="802"/>
      <c r="K10" s="802"/>
      <c r="L10" s="802"/>
      <c r="M10" s="802"/>
    </row>
    <row r="11" spans="1:18" ht="84" customHeight="1" x14ac:dyDescent="0.25">
      <c r="A11" s="1093" t="s">
        <v>180</v>
      </c>
      <c r="B11" s="1094"/>
      <c r="C11" s="1094"/>
      <c r="D11" s="1094"/>
      <c r="E11" s="1094"/>
      <c r="F11" s="1094"/>
      <c r="G11" s="1094"/>
      <c r="H11" s="1094"/>
      <c r="I11" s="1094"/>
      <c r="J11" s="1094"/>
      <c r="K11" s="1094"/>
      <c r="L11" s="1094"/>
      <c r="M11" s="1094"/>
      <c r="N11" s="41"/>
      <c r="P11" s="112"/>
    </row>
    <row r="12" spans="1:18" ht="10.199999999999999" customHeight="1" x14ac:dyDescent="0.25">
      <c r="A12" s="802"/>
      <c r="B12" s="802"/>
      <c r="C12" s="802"/>
      <c r="D12" s="802"/>
      <c r="E12" s="802"/>
      <c r="F12" s="802"/>
      <c r="G12" s="802"/>
      <c r="H12" s="802"/>
      <c r="I12" s="802"/>
      <c r="J12" s="802"/>
      <c r="K12" s="802"/>
      <c r="L12" s="802"/>
      <c r="M12" s="802"/>
    </row>
    <row r="13" spans="1:18" s="8" customFormat="1" ht="41.4" customHeight="1" x14ac:dyDescent="0.25">
      <c r="A13" s="1095" t="s">
        <v>285</v>
      </c>
      <c r="B13" s="1096"/>
      <c r="C13" s="1096"/>
      <c r="D13" s="1096"/>
      <c r="E13" s="1096"/>
      <c r="F13" s="1096"/>
      <c r="G13" s="1096"/>
      <c r="H13" s="1096"/>
      <c r="I13" s="1096"/>
      <c r="J13" s="1096"/>
      <c r="K13" s="1096"/>
      <c r="L13" s="1096"/>
      <c r="M13" s="1096"/>
      <c r="N13" s="40"/>
      <c r="O13" s="651"/>
    </row>
    <row r="14" spans="1:18" ht="10.199999999999999" customHeight="1" x14ac:dyDescent="0.25">
      <c r="A14" s="802"/>
      <c r="B14" s="802"/>
      <c r="C14" s="802"/>
      <c r="D14" s="802"/>
      <c r="E14" s="802"/>
      <c r="F14" s="802"/>
      <c r="G14" s="802"/>
      <c r="H14" s="802"/>
      <c r="I14" s="802"/>
      <c r="J14" s="802"/>
      <c r="K14" s="802"/>
      <c r="L14" s="802"/>
      <c r="M14" s="802"/>
    </row>
    <row r="15" spans="1:18" s="34" customFormat="1" ht="121.2" customHeight="1" x14ac:dyDescent="0.3">
      <c r="A15" s="1093" t="s">
        <v>262</v>
      </c>
      <c r="B15" s="1093"/>
      <c r="C15" s="1093"/>
      <c r="D15" s="1093"/>
      <c r="E15" s="1093"/>
      <c r="F15" s="1093"/>
      <c r="G15" s="1093"/>
      <c r="H15" s="1093"/>
      <c r="I15" s="1093"/>
      <c r="J15" s="1093"/>
      <c r="K15" s="1093"/>
      <c r="L15" s="1093"/>
      <c r="M15" s="1093"/>
      <c r="N15" s="41"/>
      <c r="O15" s="4"/>
      <c r="P15" s="3"/>
      <c r="Q15" s="127"/>
    </row>
    <row r="16" spans="1:18" ht="9.75" customHeight="1" x14ac:dyDescent="0.25">
      <c r="A16" s="802"/>
      <c r="B16" s="802"/>
      <c r="C16" s="802"/>
      <c r="D16" s="802"/>
      <c r="E16" s="802"/>
      <c r="F16" s="802"/>
      <c r="G16" s="802"/>
      <c r="H16" s="802"/>
      <c r="I16" s="802"/>
      <c r="J16" s="802"/>
      <c r="K16" s="802"/>
      <c r="L16" s="802"/>
      <c r="M16" s="802"/>
    </row>
    <row r="17" spans="1:17" s="34" customFormat="1" ht="84" customHeight="1" x14ac:dyDescent="0.3">
      <c r="A17" s="1093" t="s">
        <v>263</v>
      </c>
      <c r="B17" s="1093"/>
      <c r="C17" s="1093"/>
      <c r="D17" s="1093"/>
      <c r="E17" s="1093"/>
      <c r="F17" s="1093"/>
      <c r="G17" s="1093"/>
      <c r="H17" s="1093"/>
      <c r="I17" s="1093"/>
      <c r="J17" s="1093"/>
      <c r="K17" s="1093"/>
      <c r="L17" s="1093"/>
      <c r="M17" s="1093"/>
      <c r="N17" s="41"/>
      <c r="O17" s="4"/>
      <c r="P17" s="3"/>
      <c r="Q17" s="127"/>
    </row>
    <row r="18" spans="1:17" ht="9.75" customHeight="1" x14ac:dyDescent="0.25">
      <c r="A18" s="802"/>
      <c r="B18" s="802"/>
      <c r="C18" s="802"/>
      <c r="D18" s="802"/>
      <c r="E18" s="802"/>
      <c r="F18" s="802"/>
      <c r="G18" s="802"/>
      <c r="H18" s="802"/>
      <c r="I18" s="802"/>
      <c r="J18" s="802"/>
      <c r="K18" s="802"/>
      <c r="L18" s="802"/>
      <c r="M18" s="802"/>
    </row>
    <row r="19" spans="1:17" s="34" customFormat="1" ht="84" customHeight="1" x14ac:dyDescent="0.3">
      <c r="A19" s="1093"/>
      <c r="B19" s="1093"/>
      <c r="C19" s="1093"/>
      <c r="D19" s="1093"/>
      <c r="E19" s="1093"/>
      <c r="F19" s="1093"/>
      <c r="G19" s="1093"/>
      <c r="H19" s="1093"/>
      <c r="I19" s="1093"/>
      <c r="J19" s="1093"/>
      <c r="K19" s="1093"/>
      <c r="L19" s="1093"/>
      <c r="M19" s="1093"/>
      <c r="N19" s="41"/>
      <c r="O19" s="4"/>
      <c r="P19" s="3"/>
      <c r="Q19" s="127"/>
    </row>
    <row r="20" spans="1:17" ht="9.75" customHeight="1" x14ac:dyDescent="0.25">
      <c r="A20" s="799"/>
      <c r="B20" s="799"/>
      <c r="C20" s="799"/>
      <c r="D20" s="799"/>
      <c r="E20" s="799"/>
      <c r="F20" s="799"/>
      <c r="G20" s="799"/>
      <c r="H20" s="799"/>
      <c r="I20" s="799"/>
      <c r="J20" s="799"/>
      <c r="K20" s="799"/>
      <c r="L20" s="799"/>
      <c r="M20" s="799"/>
    </row>
    <row r="21" spans="1:17" ht="15.6" customHeight="1" x14ac:dyDescent="0.25">
      <c r="A21" s="1093"/>
      <c r="B21" s="1093"/>
      <c r="C21" s="1093"/>
      <c r="D21" s="1093"/>
      <c r="E21" s="1093"/>
      <c r="F21" s="1093"/>
      <c r="G21" s="1093"/>
      <c r="H21" s="1093"/>
      <c r="I21" s="1093"/>
      <c r="J21" s="1093"/>
      <c r="K21" s="1093"/>
      <c r="L21" s="1093"/>
      <c r="M21" s="1093"/>
    </row>
    <row r="28" spans="1:17" ht="21" customHeight="1" x14ac:dyDescent="0.25"/>
    <row r="29" spans="1:17" ht="21" customHeight="1" x14ac:dyDescent="0.3">
      <c r="A29" s="596"/>
    </row>
    <row r="344" ht="9.75" customHeight="1" x14ac:dyDescent="0.25"/>
  </sheetData>
  <mergeCells count="11">
    <mergeCell ref="A1:M1"/>
    <mergeCell ref="A3:M3"/>
    <mergeCell ref="A15:M15"/>
    <mergeCell ref="A19:M19"/>
    <mergeCell ref="A21:M21"/>
    <mergeCell ref="A5:M5"/>
    <mergeCell ref="A7:M7"/>
    <mergeCell ref="A9:M9"/>
    <mergeCell ref="A11:M11"/>
    <mergeCell ref="A13:M13"/>
    <mergeCell ref="A17:M17"/>
  </mergeCells>
  <phoneticPr fontId="19" type="noConversion"/>
  <conditionalFormatting sqref="N6 N8:N9 N1 N3:N4 N12:N13 N18 N20:N1048576">
    <cfRule type="containsText" dxfId="18" priority="6" operator="containsText" text="f">
      <formula>NOT(ISERROR(SEARCH("f",N1)))</formula>
    </cfRule>
  </conditionalFormatting>
  <conditionalFormatting sqref="N2">
    <cfRule type="containsText" dxfId="17" priority="5" operator="containsText" text="f">
      <formula>NOT(ISERROR(SEARCH("f",N2)))</formula>
    </cfRule>
  </conditionalFormatting>
  <conditionalFormatting sqref="N14">
    <cfRule type="containsText" dxfId="16" priority="3" operator="containsText" text="f">
      <formula>NOT(ISERROR(SEARCH("f",N14)))</formula>
    </cfRule>
  </conditionalFormatting>
  <conditionalFormatting sqref="N10">
    <cfRule type="containsText" dxfId="15" priority="2" operator="containsText" text="f">
      <formula>NOT(ISERROR(SEARCH("f",N10)))</formula>
    </cfRule>
  </conditionalFormatting>
  <conditionalFormatting sqref="N16">
    <cfRule type="containsText" dxfId="14" priority="1" operator="containsText" text="f">
      <formula>NOT(ISERROR(SEARCH("f",N16)))</formula>
    </cfRule>
  </conditionalFormatting>
  <printOptions horizontalCentered="1"/>
  <pageMargins left="0.70866141732283472" right="0.51181102362204722" top="0.51181102362204722" bottom="0.51181102362204722" header="0.51181102362204722" footer="0.51181102362204722"/>
  <pageSetup scale="78" orientation="portrait" r:id="rId1"/>
  <headerFooter scaleWithDoc="0">
    <oddHeader xml:space="preserve">&amp;C </oddHeader>
    <oddFooter>&amp;L&amp;9Supplemental Investor Information (Unaudited)
First Quarter, 2023&amp;R&amp;9TELUS Corporation
Page &amp;P</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1"/>
  <sheetViews>
    <sheetView showGridLines="0" view="pageBreakPreview" zoomScaleNormal="100" zoomScaleSheetLayoutView="100" workbookViewId="0">
      <selection sqref="A1:M1"/>
    </sheetView>
  </sheetViews>
  <sheetFormatPr defaultColWidth="9.109375" defaultRowHeight="13.2" x14ac:dyDescent="0.25"/>
  <cols>
    <col min="1" max="11" width="9.109375" style="40"/>
    <col min="12" max="12" width="13" style="40" customWidth="1"/>
    <col min="13" max="13" width="6.44140625" style="40" customWidth="1"/>
    <col min="14" max="16384" width="9.109375" style="4"/>
  </cols>
  <sheetData>
    <row r="1" spans="1:16" ht="39.75" customHeight="1" x14ac:dyDescent="0.4">
      <c r="A1" s="1091" t="s">
        <v>188</v>
      </c>
      <c r="B1" s="1091"/>
      <c r="C1" s="1091"/>
      <c r="D1" s="1091"/>
      <c r="E1" s="1091"/>
      <c r="F1" s="1091"/>
      <c r="G1" s="1091"/>
      <c r="H1" s="1091"/>
      <c r="I1" s="1091"/>
      <c r="J1" s="1091"/>
      <c r="K1" s="1091"/>
      <c r="L1" s="1091"/>
      <c r="M1" s="1091"/>
    </row>
    <row r="2" spans="1:16" ht="7.5" customHeight="1" x14ac:dyDescent="0.25"/>
    <row r="3" spans="1:16" ht="99" customHeight="1" x14ac:dyDescent="0.25">
      <c r="A3" s="1097" t="s">
        <v>264</v>
      </c>
      <c r="B3" s="1097"/>
      <c r="C3" s="1097"/>
      <c r="D3" s="1097"/>
      <c r="E3" s="1097"/>
      <c r="F3" s="1097"/>
      <c r="G3" s="1097"/>
      <c r="H3" s="1097"/>
      <c r="I3" s="1097"/>
      <c r="J3" s="1097"/>
      <c r="K3" s="1097"/>
      <c r="L3" s="1097"/>
      <c r="M3" s="1097"/>
    </row>
    <row r="4" spans="1:16" ht="9.75" customHeight="1" x14ac:dyDescent="0.25">
      <c r="A4" s="802"/>
      <c r="B4" s="802"/>
      <c r="C4" s="802"/>
      <c r="D4" s="802"/>
      <c r="E4" s="802"/>
      <c r="F4" s="802"/>
      <c r="G4" s="802"/>
      <c r="H4" s="802"/>
      <c r="I4" s="802"/>
      <c r="J4" s="802"/>
      <c r="K4" s="802"/>
      <c r="L4" s="802"/>
      <c r="M4" s="802"/>
      <c r="N4" s="40"/>
    </row>
    <row r="5" spans="1:16" ht="28.5" customHeight="1" x14ac:dyDescent="0.25">
      <c r="A5" s="1092" t="s">
        <v>270</v>
      </c>
      <c r="B5" s="1098"/>
      <c r="C5" s="1098"/>
      <c r="D5" s="1098"/>
      <c r="E5" s="1098"/>
      <c r="F5" s="1098"/>
      <c r="G5" s="1098"/>
      <c r="H5" s="1098"/>
      <c r="I5" s="1098"/>
      <c r="J5" s="1098"/>
      <c r="K5" s="1098"/>
      <c r="L5" s="1098"/>
      <c r="M5" s="1098"/>
      <c r="N5" s="40"/>
    </row>
    <row r="6" spans="1:16" ht="9.75" customHeight="1" x14ac:dyDescent="0.25">
      <c r="A6" s="958"/>
      <c r="B6" s="958"/>
      <c r="C6" s="958"/>
      <c r="D6" s="958"/>
      <c r="E6" s="958"/>
      <c r="F6" s="958"/>
      <c r="G6" s="958"/>
      <c r="H6" s="958"/>
      <c r="I6" s="958"/>
      <c r="J6" s="958"/>
      <c r="K6" s="958"/>
      <c r="L6" s="958"/>
      <c r="M6" s="958"/>
      <c r="N6" s="40"/>
    </row>
    <row r="7" spans="1:16" ht="28.95" customHeight="1" x14ac:dyDescent="0.25">
      <c r="A7" s="1093" t="s">
        <v>229</v>
      </c>
      <c r="B7" s="1093"/>
      <c r="C7" s="1093"/>
      <c r="D7" s="1093"/>
      <c r="E7" s="1093"/>
      <c r="F7" s="1093"/>
      <c r="G7" s="1093"/>
      <c r="H7" s="1093"/>
      <c r="I7" s="1093"/>
      <c r="J7" s="1093"/>
      <c r="K7" s="1093"/>
      <c r="L7" s="1093"/>
      <c r="M7" s="1093"/>
      <c r="O7" s="184"/>
    </row>
    <row r="8" spans="1:16" ht="7.5" customHeight="1" x14ac:dyDescent="0.25"/>
    <row r="9" spans="1:16" ht="40.5" customHeight="1" x14ac:dyDescent="0.25">
      <c r="A9" s="1099" t="s">
        <v>230</v>
      </c>
      <c r="B9" s="1099"/>
      <c r="C9" s="1099"/>
      <c r="D9" s="1099"/>
      <c r="E9" s="1099"/>
      <c r="F9" s="1099"/>
      <c r="G9" s="1099"/>
      <c r="H9" s="1099"/>
      <c r="I9" s="1099"/>
      <c r="J9" s="1099"/>
      <c r="K9" s="1099"/>
      <c r="L9" s="1099"/>
      <c r="M9" s="1099"/>
      <c r="O9" s="184"/>
    </row>
    <row r="10" spans="1:16" ht="7.5" customHeight="1" x14ac:dyDescent="0.25"/>
    <row r="11" spans="1:16" ht="36.75" customHeight="1" x14ac:dyDescent="0.25">
      <c r="A11" s="1093" t="s">
        <v>282</v>
      </c>
      <c r="B11" s="1093"/>
      <c r="C11" s="1093"/>
      <c r="D11" s="1093"/>
      <c r="E11" s="1093"/>
      <c r="F11" s="1093"/>
      <c r="G11" s="1093"/>
      <c r="H11" s="1093"/>
      <c r="I11" s="1093"/>
      <c r="J11" s="1093"/>
      <c r="K11" s="1093"/>
      <c r="L11" s="1093"/>
      <c r="M11" s="1093"/>
      <c r="O11" s="652"/>
    </row>
    <row r="12" spans="1:16" ht="16.2" customHeight="1" x14ac:dyDescent="0.25">
      <c r="A12" s="1093"/>
      <c r="B12" s="1093"/>
      <c r="C12" s="1093"/>
      <c r="D12" s="1093"/>
      <c r="E12" s="1093"/>
      <c r="F12" s="1093"/>
      <c r="G12" s="1093"/>
      <c r="H12" s="1093"/>
      <c r="I12" s="1093"/>
      <c r="J12" s="1093"/>
      <c r="K12" s="1093"/>
      <c r="L12" s="1093"/>
      <c r="M12" s="1093"/>
    </row>
    <row r="13" spans="1:16" ht="9.75" customHeight="1" x14ac:dyDescent="0.25">
      <c r="A13" s="41"/>
      <c r="B13" s="41"/>
      <c r="C13" s="41"/>
      <c r="D13" s="41"/>
      <c r="E13" s="41"/>
      <c r="F13" s="41"/>
      <c r="G13" s="41"/>
      <c r="H13" s="41"/>
      <c r="I13" s="41"/>
      <c r="J13" s="41"/>
      <c r="K13" s="41"/>
      <c r="L13" s="41"/>
      <c r="M13" s="41"/>
    </row>
    <row r="14" spans="1:16" ht="24.6" customHeight="1" x14ac:dyDescent="0.25">
      <c r="A14" s="1093" t="s">
        <v>231</v>
      </c>
      <c r="B14" s="1093"/>
      <c r="C14" s="1093"/>
      <c r="D14" s="1093"/>
      <c r="E14" s="1093"/>
      <c r="F14" s="1093"/>
      <c r="G14" s="1093"/>
      <c r="H14" s="1093"/>
      <c r="I14" s="1093"/>
      <c r="J14" s="1093"/>
      <c r="K14" s="1093"/>
      <c r="L14" s="1093"/>
      <c r="M14" s="1093"/>
    </row>
    <row r="15" spans="1:16" ht="14.25" customHeight="1" x14ac:dyDescent="0.25">
      <c r="A15" s="1093"/>
      <c r="B15" s="1093"/>
      <c r="C15" s="1093"/>
      <c r="D15" s="1093"/>
      <c r="E15" s="1093"/>
      <c r="F15" s="1093"/>
      <c r="G15" s="1093"/>
      <c r="H15" s="1093"/>
      <c r="I15" s="1093"/>
      <c r="J15" s="1093"/>
      <c r="K15" s="1093"/>
      <c r="L15" s="1093"/>
      <c r="M15" s="1093"/>
      <c r="P15" s="568"/>
    </row>
    <row r="16" spans="1:16" ht="10.5" customHeight="1" x14ac:dyDescent="0.25">
      <c r="A16" s="128"/>
      <c r="B16" s="128"/>
      <c r="C16" s="128"/>
      <c r="D16" s="128"/>
      <c r="E16" s="128"/>
      <c r="F16" s="128"/>
      <c r="G16" s="128"/>
      <c r="H16" s="128"/>
      <c r="I16" s="128"/>
      <c r="J16" s="128"/>
      <c r="K16" s="128"/>
      <c r="L16" s="128"/>
      <c r="M16" s="128"/>
    </row>
    <row r="17" spans="1:13" ht="26.25" customHeight="1" x14ac:dyDescent="0.25">
      <c r="A17" s="1092" t="s">
        <v>232</v>
      </c>
      <c r="B17" s="1092"/>
      <c r="C17" s="1092"/>
      <c r="D17" s="1092"/>
      <c r="E17" s="1092"/>
      <c r="F17" s="1092"/>
      <c r="G17" s="1092"/>
      <c r="H17" s="1092"/>
      <c r="I17" s="1092"/>
      <c r="J17" s="1092"/>
      <c r="K17" s="1092"/>
      <c r="L17" s="1092"/>
      <c r="M17" s="1092"/>
    </row>
    <row r="18" spans="1:13" ht="7.2" customHeight="1" x14ac:dyDescent="0.25">
      <c r="A18" s="41"/>
      <c r="B18" s="41"/>
      <c r="C18" s="41"/>
      <c r="D18" s="41"/>
      <c r="E18" s="41"/>
      <c r="F18" s="41"/>
      <c r="G18" s="41"/>
      <c r="H18" s="41"/>
      <c r="I18" s="41"/>
      <c r="J18" s="41"/>
      <c r="K18" s="41"/>
      <c r="L18" s="41"/>
      <c r="M18" s="41"/>
    </row>
    <row r="19" spans="1:13" ht="13.95" customHeight="1" x14ac:dyDescent="0.25">
      <c r="A19" s="1093" t="s">
        <v>233</v>
      </c>
      <c r="B19" s="1093"/>
      <c r="C19" s="1093"/>
      <c r="D19" s="1093"/>
      <c r="E19" s="1093"/>
      <c r="F19" s="1093"/>
      <c r="G19" s="1093"/>
      <c r="H19" s="1093"/>
      <c r="I19" s="1093"/>
      <c r="J19" s="1093"/>
      <c r="K19" s="1093"/>
      <c r="L19" s="1093"/>
      <c r="M19" s="1093"/>
    </row>
    <row r="20" spans="1:13" ht="16.2" customHeight="1" x14ac:dyDescent="0.25">
      <c r="A20" s="1093"/>
      <c r="B20" s="1093"/>
      <c r="C20" s="1093"/>
      <c r="D20" s="1093"/>
      <c r="E20" s="1093"/>
      <c r="F20" s="1093"/>
      <c r="G20" s="1093"/>
      <c r="H20" s="1093"/>
      <c r="I20" s="1093"/>
      <c r="J20" s="1093"/>
      <c r="K20" s="1093"/>
      <c r="L20" s="1093"/>
      <c r="M20" s="1093"/>
    </row>
    <row r="21" spans="1:13" ht="7.2" customHeight="1" x14ac:dyDescent="0.25">
      <c r="A21" s="41"/>
      <c r="B21" s="41"/>
      <c r="C21" s="41"/>
      <c r="D21" s="41"/>
      <c r="E21" s="41"/>
      <c r="F21" s="41"/>
      <c r="G21" s="41"/>
      <c r="H21" s="41"/>
      <c r="I21" s="41"/>
      <c r="J21" s="41"/>
      <c r="K21" s="41"/>
      <c r="L21" s="41"/>
      <c r="M21" s="41"/>
    </row>
    <row r="22" spans="1:13" ht="13.95" customHeight="1" x14ac:dyDescent="0.25">
      <c r="A22" s="1092" t="s">
        <v>234</v>
      </c>
      <c r="B22" s="1092"/>
      <c r="C22" s="1092"/>
      <c r="D22" s="1092"/>
      <c r="E22" s="1092"/>
      <c r="F22" s="1092"/>
      <c r="G22" s="1092"/>
      <c r="H22" s="1092"/>
      <c r="I22" s="1092"/>
      <c r="J22" s="1092"/>
      <c r="K22" s="1092"/>
      <c r="L22" s="1092"/>
      <c r="M22" s="1092"/>
    </row>
    <row r="23" spans="1:13" ht="16.2" customHeight="1" x14ac:dyDescent="0.25">
      <c r="A23" s="1092"/>
      <c r="B23" s="1092"/>
      <c r="C23" s="1092"/>
      <c r="D23" s="1092"/>
      <c r="E23" s="1092"/>
      <c r="F23" s="1092"/>
      <c r="G23" s="1092"/>
      <c r="H23" s="1092"/>
      <c r="I23" s="1092"/>
      <c r="J23" s="1092"/>
      <c r="K23" s="1092"/>
      <c r="L23" s="1092"/>
      <c r="M23" s="1092"/>
    </row>
    <row r="24" spans="1:13" ht="7.2" customHeight="1" x14ac:dyDescent="0.25">
      <c r="A24" s="41"/>
      <c r="B24" s="41"/>
      <c r="C24" s="41"/>
      <c r="D24" s="41"/>
      <c r="E24" s="41"/>
      <c r="F24" s="41"/>
      <c r="G24" s="41"/>
      <c r="H24" s="41"/>
      <c r="I24" s="41"/>
      <c r="J24" s="41"/>
      <c r="K24" s="41"/>
      <c r="L24" s="41"/>
      <c r="M24" s="41"/>
    </row>
    <row r="25" spans="1:13" ht="13.95" customHeight="1" x14ac:dyDescent="0.25">
      <c r="A25" s="1093" t="s">
        <v>235</v>
      </c>
      <c r="B25" s="1093"/>
      <c r="C25" s="1093"/>
      <c r="D25" s="1093"/>
      <c r="E25" s="1093"/>
      <c r="F25" s="1093"/>
      <c r="G25" s="1093"/>
      <c r="H25" s="1093"/>
      <c r="I25" s="1093"/>
      <c r="J25" s="1093"/>
      <c r="K25" s="1093"/>
      <c r="L25" s="1093"/>
      <c r="M25" s="1093"/>
    </row>
    <row r="26" spans="1:13" ht="16.2" customHeight="1" x14ac:dyDescent="0.25">
      <c r="A26" s="1093"/>
      <c r="B26" s="1093"/>
      <c r="C26" s="1093"/>
      <c r="D26" s="1093"/>
      <c r="E26" s="1093"/>
      <c r="F26" s="1093"/>
      <c r="G26" s="1093"/>
      <c r="H26" s="1093"/>
      <c r="I26" s="1093"/>
      <c r="J26" s="1093"/>
      <c r="K26" s="1093"/>
      <c r="L26" s="1093"/>
      <c r="M26" s="1093"/>
    </row>
    <row r="27" spans="1:13" ht="7.2" customHeight="1" x14ac:dyDescent="0.25">
      <c r="A27" s="41"/>
      <c r="B27" s="41"/>
      <c r="C27" s="41"/>
      <c r="D27" s="41"/>
      <c r="E27" s="41"/>
      <c r="F27" s="41"/>
      <c r="G27" s="41"/>
      <c r="H27" s="41"/>
      <c r="I27" s="41"/>
      <c r="J27" s="41"/>
      <c r="K27" s="41"/>
      <c r="L27" s="41"/>
      <c r="M27" s="41"/>
    </row>
    <row r="28" spans="1:13" ht="13.95" customHeight="1" x14ac:dyDescent="0.25">
      <c r="A28" s="1093" t="s">
        <v>236</v>
      </c>
      <c r="B28" s="1093"/>
      <c r="C28" s="1093"/>
      <c r="D28" s="1093"/>
      <c r="E28" s="1093"/>
      <c r="F28" s="1093"/>
      <c r="G28" s="1093"/>
      <c r="H28" s="1093"/>
      <c r="I28" s="1093"/>
      <c r="J28" s="1093"/>
      <c r="K28" s="1093"/>
      <c r="L28" s="1093"/>
      <c r="M28" s="1093"/>
    </row>
    <row r="29" spans="1:13" ht="16.2" customHeight="1" x14ac:dyDescent="0.25">
      <c r="A29" s="1093"/>
      <c r="B29" s="1093"/>
      <c r="C29" s="1093"/>
      <c r="D29" s="1093"/>
      <c r="E29" s="1093"/>
      <c r="F29" s="1093"/>
      <c r="G29" s="1093"/>
      <c r="H29" s="1093"/>
      <c r="I29" s="1093"/>
      <c r="J29" s="1093"/>
      <c r="K29" s="1093"/>
      <c r="L29" s="1093"/>
      <c r="M29" s="1093"/>
    </row>
    <row r="30" spans="1:13" ht="6.6" customHeight="1" x14ac:dyDescent="0.25">
      <c r="A30" s="41"/>
      <c r="B30" s="41"/>
      <c r="C30" s="41"/>
      <c r="D30" s="41"/>
      <c r="E30" s="41"/>
      <c r="F30" s="41"/>
      <c r="G30" s="41"/>
      <c r="H30" s="41"/>
      <c r="I30" s="41"/>
      <c r="J30" s="41"/>
      <c r="K30" s="41"/>
      <c r="L30" s="41"/>
      <c r="M30" s="41"/>
    </row>
    <row r="31" spans="1:13" ht="45.75" customHeight="1" x14ac:dyDescent="0.25">
      <c r="A31" s="1092" t="s">
        <v>237</v>
      </c>
      <c r="B31" s="1092"/>
      <c r="C31" s="1092"/>
      <c r="D31" s="1092"/>
      <c r="E31" s="1092"/>
      <c r="F31" s="1092"/>
      <c r="G31" s="1092"/>
      <c r="H31" s="1092"/>
      <c r="I31" s="1092"/>
      <c r="J31" s="1092"/>
      <c r="K31" s="1092"/>
      <c r="L31" s="1092"/>
      <c r="M31" s="1092"/>
    </row>
    <row r="32" spans="1:13" ht="10.5" customHeight="1" x14ac:dyDescent="0.25">
      <c r="A32" s="959"/>
      <c r="B32" s="959"/>
      <c r="C32" s="959"/>
      <c r="D32" s="959"/>
      <c r="E32" s="959"/>
      <c r="F32" s="959"/>
      <c r="G32" s="959"/>
      <c r="H32" s="959"/>
      <c r="I32" s="959"/>
      <c r="J32" s="959"/>
      <c r="K32" s="959"/>
      <c r="L32" s="959"/>
      <c r="M32" s="959"/>
    </row>
    <row r="33" spans="1:13" ht="15.75" customHeight="1" x14ac:dyDescent="0.25">
      <c r="A33" s="1092" t="s">
        <v>238</v>
      </c>
      <c r="B33" s="1092"/>
      <c r="C33" s="1092"/>
      <c r="D33" s="1092"/>
      <c r="E33" s="1092"/>
      <c r="F33" s="1092"/>
      <c r="G33" s="1092"/>
      <c r="H33" s="1092"/>
      <c r="I33" s="1092"/>
      <c r="J33" s="1092"/>
      <c r="K33" s="1092"/>
      <c r="L33" s="1092"/>
      <c r="M33" s="1092"/>
    </row>
    <row r="36" spans="1:13" ht="9.75" customHeight="1" x14ac:dyDescent="0.25">
      <c r="A36" s="41"/>
      <c r="B36" s="41"/>
      <c r="C36" s="41"/>
      <c r="D36" s="41"/>
      <c r="E36" s="41"/>
      <c r="F36" s="41"/>
      <c r="G36" s="41"/>
      <c r="H36" s="41"/>
      <c r="I36" s="41"/>
      <c r="J36" s="41"/>
      <c r="K36" s="41"/>
      <c r="L36" s="41"/>
      <c r="M36" s="41"/>
    </row>
    <row r="37" spans="1:13" ht="30" customHeight="1" x14ac:dyDescent="0.25">
      <c r="A37" s="1100" t="s">
        <v>181</v>
      </c>
      <c r="B37" s="1097"/>
      <c r="C37" s="1097"/>
      <c r="D37" s="1097"/>
      <c r="E37" s="1097"/>
      <c r="F37" s="1097"/>
      <c r="G37" s="1097"/>
      <c r="H37" s="1097"/>
      <c r="I37" s="1097"/>
      <c r="J37" s="1097"/>
      <c r="K37" s="1097"/>
      <c r="L37" s="1097"/>
      <c r="M37" s="1097"/>
    </row>
    <row r="42" spans="1:13" ht="11.25" customHeight="1" x14ac:dyDescent="0.25"/>
    <row r="55" spans="1:1" ht="21" customHeight="1" x14ac:dyDescent="0.25"/>
    <row r="56" spans="1:1" ht="21" customHeight="1" x14ac:dyDescent="0.3">
      <c r="A56" s="596"/>
    </row>
    <row r="371" ht="9.75" customHeight="1" x14ac:dyDescent="0.25"/>
  </sheetData>
  <mergeCells count="15">
    <mergeCell ref="A37:M37"/>
    <mergeCell ref="A11:M12"/>
    <mergeCell ref="A14:M15"/>
    <mergeCell ref="A17:M17"/>
    <mergeCell ref="A25:M26"/>
    <mergeCell ref="A28:M29"/>
    <mergeCell ref="A1:M1"/>
    <mergeCell ref="A31:M31"/>
    <mergeCell ref="A33:M33"/>
    <mergeCell ref="A3:M3"/>
    <mergeCell ref="A5:M5"/>
    <mergeCell ref="A19:M20"/>
    <mergeCell ref="A22:M23"/>
    <mergeCell ref="A7:M7"/>
    <mergeCell ref="A9:M9"/>
  </mergeCells>
  <conditionalFormatting sqref="N11:N12 N1 N37:N1048576 N30:N33 N16:N17">
    <cfRule type="containsText" dxfId="13" priority="12" operator="containsText" text="f">
      <formula>NOT(ISERROR(SEARCH("f",N1)))</formula>
    </cfRule>
  </conditionalFormatting>
  <conditionalFormatting sqref="N9">
    <cfRule type="containsText" dxfId="12" priority="11" operator="containsText" text="f">
      <formula>NOT(ISERROR(SEARCH("f",N9)))</formula>
    </cfRule>
  </conditionalFormatting>
  <conditionalFormatting sqref="N7">
    <cfRule type="containsText" dxfId="11" priority="9" operator="containsText" text="f">
      <formula>NOT(ISERROR(SEARCH("f",N7)))</formula>
    </cfRule>
  </conditionalFormatting>
  <conditionalFormatting sqref="N13:N15">
    <cfRule type="containsText" dxfId="10" priority="8" operator="containsText" text="f">
      <formula>NOT(ISERROR(SEARCH("f",N13)))</formula>
    </cfRule>
  </conditionalFormatting>
  <conditionalFormatting sqref="N18:N20">
    <cfRule type="containsText" dxfId="9" priority="7" operator="containsText" text="f">
      <formula>NOT(ISERROR(SEARCH("f",N18)))</formula>
    </cfRule>
  </conditionalFormatting>
  <conditionalFormatting sqref="N21:N23">
    <cfRule type="containsText" dxfId="8" priority="6" operator="containsText" text="f">
      <formula>NOT(ISERROR(SEARCH("f",N21)))</formula>
    </cfRule>
  </conditionalFormatting>
  <conditionalFormatting sqref="N24:N26">
    <cfRule type="containsText" dxfId="7" priority="5" operator="containsText" text="f">
      <formula>NOT(ISERROR(SEARCH("f",N24)))</formula>
    </cfRule>
  </conditionalFormatting>
  <conditionalFormatting sqref="N27:N29">
    <cfRule type="containsText" dxfId="6" priority="4" operator="containsText" text="f">
      <formula>NOT(ISERROR(SEARCH("f",N27)))</formula>
    </cfRule>
  </conditionalFormatting>
  <conditionalFormatting sqref="N36">
    <cfRule type="containsText" dxfId="5" priority="3" operator="containsText" text="f">
      <formula>NOT(ISERROR(SEARCH("f",N36)))</formula>
    </cfRule>
  </conditionalFormatting>
  <conditionalFormatting sqref="N3">
    <cfRule type="containsText" dxfId="4" priority="1" operator="containsText" text="f">
      <formula>NOT(ISERROR(SEARCH("f",N7)))</formula>
    </cfRule>
  </conditionalFormatting>
  <printOptions horizontalCentered="1"/>
  <pageMargins left="0.70866141732283472" right="0.51181102362204722" top="0.51181102362204722" bottom="0.51181102362204722" header="0.51181102362204722" footer="0.51181102362204722"/>
  <pageSetup scale="78" orientation="portrait" r:id="rId1"/>
  <headerFooter scaleWithDoc="0">
    <oddHeader xml:space="preserve">&amp;C </oddHeader>
    <oddFooter>&amp;L&amp;9Supplemental Investor Information (Unaudited)
First Quarter, 2023&amp;R&amp;9TELUS Corporation
Page &amp;P</oddFooter>
  </headerFooter>
  <colBreaks count="1" manualBreakCount="1">
    <brk id="13" max="1048575" man="1"/>
  </colBreaks>
  <extLst>
    <ext xmlns:x14="http://schemas.microsoft.com/office/spreadsheetml/2009/9/main" uri="{78C0D931-6437-407d-A8EE-F0AAD7539E65}">
      <x14:conditionalFormattings>
        <x14:conditionalFormatting xmlns:xm="http://schemas.microsoft.com/office/excel/2006/main">
          <x14:cfRule type="containsText" priority="10" operator="containsText" text="f" id="{E1F0817F-3AB3-4CD8-9029-318082474174}">
            <xm:f>NOT(ISERROR(SEARCH("f",'\\corp.ads\data\Finance\CorpControllerAB\MgmtRptg\2022\FP&amp;A Reporting\Results\03-Mar\Quarterly\IR Supplemental\[Q1 2022 IR Supplemental-draft for distribution.xlsx]Definitions'!#REF!)))</xm:f>
            <x14:dxf>
              <font>
                <color rgb="FF9C0006"/>
              </font>
              <fill>
                <patternFill>
                  <bgColor rgb="FFFFC7CE"/>
                </patternFill>
              </fill>
            </x14:dxf>
          </x14:cfRule>
          <xm:sqref>N10</xm:sqref>
        </x14:conditionalFormatting>
        <x14:conditionalFormatting xmlns:xm="http://schemas.microsoft.com/office/excel/2006/main">
          <x14:cfRule type="containsText" priority="13" operator="containsText" text="f" id="{C97E554C-D051-448F-997D-88AA88DE5793}">
            <xm:f>NOT(ISERROR(SEARCH("f",'\\corp.ads\data\Finance\CorpControllerAB\MgmtRptg\2022\FP&amp;A Reporting\Results\03-Mar\Quarterly\IR Supplemental\[Q1 2022 IR Supplemental-draft for distribution.xlsx]Definitions'!#REF!)))</xm:f>
            <x14:dxf>
              <font>
                <color rgb="FF9C0006"/>
              </font>
              <fill>
                <patternFill>
                  <bgColor rgb="FFFFC7CE"/>
                </patternFill>
              </fill>
            </x14:dxf>
          </x14:cfRule>
          <xm:sqref>N2</xm:sqref>
        </x14:conditionalFormatting>
        <x14:conditionalFormatting xmlns:xm="http://schemas.microsoft.com/office/excel/2006/main">
          <x14:cfRule type="containsText" priority="14" operator="containsText" text="f" id="{11C55954-B2A7-4AE0-941A-56953CD17B81}">
            <xm:f>NOT(ISERROR(SEARCH("f",'\\corp.ads\data\Finance\CorpControllerAB\MgmtRptg\2022\FP&amp;A Reporting\Results\03-Mar\Quarterly\IR Supplemental\[Q1 2022 IR Supplemental-draft for distribution.xlsx]Definitions'!#REF!)))</xm:f>
            <x14:dxf>
              <font>
                <color rgb="FF9C0006"/>
              </font>
              <fill>
                <patternFill>
                  <bgColor rgb="FFFFC7CE"/>
                </patternFill>
              </fill>
            </x14:dxf>
          </x14:cfRule>
          <xm:sqref>N8</xm:sqref>
        </x14:conditionalFormatting>
        <x14:conditionalFormatting xmlns:xm="http://schemas.microsoft.com/office/excel/2006/main">
          <x14:cfRule type="containsText" priority="2" operator="containsText" text="f" id="{3F91E4F2-9532-4DC7-B58D-3B9EDB50120F}">
            <xm:f>NOT(ISERROR(SEARCH("f",'\\corp.ads\data\Finance\CorpControllerAB\MgmtRptg\2022\FP&amp;A Reporting\Results\12-Dec\Quarterly\IR Supplemental\[Q4 2022 IR Supplemental-draft for distribution.xlsx]Definitions'!#REF!)))</xm:f>
            <x14:dxf>
              <font>
                <color rgb="FF9C0006"/>
              </font>
              <fill>
                <patternFill>
                  <bgColor rgb="FFFFC7CE"/>
                </patternFill>
              </fill>
            </x14:dxf>
          </x14:cfRule>
          <xm:sqref>N4:N6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R96"/>
  <sheetViews>
    <sheetView zoomScale="85" zoomScaleNormal="85" workbookViewId="0">
      <selection activeCell="B17" sqref="B17"/>
    </sheetView>
  </sheetViews>
  <sheetFormatPr defaultColWidth="8.88671875" defaultRowHeight="13.2" x14ac:dyDescent="0.25"/>
  <cols>
    <col min="1" max="1" width="19.5546875" style="480" customWidth="1"/>
    <col min="2" max="2" width="10.88671875" style="480" customWidth="1"/>
    <col min="3" max="3" width="11.33203125" style="480" customWidth="1"/>
    <col min="4" max="4" width="17.33203125" style="480" bestFit="1" customWidth="1"/>
    <col min="5" max="5" width="9.5546875" style="480" customWidth="1"/>
    <col min="6" max="6" width="8.88671875" style="480" customWidth="1"/>
    <col min="7" max="7" width="9.5546875" style="480" bestFit="1" customWidth="1"/>
    <col min="8" max="8" width="17.33203125" style="480" bestFit="1" customWidth="1"/>
    <col min="9" max="9" width="9.6640625" style="480" customWidth="1"/>
    <col min="10" max="10" width="10.6640625" style="480" customWidth="1"/>
    <col min="11" max="11" width="12.44140625" style="480" customWidth="1"/>
    <col min="12" max="16" width="9.33203125" style="480" bestFit="1" customWidth="1"/>
    <col min="17" max="17" width="10.33203125" style="480" bestFit="1" customWidth="1"/>
    <col min="18" max="24" width="9.33203125" style="480" customWidth="1"/>
    <col min="25" max="30" width="8.88671875" style="480"/>
    <col min="31" max="31" width="12.6640625" style="480" customWidth="1"/>
    <col min="32" max="32" width="8.88671875" style="480"/>
    <col min="33" max="33" width="7.6640625" style="480" customWidth="1"/>
    <col min="34" max="34" width="10.33203125" style="480" customWidth="1"/>
    <col min="35" max="36" width="9.109375" style="480" customWidth="1"/>
    <col min="37" max="37" width="13" style="480" customWidth="1"/>
    <col min="38" max="38" width="9.109375" style="480" customWidth="1"/>
    <col min="39" max="39" width="13" style="480" customWidth="1"/>
    <col min="40" max="40" width="8" style="480" bestFit="1" customWidth="1"/>
    <col min="41" max="42" width="8.44140625" style="480" customWidth="1"/>
    <col min="43" max="43" width="10.33203125" style="480" customWidth="1"/>
    <col min="44" max="44" width="9.109375" style="480" customWidth="1"/>
    <col min="45" max="45" width="8" style="480" customWidth="1"/>
    <col min="46" max="46" width="9.109375" style="480" customWidth="1"/>
    <col min="47" max="47" width="11.5546875" style="480" customWidth="1"/>
    <col min="48" max="48" width="9.109375" style="480" customWidth="1"/>
    <col min="49" max="49" width="13.5546875" style="480" customWidth="1"/>
    <col min="50" max="51" width="8.88671875" style="480" customWidth="1"/>
    <col min="52" max="52" width="10.6640625" style="480" customWidth="1"/>
    <col min="53" max="53" width="13" style="480" customWidth="1"/>
    <col min="54" max="54" width="9.44140625" style="480" customWidth="1"/>
    <col min="55" max="55" width="11.44140625" style="480" customWidth="1"/>
    <col min="56" max="56" width="12.44140625" style="480" customWidth="1"/>
    <col min="57" max="57" width="8.44140625" style="480" customWidth="1"/>
    <col min="58" max="58" width="13.33203125" style="480" customWidth="1"/>
    <col min="59" max="62" width="8.88671875" style="480"/>
    <col min="63" max="63" width="12.44140625" style="480" customWidth="1"/>
    <col min="64" max="67" width="8.88671875" style="480"/>
    <col min="68" max="68" width="13.5546875" style="480" customWidth="1"/>
    <col min="69" max="69" width="12.109375" style="480" customWidth="1"/>
    <col min="70" max="70" width="10.44140625" style="480" customWidth="1"/>
    <col min="71" max="16384" width="8.88671875" style="480"/>
  </cols>
  <sheetData>
    <row r="1" spans="1:69" s="464" customFormat="1" ht="66" x14ac:dyDescent="0.25">
      <c r="A1" s="462" t="s">
        <v>78</v>
      </c>
      <c r="B1" s="462"/>
      <c r="C1" s="462"/>
      <c r="D1" s="462"/>
      <c r="E1" s="462"/>
      <c r="F1" s="462" t="s">
        <v>79</v>
      </c>
      <c r="G1" s="462"/>
      <c r="H1" s="462"/>
      <c r="I1" s="462"/>
      <c r="J1" s="1102" t="s">
        <v>130</v>
      </c>
      <c r="K1" s="1102"/>
      <c r="L1" s="463" t="s">
        <v>132</v>
      </c>
      <c r="M1" s="463" t="s">
        <v>191</v>
      </c>
      <c r="N1" s="462"/>
      <c r="O1" s="463" t="s">
        <v>131</v>
      </c>
      <c r="P1" s="463" t="s">
        <v>192</v>
      </c>
      <c r="Q1" s="462"/>
      <c r="R1" s="462"/>
      <c r="S1" s="462"/>
      <c r="T1" s="462" t="s">
        <v>80</v>
      </c>
      <c r="U1" s="462"/>
      <c r="V1" s="462"/>
      <c r="X1" s="464" t="s">
        <v>81</v>
      </c>
      <c r="AA1" s="464" t="s">
        <v>82</v>
      </c>
      <c r="AE1" s="1101" t="s">
        <v>83</v>
      </c>
      <c r="AF1" s="1101"/>
      <c r="AG1" s="1101" t="s">
        <v>84</v>
      </c>
      <c r="AH1" s="1101"/>
      <c r="AI1" s="1101" t="s">
        <v>85</v>
      </c>
      <c r="AJ1" s="1101"/>
      <c r="AN1" s="465" t="s">
        <v>86</v>
      </c>
      <c r="AP1" s="465" t="s">
        <v>87</v>
      </c>
      <c r="AR1" s="465" t="s">
        <v>88</v>
      </c>
      <c r="AT1" s="465" t="s">
        <v>89</v>
      </c>
      <c r="AU1" s="1101" t="s">
        <v>83</v>
      </c>
      <c r="AV1" s="1101"/>
      <c r="AW1" s="1101" t="s">
        <v>90</v>
      </c>
      <c r="AX1" s="1101"/>
      <c r="AY1" s="1101" t="s">
        <v>91</v>
      </c>
      <c r="AZ1" s="1101"/>
      <c r="BA1" s="466"/>
      <c r="BB1" s="464" t="s">
        <v>92</v>
      </c>
      <c r="BD1" s="464" t="s">
        <v>93</v>
      </c>
      <c r="BG1" s="467"/>
      <c r="BH1" s="468" t="s">
        <v>94</v>
      </c>
      <c r="BM1" s="465" t="s">
        <v>95</v>
      </c>
      <c r="BN1" s="466" t="s">
        <v>96</v>
      </c>
      <c r="BO1" s="466" t="s">
        <v>97</v>
      </c>
      <c r="BP1" s="464" t="s">
        <v>98</v>
      </c>
    </row>
    <row r="2" spans="1:69" x14ac:dyDescent="0.25">
      <c r="A2" s="469" t="s">
        <v>100</v>
      </c>
      <c r="B2" s="470">
        <v>1896</v>
      </c>
      <c r="C2" s="471"/>
      <c r="D2" s="472"/>
      <c r="E2" s="472"/>
      <c r="F2" s="469" t="str">
        <f t="shared" ref="F2:F16" si="0">$A2</f>
        <v>Q1-19</v>
      </c>
      <c r="G2" s="473">
        <v>8470</v>
      </c>
      <c r="H2" s="471"/>
      <c r="I2" s="472"/>
      <c r="J2" s="528"/>
      <c r="K2" s="529"/>
      <c r="L2" s="531"/>
      <c r="M2" s="531"/>
      <c r="N2" s="530"/>
      <c r="O2" s="531"/>
      <c r="P2" s="531"/>
      <c r="Q2" s="472"/>
      <c r="R2" s="472"/>
      <c r="S2" s="472"/>
      <c r="T2" s="469" t="str">
        <f t="shared" ref="T2:T16" si="1">$A2</f>
        <v>Q1-19</v>
      </c>
      <c r="U2" s="472">
        <v>0.27250000000000002</v>
      </c>
      <c r="V2" s="472"/>
      <c r="W2" s="472"/>
      <c r="X2" s="469" t="str">
        <f t="shared" ref="X2:X16" si="2">$A2</f>
        <v>Q1-19</v>
      </c>
      <c r="Y2" s="476">
        <v>0.16300000000000001</v>
      </c>
      <c r="Z2" s="472"/>
      <c r="AA2" s="469" t="str">
        <f t="shared" ref="AA2:AA16" si="3">$A2</f>
        <v>Q1-19</v>
      </c>
      <c r="AB2" s="475">
        <f>+BA2</f>
        <v>14057</v>
      </c>
      <c r="AC2" s="472"/>
      <c r="AD2" s="472"/>
      <c r="AE2" s="469" t="str">
        <f t="shared" ref="AE2:AE16" si="4">$A2</f>
        <v>Q1-19</v>
      </c>
      <c r="AF2" s="471">
        <f>+AV2</f>
        <v>4321</v>
      </c>
      <c r="AG2" s="469" t="str">
        <f t="shared" ref="AG2:AG16" si="5">$A2</f>
        <v>Q1-19</v>
      </c>
      <c r="AH2" s="471">
        <f>+AX2</f>
        <v>8470</v>
      </c>
      <c r="AI2" s="469" t="str">
        <f t="shared" ref="AI2:AI16" si="6">$A2</f>
        <v>Q1-19</v>
      </c>
      <c r="AJ2" s="471">
        <f>+AZ2</f>
        <v>1266</v>
      </c>
      <c r="AK2" s="471">
        <f t="shared" ref="AK2:AK15" si="7">ROUND(AH2+AF2+AJ2,0)</f>
        <v>14057</v>
      </c>
      <c r="AL2" s="472" t="b">
        <f t="shared" ref="AL2:AL15" si="8">AK2=AB2</f>
        <v>1</v>
      </c>
      <c r="AM2" s="469" t="str">
        <f t="shared" ref="AM2:AM16" si="9">$A2</f>
        <v>Q1-19</v>
      </c>
      <c r="AN2" s="475">
        <v>1110</v>
      </c>
      <c r="AO2" s="469" t="str">
        <f t="shared" ref="AO2:AO16" si="10">$A2</f>
        <v>Q1-19</v>
      </c>
      <c r="AP2" s="475">
        <v>17</v>
      </c>
      <c r="AQ2" s="469" t="str">
        <f t="shared" ref="AQ2:AQ16" si="11">$A2</f>
        <v>Q1-19</v>
      </c>
      <c r="AR2" s="475">
        <v>22</v>
      </c>
      <c r="AS2" s="469" t="str">
        <f t="shared" ref="AS2:AS16" si="12">$A2</f>
        <v>Q1-19</v>
      </c>
      <c r="AT2" s="475">
        <v>6</v>
      </c>
      <c r="AU2" s="477" t="s">
        <v>100</v>
      </c>
      <c r="AV2" s="478">
        <v>4321</v>
      </c>
      <c r="AW2" s="477" t="str">
        <f>$AU2</f>
        <v>Q1-19</v>
      </c>
      <c r="AX2" s="478">
        <v>8470</v>
      </c>
      <c r="AY2" s="477" t="str">
        <f>$AU2</f>
        <v>Q1-19</v>
      </c>
      <c r="AZ2" s="478">
        <v>1266</v>
      </c>
      <c r="BA2" s="478">
        <f t="shared" ref="BA2:BA14" si="13">+AX2+AV2+AZ2</f>
        <v>14057</v>
      </c>
      <c r="BB2" s="469" t="str">
        <f t="shared" ref="BB2:BB16" si="14">$A2</f>
        <v>Q1-19</v>
      </c>
      <c r="BC2" s="630">
        <v>59.33</v>
      </c>
      <c r="BD2" s="469" t="str">
        <f t="shared" ref="BD2:BD16" si="15">$A2</f>
        <v>Q1-19</v>
      </c>
      <c r="BE2" s="631">
        <v>1.02</v>
      </c>
      <c r="BG2" s="477" t="str">
        <f>$AU2</f>
        <v>Q1-19</v>
      </c>
      <c r="BH2" s="478">
        <v>8470</v>
      </c>
      <c r="BI2" s="481">
        <f>+BH2-AX2</f>
        <v>0</v>
      </c>
      <c r="BL2" s="469" t="str">
        <f t="shared" ref="BL2:BL16" si="16">$A2</f>
        <v>Q1-19</v>
      </c>
      <c r="BM2" s="482">
        <f>BH2</f>
        <v>8470</v>
      </c>
      <c r="BN2" s="483">
        <v>1266</v>
      </c>
      <c r="BO2" s="481">
        <f>+BM2+BN2</f>
        <v>9736</v>
      </c>
      <c r="BP2" s="482">
        <f>AF2</f>
        <v>4321</v>
      </c>
      <c r="BQ2" s="481">
        <f t="shared" ref="BQ2:BQ15" si="17">SUM(BO2:BP2)</f>
        <v>14057</v>
      </c>
    </row>
    <row r="3" spans="1:69" x14ac:dyDescent="0.25">
      <c r="A3" s="469" t="s">
        <v>103</v>
      </c>
      <c r="B3" s="470">
        <v>1921</v>
      </c>
      <c r="C3" s="471"/>
      <c r="D3" s="472"/>
      <c r="E3" s="472"/>
      <c r="F3" s="469" t="str">
        <f t="shared" si="0"/>
        <v>Q2-19</v>
      </c>
      <c r="G3" s="473">
        <v>8552</v>
      </c>
      <c r="H3" s="471"/>
      <c r="I3" s="472"/>
      <c r="J3" s="528"/>
      <c r="K3" s="529"/>
      <c r="L3" s="531"/>
      <c r="M3" s="531"/>
      <c r="N3" s="530"/>
      <c r="O3" s="531"/>
      <c r="P3" s="531"/>
      <c r="Q3" s="472"/>
      <c r="R3" s="472"/>
      <c r="S3" s="472"/>
      <c r="T3" s="469" t="str">
        <f t="shared" si="1"/>
        <v>Q2-19</v>
      </c>
      <c r="U3" s="472">
        <v>0.28125</v>
      </c>
      <c r="V3" s="472"/>
      <c r="W3" s="472"/>
      <c r="X3" s="469" t="str">
        <f t="shared" si="2"/>
        <v>Q2-19</v>
      </c>
      <c r="Y3" s="476">
        <v>0.17199999999999999</v>
      </c>
      <c r="Z3" s="472"/>
      <c r="AA3" s="469" t="str">
        <f t="shared" si="3"/>
        <v>Q2-19</v>
      </c>
      <c r="AB3" s="475">
        <f>+BA6</f>
        <v>14254</v>
      </c>
      <c r="AC3" s="472"/>
      <c r="AD3" s="472"/>
      <c r="AE3" s="469" t="str">
        <f t="shared" si="4"/>
        <v>Q2-19</v>
      </c>
      <c r="AF3" s="471">
        <f>+AV6</f>
        <v>4364</v>
      </c>
      <c r="AG3" s="469" t="str">
        <f t="shared" si="5"/>
        <v>Q2-19</v>
      </c>
      <c r="AH3" s="471">
        <f>+AX6</f>
        <v>8552</v>
      </c>
      <c r="AI3" s="469" t="str">
        <f t="shared" si="6"/>
        <v>Q2-19</v>
      </c>
      <c r="AJ3" s="471">
        <f>+AZ6</f>
        <v>1338</v>
      </c>
      <c r="AK3" s="471">
        <f t="shared" si="7"/>
        <v>14254</v>
      </c>
      <c r="AL3" s="472" t="b">
        <f t="shared" si="8"/>
        <v>1</v>
      </c>
      <c r="AM3" s="469" t="str">
        <f t="shared" si="9"/>
        <v>Q2-19</v>
      </c>
      <c r="AN3" s="475">
        <v>1126</v>
      </c>
      <c r="AO3" s="469" t="str">
        <f t="shared" si="10"/>
        <v>Q2-19</v>
      </c>
      <c r="AP3" s="475">
        <v>16</v>
      </c>
      <c r="AQ3" s="469" t="str">
        <f t="shared" si="11"/>
        <v>Q2-19</v>
      </c>
      <c r="AR3" s="475">
        <v>25</v>
      </c>
      <c r="AS3" s="469" t="str">
        <f t="shared" si="12"/>
        <v>Q2-19</v>
      </c>
      <c r="AT3" s="475">
        <v>11</v>
      </c>
      <c r="AU3" s="477" t="s">
        <v>101</v>
      </c>
      <c r="AV3" s="478">
        <v>4989</v>
      </c>
      <c r="AW3" s="477" t="str">
        <f t="shared" ref="AW3:AY17" si="18">$AU3</f>
        <v>Q1-20</v>
      </c>
      <c r="AX3" s="478">
        <v>8664</v>
      </c>
      <c r="AY3" s="477" t="str">
        <f t="shared" si="18"/>
        <v>Q1-20</v>
      </c>
      <c r="AZ3" s="478">
        <v>1588</v>
      </c>
      <c r="BA3" s="478">
        <f t="shared" si="13"/>
        <v>15241</v>
      </c>
      <c r="BB3" s="469" t="str">
        <f t="shared" si="14"/>
        <v>Q2-19</v>
      </c>
      <c r="BC3" s="630">
        <v>60.3</v>
      </c>
      <c r="BD3" s="469" t="str">
        <f t="shared" si="15"/>
        <v>Q2-19</v>
      </c>
      <c r="BE3" s="631">
        <v>1.01</v>
      </c>
      <c r="BG3" s="477" t="str">
        <f t="shared" ref="BG3:BG17" si="19">$AU3</f>
        <v>Q1-20</v>
      </c>
      <c r="BH3" s="478">
        <v>8664</v>
      </c>
      <c r="BI3" s="481">
        <f>+BH3-AX3</f>
        <v>0</v>
      </c>
      <c r="BL3" s="469" t="str">
        <f t="shared" si="16"/>
        <v>Q2-19</v>
      </c>
      <c r="BM3" s="482">
        <f>BH6</f>
        <v>8552</v>
      </c>
      <c r="BN3" s="483">
        <v>1338</v>
      </c>
      <c r="BO3" s="481">
        <f t="shared" ref="BO3:BO13" si="20">+BM3+BN3</f>
        <v>9890</v>
      </c>
      <c r="BP3" s="482">
        <f t="shared" ref="BP3:BP17" si="21">AF3</f>
        <v>4364</v>
      </c>
      <c r="BQ3" s="481">
        <f t="shared" si="17"/>
        <v>14254</v>
      </c>
    </row>
    <row r="4" spans="1:69" x14ac:dyDescent="0.25">
      <c r="A4" s="469" t="s">
        <v>107</v>
      </c>
      <c r="B4" s="470">
        <v>1953</v>
      </c>
      <c r="C4" s="471"/>
      <c r="D4" s="472"/>
      <c r="E4" s="472"/>
      <c r="F4" s="469" t="str">
        <f t="shared" si="0"/>
        <v>Q3-19</v>
      </c>
      <c r="G4" s="473">
        <v>8663</v>
      </c>
      <c r="H4" s="471"/>
      <c r="I4" s="472"/>
      <c r="J4" s="528"/>
      <c r="K4" s="529"/>
      <c r="L4" s="531"/>
      <c r="M4" s="531"/>
      <c r="N4" s="530"/>
      <c r="O4" s="531"/>
      <c r="P4" s="531"/>
      <c r="Q4" s="472"/>
      <c r="R4" s="472"/>
      <c r="S4" s="472"/>
      <c r="T4" s="469" t="str">
        <f t="shared" si="1"/>
        <v>Q3-19</v>
      </c>
      <c r="U4" s="472">
        <v>0.28125</v>
      </c>
      <c r="V4" s="472"/>
      <c r="W4" s="472"/>
      <c r="X4" s="469" t="str">
        <f t="shared" si="2"/>
        <v>Q3-19</v>
      </c>
      <c r="Y4" s="476">
        <v>0.16800000000000001</v>
      </c>
      <c r="Z4" s="472"/>
      <c r="AA4" s="469" t="str">
        <f t="shared" si="3"/>
        <v>Q3-19</v>
      </c>
      <c r="AB4" s="475">
        <f>+ROUND(BA10,0)</f>
        <v>14500</v>
      </c>
      <c r="AC4" s="472"/>
      <c r="AD4" s="472"/>
      <c r="AE4" s="469" t="str">
        <f t="shared" si="4"/>
        <v>Q3-19</v>
      </c>
      <c r="AF4" s="471">
        <f>+AV10</f>
        <v>4417</v>
      </c>
      <c r="AG4" s="469" t="str">
        <f t="shared" si="5"/>
        <v>Q3-19</v>
      </c>
      <c r="AH4" s="471">
        <f>+AX10</f>
        <v>8663</v>
      </c>
      <c r="AI4" s="469" t="str">
        <f t="shared" si="6"/>
        <v>Q3-19</v>
      </c>
      <c r="AJ4" s="471">
        <f>+AZ10</f>
        <v>1420</v>
      </c>
      <c r="AK4" s="471">
        <f t="shared" si="7"/>
        <v>14500</v>
      </c>
      <c r="AL4" s="472" t="b">
        <f t="shared" si="8"/>
        <v>1</v>
      </c>
      <c r="AM4" s="469" t="str">
        <f t="shared" si="9"/>
        <v>Q3-19</v>
      </c>
      <c r="AN4" s="475">
        <v>1145</v>
      </c>
      <c r="AO4" s="469" t="str">
        <f t="shared" si="10"/>
        <v>Q3-19</v>
      </c>
      <c r="AP4" s="475">
        <v>19</v>
      </c>
      <c r="AQ4" s="469" t="str">
        <f t="shared" si="11"/>
        <v>Q3-19</v>
      </c>
      <c r="AR4" s="475">
        <v>32</v>
      </c>
      <c r="AS4" s="469" t="str">
        <f t="shared" si="12"/>
        <v>Q3-19</v>
      </c>
      <c r="AT4" s="475">
        <v>14</v>
      </c>
      <c r="AU4" s="477" t="s">
        <v>126</v>
      </c>
      <c r="AV4" s="478">
        <v>5259</v>
      </c>
      <c r="AW4" s="477" t="str">
        <f t="shared" si="18"/>
        <v>Q1-21</v>
      </c>
      <c r="AX4" s="478">
        <v>8954</v>
      </c>
      <c r="AY4" s="477" t="str">
        <f t="shared" si="18"/>
        <v>Q1-21</v>
      </c>
      <c r="AZ4" s="478">
        <v>1859</v>
      </c>
      <c r="BA4" s="478">
        <f t="shared" si="13"/>
        <v>16072</v>
      </c>
      <c r="BB4" s="469" t="str">
        <f t="shared" si="14"/>
        <v>Q3-19</v>
      </c>
      <c r="BC4" s="630">
        <v>61.64</v>
      </c>
      <c r="BD4" s="469" t="str">
        <f t="shared" si="15"/>
        <v>Q3-19</v>
      </c>
      <c r="BE4" s="631">
        <v>1.0900000000000001</v>
      </c>
      <c r="BG4" s="477" t="str">
        <f t="shared" si="19"/>
        <v>Q1-21</v>
      </c>
      <c r="BH4" s="478">
        <v>8954</v>
      </c>
      <c r="BI4" s="481">
        <f>+BH4-AX4</f>
        <v>0</v>
      </c>
      <c r="BL4" s="469" t="str">
        <f t="shared" si="16"/>
        <v>Q3-19</v>
      </c>
      <c r="BM4" s="481">
        <f>BH10</f>
        <v>8663</v>
      </c>
      <c r="BN4" s="483">
        <v>1420</v>
      </c>
      <c r="BO4" s="481">
        <f t="shared" si="20"/>
        <v>10083</v>
      </c>
      <c r="BP4" s="482">
        <f t="shared" si="21"/>
        <v>4417</v>
      </c>
      <c r="BQ4" s="481">
        <f t="shared" si="17"/>
        <v>14500</v>
      </c>
    </row>
    <row r="5" spans="1:69" x14ac:dyDescent="0.25">
      <c r="A5" s="469" t="s">
        <v>109</v>
      </c>
      <c r="B5" s="470">
        <v>1981</v>
      </c>
      <c r="C5" s="471"/>
      <c r="D5" s="472"/>
      <c r="E5" s="472"/>
      <c r="F5" s="469" t="str">
        <f t="shared" si="0"/>
        <v>Q4-19</v>
      </c>
      <c r="G5" s="473">
        <v>8733</v>
      </c>
      <c r="H5" s="471"/>
      <c r="I5" s="472"/>
      <c r="J5" s="528"/>
      <c r="K5" s="529"/>
      <c r="L5" s="531"/>
      <c r="M5" s="531"/>
      <c r="N5" s="530"/>
      <c r="O5" s="531"/>
      <c r="P5" s="531"/>
      <c r="Q5" s="472"/>
      <c r="R5" s="472"/>
      <c r="S5" s="472"/>
      <c r="T5" s="469" t="str">
        <f t="shared" si="1"/>
        <v>Q4-19</v>
      </c>
      <c r="U5" s="472">
        <v>0.29125000000000001</v>
      </c>
      <c r="V5" s="472"/>
      <c r="W5" s="472"/>
      <c r="X5" s="469" t="str">
        <f t="shared" si="2"/>
        <v>Q4-19</v>
      </c>
      <c r="Y5" s="476">
        <v>0.16700000000000001</v>
      </c>
      <c r="Z5" s="472"/>
      <c r="AA5" s="469" t="str">
        <f t="shared" si="3"/>
        <v>Q4-19</v>
      </c>
      <c r="AB5" s="475">
        <f>+ROUND(BA14,0)</f>
        <v>15166</v>
      </c>
      <c r="AC5" s="472"/>
      <c r="AD5" s="472"/>
      <c r="AE5" s="469" t="str">
        <f t="shared" si="4"/>
        <v>Q4-19</v>
      </c>
      <c r="AF5" s="471">
        <f>+AV14</f>
        <v>4953</v>
      </c>
      <c r="AG5" s="469" t="str">
        <f t="shared" si="5"/>
        <v>Q4-19</v>
      </c>
      <c r="AH5" s="471">
        <f>+AX14</f>
        <v>8733</v>
      </c>
      <c r="AI5" s="469" t="str">
        <f t="shared" si="6"/>
        <v>Q4-19</v>
      </c>
      <c r="AJ5" s="471">
        <f>+AZ14</f>
        <v>1480</v>
      </c>
      <c r="AK5" s="471">
        <f t="shared" si="7"/>
        <v>15166</v>
      </c>
      <c r="AL5" s="472" t="b">
        <f t="shared" si="8"/>
        <v>1</v>
      </c>
      <c r="AM5" s="469" t="str">
        <f t="shared" si="9"/>
        <v>Q4-19</v>
      </c>
      <c r="AN5" s="475">
        <v>1160</v>
      </c>
      <c r="AO5" s="469" t="str">
        <f t="shared" si="10"/>
        <v>Q4-19</v>
      </c>
      <c r="AP5" s="475">
        <v>15</v>
      </c>
      <c r="AQ5" s="469" t="str">
        <f t="shared" si="11"/>
        <v>Q4-19</v>
      </c>
      <c r="AR5" s="475">
        <v>28</v>
      </c>
      <c r="AS5" s="469" t="str">
        <f t="shared" si="12"/>
        <v>Q4-19</v>
      </c>
      <c r="AT5" s="475">
        <v>15</v>
      </c>
      <c r="AU5" s="477" t="s">
        <v>199</v>
      </c>
      <c r="AV5" s="478">
        <f>'TTech Operating Stats History'!$B$40</f>
        <v>18236</v>
      </c>
      <c r="AW5" s="477" t="str">
        <f t="shared" si="18"/>
        <v>Q1-22</v>
      </c>
      <c r="AX5" s="478">
        <f>'TTech Operating Stats History'!$B$33</f>
        <v>9688</v>
      </c>
      <c r="AY5" s="477" t="str">
        <f t="shared" si="18"/>
        <v>Q1-22</v>
      </c>
      <c r="AZ5" s="478">
        <f>'TTech Operating Stats History'!$B$34</f>
        <v>2608</v>
      </c>
      <c r="BA5" s="478">
        <f t="shared" si="13"/>
        <v>30532</v>
      </c>
      <c r="BB5" s="469" t="str">
        <f t="shared" si="14"/>
        <v>Q4-19</v>
      </c>
      <c r="BC5" s="630">
        <v>59.29</v>
      </c>
      <c r="BD5" s="469" t="str">
        <f t="shared" si="15"/>
        <v>Q4-19</v>
      </c>
      <c r="BE5" s="631">
        <v>1.2</v>
      </c>
      <c r="BG5" s="477" t="str">
        <f t="shared" si="19"/>
        <v>Q1-22</v>
      </c>
      <c r="BH5" s="478">
        <f>'TTech Operating Stats History'!$B$33</f>
        <v>9688</v>
      </c>
      <c r="BI5" s="481">
        <f>+BH5-AX5</f>
        <v>0</v>
      </c>
      <c r="BL5" s="469" t="str">
        <f t="shared" si="16"/>
        <v>Q4-19</v>
      </c>
      <c r="BM5" s="481">
        <f>BH14</f>
        <v>8733</v>
      </c>
      <c r="BN5" s="483">
        <v>1480</v>
      </c>
      <c r="BO5" s="481">
        <f t="shared" si="20"/>
        <v>10213</v>
      </c>
      <c r="BP5" s="482">
        <f t="shared" si="21"/>
        <v>4953</v>
      </c>
      <c r="BQ5" s="481">
        <f t="shared" si="17"/>
        <v>15166</v>
      </c>
    </row>
    <row r="6" spans="1:69" x14ac:dyDescent="0.25">
      <c r="A6" s="469" t="s">
        <v>101</v>
      </c>
      <c r="B6" s="470">
        <v>2007</v>
      </c>
      <c r="C6" s="472"/>
      <c r="D6" s="472"/>
      <c r="E6" s="472"/>
      <c r="F6" s="469" t="str">
        <f t="shared" si="0"/>
        <v>Q1-20</v>
      </c>
      <c r="G6" s="473">
        <v>8664</v>
      </c>
      <c r="H6" s="472"/>
      <c r="I6" s="472">
        <v>2020</v>
      </c>
      <c r="J6" s="469" t="s">
        <v>70</v>
      </c>
      <c r="K6" s="527">
        <v>1301</v>
      </c>
      <c r="L6" s="475">
        <v>1511</v>
      </c>
      <c r="M6" s="475">
        <v>3293</v>
      </c>
      <c r="N6" s="472"/>
      <c r="O6" s="475">
        <v>108</v>
      </c>
      <c r="P6" s="475">
        <v>370</v>
      </c>
      <c r="Q6" s="472"/>
      <c r="R6" s="472"/>
      <c r="S6" s="472"/>
      <c r="T6" s="469" t="str">
        <f t="shared" si="1"/>
        <v>Q1-20</v>
      </c>
      <c r="U6" s="472">
        <v>0.29125000000000001</v>
      </c>
      <c r="V6" s="472"/>
      <c r="W6" s="472"/>
      <c r="X6" s="469" t="str">
        <f t="shared" si="2"/>
        <v>Q1-20</v>
      </c>
      <c r="Y6" s="476">
        <v>0.152</v>
      </c>
      <c r="Z6" s="472"/>
      <c r="AA6" s="469" t="str">
        <f t="shared" si="3"/>
        <v>Q1-20</v>
      </c>
      <c r="AB6" s="471">
        <f>ROUND(BA3,0)</f>
        <v>15241</v>
      </c>
      <c r="AC6" s="472"/>
      <c r="AD6" s="472"/>
      <c r="AE6" s="469" t="str">
        <f t="shared" si="4"/>
        <v>Q1-20</v>
      </c>
      <c r="AF6" s="471">
        <f>AV3</f>
        <v>4989</v>
      </c>
      <c r="AG6" s="469" t="str">
        <f t="shared" si="5"/>
        <v>Q1-20</v>
      </c>
      <c r="AH6" s="471">
        <f>AX3</f>
        <v>8664</v>
      </c>
      <c r="AI6" s="469" t="str">
        <f t="shared" si="6"/>
        <v>Q1-20</v>
      </c>
      <c r="AJ6" s="471">
        <f>AZ3</f>
        <v>1588</v>
      </c>
      <c r="AK6" s="471">
        <f t="shared" si="7"/>
        <v>15241</v>
      </c>
      <c r="AL6" s="472" t="b">
        <f t="shared" si="8"/>
        <v>1</v>
      </c>
      <c r="AM6" s="469" t="str">
        <f t="shared" si="9"/>
        <v>Q1-20</v>
      </c>
      <c r="AN6" s="475">
        <v>1168</v>
      </c>
      <c r="AO6" s="469" t="str">
        <f t="shared" si="10"/>
        <v>Q1-20</v>
      </c>
      <c r="AP6" s="475">
        <v>8</v>
      </c>
      <c r="AQ6" s="469" t="str">
        <f t="shared" si="11"/>
        <v>Q1-20</v>
      </c>
      <c r="AR6" s="475">
        <v>26</v>
      </c>
      <c r="AS6" s="469" t="str">
        <f t="shared" si="12"/>
        <v>Q1-20</v>
      </c>
      <c r="AT6" s="475">
        <v>15</v>
      </c>
      <c r="AU6" s="484" t="s">
        <v>103</v>
      </c>
      <c r="AV6" s="485">
        <v>4364</v>
      </c>
      <c r="AW6" s="484" t="str">
        <f t="shared" si="18"/>
        <v>Q2-19</v>
      </c>
      <c r="AX6" s="485">
        <v>8552</v>
      </c>
      <c r="AY6" s="484" t="str">
        <f t="shared" si="18"/>
        <v>Q2-19</v>
      </c>
      <c r="AZ6" s="485">
        <v>1338</v>
      </c>
      <c r="BA6" s="485">
        <f t="shared" si="13"/>
        <v>14254</v>
      </c>
      <c r="BB6" s="469" t="str">
        <f t="shared" si="14"/>
        <v>Q1-20</v>
      </c>
      <c r="BC6" s="630">
        <v>58.24</v>
      </c>
      <c r="BD6" s="469" t="str">
        <f t="shared" si="15"/>
        <v>Q1-20</v>
      </c>
      <c r="BE6" s="631">
        <v>0.94000000000000006</v>
      </c>
      <c r="BG6" s="484" t="str">
        <f t="shared" si="19"/>
        <v>Q2-19</v>
      </c>
      <c r="BH6" s="485">
        <v>8552</v>
      </c>
      <c r="BI6" s="481">
        <f t="shared" ref="BI6:BI17" si="22">+BH6-AX6</f>
        <v>0</v>
      </c>
      <c r="BL6" s="469" t="str">
        <f t="shared" si="16"/>
        <v>Q1-20</v>
      </c>
      <c r="BM6" s="482">
        <f>BH3</f>
        <v>8664</v>
      </c>
      <c r="BN6" s="483">
        <v>1588</v>
      </c>
      <c r="BO6" s="481">
        <f t="shared" si="20"/>
        <v>10252</v>
      </c>
      <c r="BP6" s="482">
        <f t="shared" si="21"/>
        <v>4989</v>
      </c>
      <c r="BQ6" s="481">
        <f t="shared" si="17"/>
        <v>15241</v>
      </c>
    </row>
    <row r="7" spans="1:69" x14ac:dyDescent="0.25">
      <c r="A7" s="469" t="s">
        <v>104</v>
      </c>
      <c r="B7" s="470">
        <v>2044</v>
      </c>
      <c r="C7" s="472"/>
      <c r="D7" s="472"/>
      <c r="E7" s="472"/>
      <c r="F7" s="469" t="str">
        <f t="shared" si="0"/>
        <v>Q2-20</v>
      </c>
      <c r="G7" s="473">
        <v>8725</v>
      </c>
      <c r="H7" s="472"/>
      <c r="I7" s="472">
        <v>2020</v>
      </c>
      <c r="J7" s="469" t="s">
        <v>71</v>
      </c>
      <c r="K7" s="527">
        <v>1197</v>
      </c>
      <c r="L7" s="475">
        <v>1472</v>
      </c>
      <c r="M7" s="475">
        <v>3219</v>
      </c>
      <c r="N7" s="472"/>
      <c r="O7" s="475">
        <v>162</v>
      </c>
      <c r="P7" s="475">
        <v>437</v>
      </c>
      <c r="Q7" s="472"/>
      <c r="R7" s="472"/>
      <c r="S7" s="472"/>
      <c r="T7" s="469" t="str">
        <f t="shared" si="1"/>
        <v>Q2-20</v>
      </c>
      <c r="U7" s="472">
        <v>0.29125000000000001</v>
      </c>
      <c r="V7" s="472"/>
      <c r="W7" s="472"/>
      <c r="X7" s="469" t="str">
        <f t="shared" si="2"/>
        <v>Q2-20</v>
      </c>
      <c r="Y7" s="476">
        <v>0.127</v>
      </c>
      <c r="Z7" s="472"/>
      <c r="AA7" s="469" t="str">
        <f t="shared" si="3"/>
        <v>Q2-20</v>
      </c>
      <c r="AB7" s="471">
        <f>ROUND(BA7,0)</f>
        <v>15382</v>
      </c>
      <c r="AC7" s="472"/>
      <c r="AD7" s="472"/>
      <c r="AE7" s="469" t="str">
        <f t="shared" si="4"/>
        <v>Q2-20</v>
      </c>
      <c r="AF7" s="471">
        <f>AV7</f>
        <v>5036</v>
      </c>
      <c r="AG7" s="469" t="str">
        <f t="shared" si="5"/>
        <v>Q2-20</v>
      </c>
      <c r="AH7" s="471">
        <f>AX7</f>
        <v>8725</v>
      </c>
      <c r="AI7" s="469" t="str">
        <f t="shared" si="6"/>
        <v>Q2-20</v>
      </c>
      <c r="AJ7" s="471">
        <f>AZ7</f>
        <v>1621</v>
      </c>
      <c r="AK7" s="471">
        <f t="shared" si="7"/>
        <v>15382</v>
      </c>
      <c r="AL7" s="472" t="b">
        <f t="shared" si="8"/>
        <v>1</v>
      </c>
      <c r="AM7" s="469" t="str">
        <f t="shared" si="9"/>
        <v>Q2-20</v>
      </c>
      <c r="AN7" s="475">
        <v>1176</v>
      </c>
      <c r="AO7" s="469" t="str">
        <f t="shared" si="10"/>
        <v>Q2-20</v>
      </c>
      <c r="AP7" s="475">
        <v>8</v>
      </c>
      <c r="AQ7" s="469" t="str">
        <f t="shared" si="11"/>
        <v>Q2-20</v>
      </c>
      <c r="AR7" s="475">
        <v>37</v>
      </c>
      <c r="AS7" s="469" t="str">
        <f t="shared" si="12"/>
        <v>Q2-20</v>
      </c>
      <c r="AT7" s="475">
        <v>12</v>
      </c>
      <c r="AU7" s="484" t="s">
        <v>104</v>
      </c>
      <c r="AV7" s="485">
        <v>5036</v>
      </c>
      <c r="AW7" s="484" t="str">
        <f t="shared" si="18"/>
        <v>Q2-20</v>
      </c>
      <c r="AX7" s="485">
        <v>8725</v>
      </c>
      <c r="AY7" s="484" t="str">
        <f t="shared" si="18"/>
        <v>Q2-20</v>
      </c>
      <c r="AZ7" s="485">
        <v>1621</v>
      </c>
      <c r="BA7" s="485">
        <f t="shared" si="13"/>
        <v>15382</v>
      </c>
      <c r="BB7" s="469" t="str">
        <f t="shared" si="14"/>
        <v>Q2-20</v>
      </c>
      <c r="BC7" s="630">
        <v>56.44</v>
      </c>
      <c r="BD7" s="469" t="str">
        <f t="shared" si="15"/>
        <v>Q2-20</v>
      </c>
      <c r="BE7" s="631">
        <v>0.8</v>
      </c>
      <c r="BG7" s="484" t="str">
        <f t="shared" si="19"/>
        <v>Q2-20</v>
      </c>
      <c r="BH7" s="485">
        <v>8725</v>
      </c>
      <c r="BI7" s="481">
        <f t="shared" si="22"/>
        <v>0</v>
      </c>
      <c r="BL7" s="469" t="str">
        <f t="shared" si="16"/>
        <v>Q2-20</v>
      </c>
      <c r="BM7" s="481">
        <f>BH7</f>
        <v>8725</v>
      </c>
      <c r="BN7" s="483">
        <v>1621</v>
      </c>
      <c r="BO7" s="481">
        <f t="shared" si="20"/>
        <v>10346</v>
      </c>
      <c r="BP7" s="482">
        <f t="shared" si="21"/>
        <v>5036</v>
      </c>
      <c r="BQ7" s="481">
        <f t="shared" si="17"/>
        <v>15382</v>
      </c>
    </row>
    <row r="8" spans="1:69" x14ac:dyDescent="0.25">
      <c r="A8" s="469" t="s">
        <v>108</v>
      </c>
      <c r="B8" s="470">
        <v>2094</v>
      </c>
      <c r="C8" s="472"/>
      <c r="D8" s="472"/>
      <c r="E8" s="472"/>
      <c r="F8" s="469" t="str">
        <f t="shared" si="0"/>
        <v>Q3-20</v>
      </c>
      <c r="G8" s="473">
        <v>8836</v>
      </c>
      <c r="H8" s="472"/>
      <c r="I8" s="472">
        <v>2020</v>
      </c>
      <c r="J8" s="469" t="s">
        <v>72</v>
      </c>
      <c r="K8" s="527">
        <v>1258</v>
      </c>
      <c r="L8" s="475">
        <v>1532</v>
      </c>
      <c r="M8" s="475">
        <v>3500</v>
      </c>
      <c r="N8" s="472"/>
      <c r="O8" s="475">
        <v>132</v>
      </c>
      <c r="P8" s="475">
        <v>461</v>
      </c>
      <c r="Q8" s="472"/>
      <c r="R8" s="472"/>
      <c r="S8" s="472"/>
      <c r="T8" s="469" t="str">
        <f t="shared" si="1"/>
        <v>Q3-20</v>
      </c>
      <c r="U8" s="472">
        <v>0.29125000000000001</v>
      </c>
      <c r="V8" s="472"/>
      <c r="W8" s="472"/>
      <c r="X8" s="469" t="str">
        <f t="shared" si="2"/>
        <v>Q3-20</v>
      </c>
      <c r="Y8" s="476">
        <v>0.113</v>
      </c>
      <c r="Z8" s="472"/>
      <c r="AA8" s="469" t="str">
        <f t="shared" si="3"/>
        <v>Q3-20</v>
      </c>
      <c r="AB8" s="471">
        <f>ROUND(BA11,0)</f>
        <v>15705</v>
      </c>
      <c r="AC8" s="472"/>
      <c r="AD8" s="472"/>
      <c r="AE8" s="469" t="str">
        <f t="shared" si="4"/>
        <v>Q3-20</v>
      </c>
      <c r="AF8" s="471">
        <f>AV11</f>
        <v>5146</v>
      </c>
      <c r="AG8" s="469" t="str">
        <f t="shared" si="5"/>
        <v>Q3-20</v>
      </c>
      <c r="AH8" s="471">
        <f>AX11</f>
        <v>8836</v>
      </c>
      <c r="AI8" s="469" t="str">
        <f t="shared" si="6"/>
        <v>Q3-20</v>
      </c>
      <c r="AJ8" s="471">
        <f>AZ11</f>
        <v>1723</v>
      </c>
      <c r="AK8" s="471">
        <f t="shared" si="7"/>
        <v>15705</v>
      </c>
      <c r="AL8" s="472" t="b">
        <f t="shared" si="8"/>
        <v>1</v>
      </c>
      <c r="AM8" s="469" t="str">
        <f t="shared" si="9"/>
        <v>Q3-20</v>
      </c>
      <c r="AN8" s="475">
        <v>1195</v>
      </c>
      <c r="AO8" s="469" t="str">
        <f t="shared" si="10"/>
        <v>Q3-20</v>
      </c>
      <c r="AP8" s="475">
        <v>19</v>
      </c>
      <c r="AQ8" s="469" t="str">
        <f t="shared" si="11"/>
        <v>Q3-20</v>
      </c>
      <c r="AR8" s="475">
        <v>50</v>
      </c>
      <c r="AS8" s="469" t="str">
        <f t="shared" si="12"/>
        <v>Q3-20</v>
      </c>
      <c r="AT8" s="475">
        <v>18</v>
      </c>
      <c r="AU8" s="484" t="s">
        <v>127</v>
      </c>
      <c r="AV8" s="485">
        <v>5309</v>
      </c>
      <c r="AW8" s="484" t="str">
        <f t="shared" si="18"/>
        <v>Q2-21</v>
      </c>
      <c r="AX8" s="485">
        <v>9043</v>
      </c>
      <c r="AY8" s="484" t="str">
        <f t="shared" si="18"/>
        <v>Q2-21</v>
      </c>
      <c r="AZ8" s="485">
        <v>1943</v>
      </c>
      <c r="BA8" s="485">
        <f t="shared" si="13"/>
        <v>16295</v>
      </c>
      <c r="BB8" s="469" t="str">
        <f t="shared" si="14"/>
        <v>Q3-20</v>
      </c>
      <c r="BC8" s="630">
        <v>58.12</v>
      </c>
      <c r="BD8" s="469" t="str">
        <f t="shared" si="15"/>
        <v>Q3-20</v>
      </c>
      <c r="BE8" s="631">
        <v>0.9900000000000001</v>
      </c>
      <c r="BG8" s="484" t="str">
        <f t="shared" si="19"/>
        <v>Q2-21</v>
      </c>
      <c r="BH8" s="485">
        <v>9043</v>
      </c>
      <c r="BI8" s="481">
        <f t="shared" si="22"/>
        <v>0</v>
      </c>
      <c r="BL8" s="469" t="str">
        <f t="shared" si="16"/>
        <v>Q3-20</v>
      </c>
      <c r="BM8" s="481">
        <f>BH11</f>
        <v>8836</v>
      </c>
      <c r="BN8" s="483">
        <v>1708</v>
      </c>
      <c r="BO8" s="481">
        <f t="shared" si="20"/>
        <v>10544</v>
      </c>
      <c r="BP8" s="482">
        <f t="shared" si="21"/>
        <v>5146</v>
      </c>
      <c r="BQ8" s="481">
        <f t="shared" si="17"/>
        <v>15690</v>
      </c>
    </row>
    <row r="9" spans="1:69" x14ac:dyDescent="0.25">
      <c r="A9" s="469" t="s">
        <v>110</v>
      </c>
      <c r="B9" s="470">
        <v>2138</v>
      </c>
      <c r="C9" s="472"/>
      <c r="D9" s="472"/>
      <c r="E9" s="472"/>
      <c r="F9" s="469" t="str">
        <f t="shared" si="0"/>
        <v>Q4-20</v>
      </c>
      <c r="G9" s="473">
        <v>8923</v>
      </c>
      <c r="H9" s="472"/>
      <c r="I9" s="472">
        <v>2020</v>
      </c>
      <c r="J9" s="469" t="s">
        <v>73</v>
      </c>
      <c r="K9" s="527">
        <v>1220</v>
      </c>
      <c r="L9" s="475">
        <v>1515</v>
      </c>
      <c r="M9" s="475">
        <v>3592</v>
      </c>
      <c r="N9" s="472"/>
      <c r="O9" s="475">
        <v>116</v>
      </c>
      <c r="P9" s="475">
        <v>469</v>
      </c>
      <c r="Q9" s="472"/>
      <c r="R9" s="472"/>
      <c r="S9" s="472"/>
      <c r="T9" s="469" t="str">
        <f t="shared" si="1"/>
        <v>Q4-20</v>
      </c>
      <c r="U9" s="472">
        <v>0.31119999999999998</v>
      </c>
      <c r="V9" s="472"/>
      <c r="W9" s="472"/>
      <c r="X9" s="469" t="str">
        <f t="shared" si="2"/>
        <v>Q4-20</v>
      </c>
      <c r="Y9" s="476">
        <v>0.10100000000000001</v>
      </c>
      <c r="Z9" s="472"/>
      <c r="AA9" s="469" t="str">
        <f t="shared" si="3"/>
        <v>Q4-20</v>
      </c>
      <c r="AB9" s="471">
        <f>ROUND(BA15,0)</f>
        <v>15943</v>
      </c>
      <c r="AC9" s="472"/>
      <c r="AD9" s="472"/>
      <c r="AE9" s="469" t="str">
        <f t="shared" si="4"/>
        <v>Q4-20</v>
      </c>
      <c r="AF9" s="471">
        <f>AV15</f>
        <v>5224</v>
      </c>
      <c r="AG9" s="469" t="str">
        <f t="shared" si="5"/>
        <v>Q4-20</v>
      </c>
      <c r="AH9" s="471">
        <f>AX15</f>
        <v>8923</v>
      </c>
      <c r="AI9" s="469" t="str">
        <f t="shared" si="6"/>
        <v>Q4-20</v>
      </c>
      <c r="AJ9" s="471">
        <f>AZ15</f>
        <v>1796</v>
      </c>
      <c r="AK9" s="471">
        <f t="shared" si="7"/>
        <v>15943</v>
      </c>
      <c r="AL9" s="472" t="b">
        <f t="shared" si="8"/>
        <v>1</v>
      </c>
      <c r="AM9" s="469" t="str">
        <f t="shared" si="9"/>
        <v>Q4-20</v>
      </c>
      <c r="AN9" s="475">
        <v>1215</v>
      </c>
      <c r="AO9" s="469" t="str">
        <f t="shared" si="10"/>
        <v>Q4-20</v>
      </c>
      <c r="AP9" s="475">
        <v>20</v>
      </c>
      <c r="AQ9" s="469" t="str">
        <f t="shared" si="11"/>
        <v>Q4-20</v>
      </c>
      <c r="AR9" s="475">
        <v>44</v>
      </c>
      <c r="AS9" s="469" t="str">
        <f t="shared" si="12"/>
        <v>Q4-20</v>
      </c>
      <c r="AT9" s="475">
        <v>23</v>
      </c>
      <c r="AU9" s="484" t="s">
        <v>200</v>
      </c>
      <c r="AV9" s="485" t="e">
        <f>'TTech Operating Stats History'!#REF!</f>
        <v>#REF!</v>
      </c>
      <c r="AW9" s="484" t="str">
        <f t="shared" si="18"/>
        <v>Q2-22</v>
      </c>
      <c r="AX9" s="485" t="e">
        <f>'TTech Operating Stats History'!#REF!</f>
        <v>#REF!</v>
      </c>
      <c r="AY9" s="484" t="str">
        <f t="shared" si="18"/>
        <v>Q2-22</v>
      </c>
      <c r="AZ9" s="485" t="e">
        <f>'TTech Operating Stats History'!#REF!</f>
        <v>#REF!</v>
      </c>
      <c r="BA9" s="485" t="e">
        <f t="shared" si="13"/>
        <v>#REF!</v>
      </c>
      <c r="BB9" s="469" t="str">
        <f t="shared" si="14"/>
        <v>Q4-20</v>
      </c>
      <c r="BC9" s="630">
        <v>56.88</v>
      </c>
      <c r="BD9" s="469" t="str">
        <f t="shared" si="15"/>
        <v>Q4-20</v>
      </c>
      <c r="BE9" s="631">
        <v>1.0900000000000001</v>
      </c>
      <c r="BG9" s="484" t="str">
        <f t="shared" si="19"/>
        <v>Q2-22</v>
      </c>
      <c r="BH9" s="485" t="e">
        <f>'TTech Operating Stats History'!#REF!</f>
        <v>#REF!</v>
      </c>
      <c r="BI9" s="481" t="e">
        <f t="shared" si="22"/>
        <v>#REF!</v>
      </c>
      <c r="BL9" s="469" t="str">
        <f t="shared" si="16"/>
        <v>Q4-20</v>
      </c>
      <c r="BM9" s="481">
        <f>BH15</f>
        <v>8923</v>
      </c>
      <c r="BN9" s="483">
        <v>1796</v>
      </c>
      <c r="BO9" s="481">
        <f t="shared" si="20"/>
        <v>10719</v>
      </c>
      <c r="BP9" s="482">
        <f t="shared" si="21"/>
        <v>5224</v>
      </c>
      <c r="BQ9" s="481">
        <f t="shared" si="17"/>
        <v>15943</v>
      </c>
    </row>
    <row r="10" spans="1:69" x14ac:dyDescent="0.25">
      <c r="A10" s="469" t="s">
        <v>126</v>
      </c>
      <c r="B10" s="470">
        <v>2155</v>
      </c>
      <c r="C10" s="472"/>
      <c r="D10" s="472"/>
      <c r="E10" s="472"/>
      <c r="F10" s="469" t="str">
        <f t="shared" si="0"/>
        <v>Q1-21</v>
      </c>
      <c r="G10" s="473">
        <v>8954</v>
      </c>
      <c r="H10" s="472"/>
      <c r="I10" s="472">
        <v>2021</v>
      </c>
      <c r="J10" s="469" t="s">
        <v>70</v>
      </c>
      <c r="K10" s="527">
        <v>1336</v>
      </c>
      <c r="L10" s="475">
        <v>1503</v>
      </c>
      <c r="M10" s="475">
        <v>3487</v>
      </c>
      <c r="N10" s="472"/>
      <c r="O10" s="475">
        <v>125</v>
      </c>
      <c r="P10" s="475">
        <v>535</v>
      </c>
      <c r="Q10" s="472"/>
      <c r="R10" s="472"/>
      <c r="S10" s="472"/>
      <c r="T10" s="469" t="str">
        <f t="shared" si="1"/>
        <v>Q1-21</v>
      </c>
      <c r="U10" s="472">
        <v>0.31119999999999998</v>
      </c>
      <c r="V10" s="472"/>
      <c r="W10" s="472"/>
      <c r="X10" s="469" t="str">
        <f t="shared" si="2"/>
        <v>Q1-21</v>
      </c>
      <c r="Y10" s="476">
        <v>9.2999999999999999E-2</v>
      </c>
      <c r="Z10" s="472"/>
      <c r="AA10" s="469" t="str">
        <f t="shared" si="3"/>
        <v>Q1-21</v>
      </c>
      <c r="AB10" s="471">
        <f>ROUND(BA4,0)</f>
        <v>16072</v>
      </c>
      <c r="AC10" s="472"/>
      <c r="AD10" s="472"/>
      <c r="AE10" s="469" t="str">
        <f t="shared" si="4"/>
        <v>Q1-21</v>
      </c>
      <c r="AF10" s="471">
        <f>AV4</f>
        <v>5259</v>
      </c>
      <c r="AG10" s="469" t="str">
        <f t="shared" si="5"/>
        <v>Q1-21</v>
      </c>
      <c r="AH10" s="471">
        <f>AX4</f>
        <v>8954</v>
      </c>
      <c r="AI10" s="469" t="str">
        <f t="shared" si="6"/>
        <v>Q1-21</v>
      </c>
      <c r="AJ10" s="471">
        <f>AZ4</f>
        <v>1859</v>
      </c>
      <c r="AK10" s="471">
        <f t="shared" si="7"/>
        <v>16072</v>
      </c>
      <c r="AL10" s="472" t="b">
        <f t="shared" si="8"/>
        <v>1</v>
      </c>
      <c r="AM10" s="469" t="str">
        <f t="shared" si="9"/>
        <v>Q1-21</v>
      </c>
      <c r="AN10" s="475">
        <v>1226</v>
      </c>
      <c r="AO10" s="469" t="str">
        <f t="shared" si="10"/>
        <v>Q1-21</v>
      </c>
      <c r="AP10" s="475">
        <v>11</v>
      </c>
      <c r="AQ10" s="469" t="str">
        <f t="shared" si="11"/>
        <v>Q1-21</v>
      </c>
      <c r="AR10" s="475">
        <v>33</v>
      </c>
      <c r="AS10" s="469" t="str">
        <f t="shared" si="12"/>
        <v>Q1-21</v>
      </c>
      <c r="AT10" s="475">
        <v>17</v>
      </c>
      <c r="AU10" s="486" t="s">
        <v>107</v>
      </c>
      <c r="AV10" s="487">
        <v>4417</v>
      </c>
      <c r="AW10" s="486" t="str">
        <f t="shared" si="18"/>
        <v>Q3-19</v>
      </c>
      <c r="AX10" s="487">
        <v>8663</v>
      </c>
      <c r="AY10" s="486" t="str">
        <f t="shared" si="18"/>
        <v>Q3-19</v>
      </c>
      <c r="AZ10" s="487">
        <v>1420</v>
      </c>
      <c r="BA10" s="488">
        <f t="shared" si="13"/>
        <v>14500</v>
      </c>
      <c r="BB10" s="469" t="str">
        <f t="shared" si="14"/>
        <v>Q1-21</v>
      </c>
      <c r="BC10" s="630">
        <v>56.1</v>
      </c>
      <c r="BD10" s="469" t="str">
        <f t="shared" si="15"/>
        <v>Q1-21</v>
      </c>
      <c r="BE10" s="631">
        <v>0.89</v>
      </c>
      <c r="BG10" s="486" t="str">
        <f t="shared" si="19"/>
        <v>Q3-19</v>
      </c>
      <c r="BH10" s="487">
        <v>8663</v>
      </c>
      <c r="BI10" s="481">
        <f t="shared" si="22"/>
        <v>0</v>
      </c>
      <c r="BL10" s="469" t="str">
        <f t="shared" si="16"/>
        <v>Q1-21</v>
      </c>
      <c r="BM10" s="481">
        <f>BH4</f>
        <v>8954</v>
      </c>
      <c r="BN10" s="483">
        <v>1859</v>
      </c>
      <c r="BO10" s="481">
        <f t="shared" si="20"/>
        <v>10813</v>
      </c>
      <c r="BP10" s="482">
        <f t="shared" si="21"/>
        <v>5259</v>
      </c>
      <c r="BQ10" s="481">
        <f t="shared" si="17"/>
        <v>16072</v>
      </c>
    </row>
    <row r="11" spans="1:69" x14ac:dyDescent="0.25">
      <c r="A11" s="469" t="s">
        <v>127</v>
      </c>
      <c r="B11" s="470">
        <v>2185</v>
      </c>
      <c r="C11" s="472"/>
      <c r="D11" s="472"/>
      <c r="E11" s="472"/>
      <c r="F11" s="469" t="str">
        <f t="shared" si="0"/>
        <v>Q2-21</v>
      </c>
      <c r="G11" s="473">
        <v>9043</v>
      </c>
      <c r="H11" s="472"/>
      <c r="I11" s="472">
        <v>2021</v>
      </c>
      <c r="J11" s="469" t="s">
        <v>71</v>
      </c>
      <c r="K11" s="527">
        <v>1323</v>
      </c>
      <c r="L11" s="475">
        <v>1526</v>
      </c>
      <c r="M11" s="475">
        <v>3559</v>
      </c>
      <c r="N11" s="472"/>
      <c r="O11" s="475">
        <v>128</v>
      </c>
      <c r="P11" s="475">
        <v>550</v>
      </c>
      <c r="Q11" s="472"/>
      <c r="R11" s="472"/>
      <c r="S11" s="472"/>
      <c r="T11" s="469" t="str">
        <f t="shared" si="1"/>
        <v>Q2-21</v>
      </c>
      <c r="U11" s="472">
        <v>0.31619999999999998</v>
      </c>
      <c r="V11" s="472"/>
      <c r="W11" s="472"/>
      <c r="X11" s="469" t="str">
        <f t="shared" si="2"/>
        <v>Q2-21</v>
      </c>
      <c r="Y11" s="476">
        <v>9.4E-2</v>
      </c>
      <c r="Z11" s="472"/>
      <c r="AA11" s="469" t="str">
        <f t="shared" si="3"/>
        <v>Q2-21</v>
      </c>
      <c r="AB11" s="471">
        <f>ROUND(BA8,0)</f>
        <v>16295</v>
      </c>
      <c r="AC11" s="472"/>
      <c r="AD11" s="472"/>
      <c r="AE11" s="469" t="str">
        <f t="shared" si="4"/>
        <v>Q2-21</v>
      </c>
      <c r="AF11" s="471">
        <f>AV8</f>
        <v>5309</v>
      </c>
      <c r="AG11" s="469" t="str">
        <f t="shared" si="5"/>
        <v>Q2-21</v>
      </c>
      <c r="AH11" s="471">
        <f>AX8</f>
        <v>9043</v>
      </c>
      <c r="AI11" s="469" t="str">
        <f t="shared" si="6"/>
        <v>Q2-21</v>
      </c>
      <c r="AJ11" s="471">
        <f>AZ8</f>
        <v>1943</v>
      </c>
      <c r="AK11" s="471">
        <f t="shared" si="7"/>
        <v>16295</v>
      </c>
      <c r="AL11" s="472" t="b">
        <f t="shared" si="8"/>
        <v>1</v>
      </c>
      <c r="AM11" s="469" t="str">
        <f t="shared" si="9"/>
        <v>Q2-21</v>
      </c>
      <c r="AN11" s="475">
        <v>1237</v>
      </c>
      <c r="AO11" s="469" t="str">
        <f t="shared" si="10"/>
        <v>Q2-21</v>
      </c>
      <c r="AP11" s="475">
        <v>11</v>
      </c>
      <c r="AQ11" s="469" t="str">
        <f t="shared" si="11"/>
        <v>Q2-21</v>
      </c>
      <c r="AR11" s="475">
        <v>30</v>
      </c>
      <c r="AS11" s="469" t="str">
        <f t="shared" si="12"/>
        <v>Q2-21</v>
      </c>
      <c r="AT11" s="475">
        <v>19</v>
      </c>
      <c r="AU11" s="486" t="s">
        <v>108</v>
      </c>
      <c r="AV11" s="487">
        <v>5146</v>
      </c>
      <c r="AW11" s="486" t="str">
        <f t="shared" si="18"/>
        <v>Q3-20</v>
      </c>
      <c r="AX11" s="487">
        <v>8836</v>
      </c>
      <c r="AY11" s="486" t="str">
        <f t="shared" si="18"/>
        <v>Q3-20</v>
      </c>
      <c r="AZ11" s="487">
        <v>1723</v>
      </c>
      <c r="BA11" s="488">
        <f t="shared" si="13"/>
        <v>15705</v>
      </c>
      <c r="BB11" s="469" t="str">
        <f t="shared" si="14"/>
        <v>Q2-21</v>
      </c>
      <c r="BC11" s="630">
        <v>56.56</v>
      </c>
      <c r="BD11" s="469" t="str">
        <f t="shared" si="15"/>
        <v>Q2-21</v>
      </c>
      <c r="BE11" s="631">
        <v>0.80999999999999994</v>
      </c>
      <c r="BG11" s="486" t="str">
        <f t="shared" si="19"/>
        <v>Q3-20</v>
      </c>
      <c r="BH11" s="487">
        <v>8836</v>
      </c>
      <c r="BI11" s="481">
        <f t="shared" si="22"/>
        <v>0</v>
      </c>
      <c r="BL11" s="469" t="str">
        <f t="shared" si="16"/>
        <v>Q2-21</v>
      </c>
      <c r="BM11" s="481">
        <f>BH8</f>
        <v>9043</v>
      </c>
      <c r="BN11" s="481">
        <v>1943</v>
      </c>
      <c r="BO11" s="481">
        <f t="shared" si="20"/>
        <v>10986</v>
      </c>
      <c r="BP11" s="482">
        <f t="shared" si="21"/>
        <v>5309</v>
      </c>
      <c r="BQ11" s="481">
        <f t="shared" si="17"/>
        <v>16295</v>
      </c>
    </row>
    <row r="12" spans="1:69" x14ac:dyDescent="0.25">
      <c r="A12" s="469" t="s">
        <v>128</v>
      </c>
      <c r="B12" s="470">
        <v>2231</v>
      </c>
      <c r="C12" s="472"/>
      <c r="D12" s="472"/>
      <c r="E12" s="472"/>
      <c r="F12" s="469" t="str">
        <f t="shared" si="0"/>
        <v>Q3-21</v>
      </c>
      <c r="G12" s="473">
        <v>9178</v>
      </c>
      <c r="H12" s="472"/>
      <c r="I12" s="472">
        <v>2021</v>
      </c>
      <c r="J12" s="469" t="s">
        <v>72</v>
      </c>
      <c r="K12" s="527">
        <v>1355</v>
      </c>
      <c r="L12" s="475">
        <v>1588</v>
      </c>
      <c r="M12" s="475">
        <v>3659</v>
      </c>
      <c r="N12" s="472"/>
      <c r="O12" s="475">
        <v>141</v>
      </c>
      <c r="P12" s="475">
        <v>587</v>
      </c>
      <c r="Q12" s="472"/>
      <c r="R12" s="472"/>
      <c r="S12" s="472"/>
      <c r="T12" s="469" t="str">
        <f t="shared" si="1"/>
        <v>Q3-21</v>
      </c>
      <c r="U12" s="472">
        <v>0.31619999999999998</v>
      </c>
      <c r="V12" s="472"/>
      <c r="W12" s="472"/>
      <c r="X12" s="469" t="str">
        <f t="shared" si="2"/>
        <v>Q3-21</v>
      </c>
      <c r="Y12" s="476">
        <v>9.2999999999999999E-2</v>
      </c>
      <c r="Z12" s="472"/>
      <c r="AA12" s="469" t="str">
        <f t="shared" si="3"/>
        <v>Q3-21</v>
      </c>
      <c r="AB12" s="471">
        <f>ROUND(BA12,0)</f>
        <v>16615</v>
      </c>
      <c r="AC12" s="472"/>
      <c r="AD12" s="472"/>
      <c r="AE12" s="469" t="str">
        <f t="shared" si="4"/>
        <v>Q3-21</v>
      </c>
      <c r="AF12" s="471">
        <f>AV12</f>
        <v>5384</v>
      </c>
      <c r="AG12" s="469" t="str">
        <f t="shared" si="5"/>
        <v>Q3-21</v>
      </c>
      <c r="AH12" s="471">
        <f>AX12</f>
        <v>9178</v>
      </c>
      <c r="AI12" s="469" t="str">
        <f t="shared" si="6"/>
        <v>Q3-21</v>
      </c>
      <c r="AJ12" s="471">
        <f>AZ12</f>
        <v>2053</v>
      </c>
      <c r="AK12" s="471">
        <f t="shared" si="7"/>
        <v>16615</v>
      </c>
      <c r="AL12" s="472" t="b">
        <f t="shared" si="8"/>
        <v>1</v>
      </c>
      <c r="AM12" s="469" t="str">
        <f t="shared" si="9"/>
        <v>Q3-21</v>
      </c>
      <c r="AN12" s="475">
        <v>1247</v>
      </c>
      <c r="AO12" s="469" t="str">
        <f t="shared" si="10"/>
        <v>Q3-21</v>
      </c>
      <c r="AP12" s="475">
        <v>10</v>
      </c>
      <c r="AQ12" s="469" t="str">
        <f t="shared" si="11"/>
        <v>Q3-21</v>
      </c>
      <c r="AR12" s="475">
        <v>46</v>
      </c>
      <c r="AS12" s="469" t="str">
        <f t="shared" si="12"/>
        <v>Q3-21</v>
      </c>
      <c r="AT12" s="475">
        <v>30</v>
      </c>
      <c r="AU12" s="486" t="s">
        <v>128</v>
      </c>
      <c r="AV12" s="487">
        <v>5384</v>
      </c>
      <c r="AW12" s="486" t="str">
        <f t="shared" si="18"/>
        <v>Q3-21</v>
      </c>
      <c r="AX12" s="487">
        <v>9178</v>
      </c>
      <c r="AY12" s="486" t="str">
        <f t="shared" si="18"/>
        <v>Q3-21</v>
      </c>
      <c r="AZ12" s="487">
        <v>2053</v>
      </c>
      <c r="BA12" s="488">
        <f t="shared" si="13"/>
        <v>16615</v>
      </c>
      <c r="BB12" s="469" t="str">
        <f t="shared" si="14"/>
        <v>Q3-21</v>
      </c>
      <c r="BC12" s="630">
        <v>58.13</v>
      </c>
      <c r="BD12" s="469" t="str">
        <f t="shared" si="15"/>
        <v>Q3-21</v>
      </c>
      <c r="BE12" s="631">
        <v>0.89999999999999991</v>
      </c>
      <c r="BG12" s="486" t="str">
        <f t="shared" si="19"/>
        <v>Q3-21</v>
      </c>
      <c r="BH12" s="487">
        <v>9178</v>
      </c>
      <c r="BI12" s="481">
        <f t="shared" si="22"/>
        <v>0</v>
      </c>
      <c r="BL12" s="469" t="str">
        <f t="shared" si="16"/>
        <v>Q3-21</v>
      </c>
      <c r="BM12" s="481">
        <f>BH12</f>
        <v>9178</v>
      </c>
      <c r="BN12" s="481">
        <v>2053</v>
      </c>
      <c r="BO12" s="481">
        <f t="shared" si="20"/>
        <v>11231</v>
      </c>
      <c r="BP12" s="482">
        <f t="shared" si="21"/>
        <v>5384</v>
      </c>
      <c r="BQ12" s="481">
        <f t="shared" si="17"/>
        <v>16615</v>
      </c>
    </row>
    <row r="13" spans="1:69" x14ac:dyDescent="0.25">
      <c r="A13" s="469" t="s">
        <v>129</v>
      </c>
      <c r="B13" s="470">
        <v>2271</v>
      </c>
      <c r="C13" s="472"/>
      <c r="D13" s="472"/>
      <c r="E13" s="472"/>
      <c r="F13" s="469" t="str">
        <f t="shared" si="0"/>
        <v>Q4-21</v>
      </c>
      <c r="G13" s="473">
        <v>9290</v>
      </c>
      <c r="H13" s="472"/>
      <c r="I13" s="472">
        <v>2021</v>
      </c>
      <c r="J13" s="469" t="s">
        <v>73</v>
      </c>
      <c r="K13" s="527">
        <v>1721</v>
      </c>
      <c r="L13" s="475">
        <v>1591</v>
      </c>
      <c r="M13" s="475">
        <v>3823</v>
      </c>
      <c r="N13" s="472"/>
      <c r="O13" s="475">
        <v>161</v>
      </c>
      <c r="P13" s="475">
        <v>638</v>
      </c>
      <c r="Q13" s="472"/>
      <c r="R13" s="472"/>
      <c r="S13" s="472"/>
      <c r="T13" s="469" t="str">
        <f t="shared" si="1"/>
        <v>Q4-21</v>
      </c>
      <c r="U13" s="472">
        <v>0.32740000000000002</v>
      </c>
      <c r="V13" s="472"/>
      <c r="W13" s="472"/>
      <c r="X13" s="469" t="str">
        <f t="shared" si="2"/>
        <v>Q4-21</v>
      </c>
      <c r="Y13" s="476">
        <v>0.11600000000000001</v>
      </c>
      <c r="Z13" s="472"/>
      <c r="AA13" s="469" t="str">
        <f t="shared" si="3"/>
        <v>Q4-21</v>
      </c>
      <c r="AB13" s="471">
        <f>ROUND(BA16,0)</f>
        <v>16887</v>
      </c>
      <c r="AC13" s="472"/>
      <c r="AD13" s="472"/>
      <c r="AE13" s="469" t="str">
        <f t="shared" si="4"/>
        <v>Q4-21</v>
      </c>
      <c r="AF13" s="471">
        <f>AV16</f>
        <v>5463</v>
      </c>
      <c r="AG13" s="469" t="str">
        <f t="shared" si="5"/>
        <v>Q4-21</v>
      </c>
      <c r="AH13" s="471">
        <f>AX16</f>
        <v>9290</v>
      </c>
      <c r="AI13" s="469" t="str">
        <f t="shared" si="6"/>
        <v>Q4-21</v>
      </c>
      <c r="AJ13" s="471">
        <f>AZ16</f>
        <v>2134</v>
      </c>
      <c r="AK13" s="471">
        <f t="shared" si="7"/>
        <v>16887</v>
      </c>
      <c r="AL13" s="472" t="b">
        <f t="shared" si="8"/>
        <v>1</v>
      </c>
      <c r="AM13" s="469" t="str">
        <f t="shared" si="9"/>
        <v>Q4-21</v>
      </c>
      <c r="AN13" s="475">
        <v>1265</v>
      </c>
      <c r="AO13" s="469" t="str">
        <f t="shared" si="10"/>
        <v>Q4-21</v>
      </c>
      <c r="AP13" s="475">
        <v>18</v>
      </c>
      <c r="AQ13" s="469" t="str">
        <f t="shared" si="11"/>
        <v>Q4-21</v>
      </c>
      <c r="AR13" s="475">
        <v>40</v>
      </c>
      <c r="AS13" s="469" t="str">
        <f t="shared" si="12"/>
        <v>Q4-21</v>
      </c>
      <c r="AT13" s="475">
        <v>31</v>
      </c>
      <c r="AU13" s="486" t="s">
        <v>201</v>
      </c>
      <c r="AV13" s="487" t="e">
        <f>'TTech Operating Stats History'!#REF!</f>
        <v>#REF!</v>
      </c>
      <c r="AW13" s="486" t="str">
        <f t="shared" si="18"/>
        <v>Q3-22</v>
      </c>
      <c r="AX13" s="487" t="e">
        <f>'TTech Operating Stats History'!#REF!</f>
        <v>#REF!</v>
      </c>
      <c r="AY13" s="486" t="str">
        <f t="shared" si="18"/>
        <v>Q3-22</v>
      </c>
      <c r="AZ13" s="487" t="e">
        <f>'TTech Operating Stats History'!#REF!</f>
        <v>#REF!</v>
      </c>
      <c r="BA13" s="488" t="e">
        <f t="shared" si="13"/>
        <v>#REF!</v>
      </c>
      <c r="BB13" s="469" t="str">
        <f t="shared" si="14"/>
        <v>Q4-21</v>
      </c>
      <c r="BC13" s="630">
        <v>57.45</v>
      </c>
      <c r="BD13" s="469" t="str">
        <f t="shared" si="15"/>
        <v>Q4-21</v>
      </c>
      <c r="BE13" s="631">
        <v>1.04</v>
      </c>
      <c r="BG13" s="486" t="str">
        <f t="shared" si="19"/>
        <v>Q3-22</v>
      </c>
      <c r="BH13" s="487" t="e">
        <f>'TTech Operating Stats History'!#REF!</f>
        <v>#REF!</v>
      </c>
      <c r="BI13" s="481" t="e">
        <f t="shared" si="22"/>
        <v>#REF!</v>
      </c>
      <c r="BL13" s="469" t="str">
        <f t="shared" si="16"/>
        <v>Q4-21</v>
      </c>
      <c r="BM13" s="481">
        <f>BH16</f>
        <v>9290</v>
      </c>
      <c r="BN13" s="481">
        <v>2134</v>
      </c>
      <c r="BO13" s="481">
        <f t="shared" si="20"/>
        <v>11424</v>
      </c>
      <c r="BP13" s="482">
        <f t="shared" si="21"/>
        <v>5463</v>
      </c>
      <c r="BQ13" s="481">
        <f t="shared" si="17"/>
        <v>16887</v>
      </c>
    </row>
    <row r="14" spans="1:69" ht="13.5" customHeight="1" x14ac:dyDescent="0.25">
      <c r="A14" s="469" t="s">
        <v>199</v>
      </c>
      <c r="B14" s="470">
        <f>'TTech Operating Stats History'!$B$35</f>
        <v>2518</v>
      </c>
      <c r="C14" s="472"/>
      <c r="D14" s="472"/>
      <c r="E14" s="472"/>
      <c r="F14" s="469" t="str">
        <f t="shared" si="0"/>
        <v>Q1-22</v>
      </c>
      <c r="G14" s="473">
        <f>'TTech Operating Stats History'!$B$33</f>
        <v>9688</v>
      </c>
      <c r="H14" s="472"/>
      <c r="I14" s="472">
        <v>2022</v>
      </c>
      <c r="J14" s="469" t="s">
        <v>70</v>
      </c>
      <c r="K14" s="474">
        <f>'TTech Operations History'!B29</f>
        <v>1453</v>
      </c>
      <c r="L14" s="475">
        <f>'TTech Operations History'!$B$8</f>
        <v>1697</v>
      </c>
      <c r="M14" s="475">
        <f>'TTech Operations History'!$B$15</f>
        <v>4169</v>
      </c>
      <c r="N14" s="472"/>
      <c r="O14" s="475">
        <f>'DLCX Operations History'!$B$25</f>
        <v>168</v>
      </c>
      <c r="P14" s="475">
        <f>'DLCX Operations History'!$B$12</f>
        <v>756</v>
      </c>
      <c r="Q14" s="472"/>
      <c r="R14" s="472"/>
      <c r="S14" s="472"/>
      <c r="T14" s="469" t="str">
        <f t="shared" si="1"/>
        <v>Q1-22</v>
      </c>
      <c r="U14" s="472">
        <f>Consolidated!$B$16</f>
        <v>0.35110000000000002</v>
      </c>
      <c r="V14" s="472"/>
      <c r="W14" s="472"/>
      <c r="X14" s="469" t="str">
        <f t="shared" si="2"/>
        <v>Q1-22</v>
      </c>
      <c r="Y14" s="476">
        <f>Consolidated!$B$18</f>
        <v>8.8999999999999996E-2</v>
      </c>
      <c r="Z14" s="472"/>
      <c r="AA14" s="469" t="str">
        <f t="shared" si="3"/>
        <v>Q1-22</v>
      </c>
      <c r="AB14" s="471">
        <f>ROUND(BA5,0)</f>
        <v>30532</v>
      </c>
      <c r="AC14" s="472"/>
      <c r="AD14" s="472"/>
      <c r="AE14" s="469" t="str">
        <f t="shared" si="4"/>
        <v>Q1-22</v>
      </c>
      <c r="AF14" s="471">
        <f>AV5</f>
        <v>18236</v>
      </c>
      <c r="AG14" s="469" t="str">
        <f t="shared" si="5"/>
        <v>Q1-22</v>
      </c>
      <c r="AH14" s="471">
        <f>AX5</f>
        <v>9688</v>
      </c>
      <c r="AI14" s="469" t="str">
        <f t="shared" si="6"/>
        <v>Q1-22</v>
      </c>
      <c r="AJ14" s="471">
        <f>AZ5</f>
        <v>2608</v>
      </c>
      <c r="AK14" s="471">
        <f t="shared" si="7"/>
        <v>30532</v>
      </c>
      <c r="AL14" s="472" t="b">
        <f t="shared" si="8"/>
        <v>1</v>
      </c>
      <c r="AM14" s="469" t="str">
        <f t="shared" si="9"/>
        <v>Q1-22</v>
      </c>
      <c r="AN14" s="475">
        <f>'TTech Operating Stats History'!$B$36</f>
        <v>1334</v>
      </c>
      <c r="AO14" s="469" t="str">
        <f t="shared" si="10"/>
        <v>Q1-22</v>
      </c>
      <c r="AP14" s="475">
        <f>'TTech Operating Stats History'!$B$22</f>
        <v>9</v>
      </c>
      <c r="AQ14" s="469" t="str">
        <f t="shared" si="11"/>
        <v>Q1-22</v>
      </c>
      <c r="AR14" s="475">
        <f>'TTech Operating Stats History'!$B$21</f>
        <v>35</v>
      </c>
      <c r="AS14" s="469" t="str">
        <f t="shared" si="12"/>
        <v>Q1-22</v>
      </c>
      <c r="AT14" s="475">
        <f>'TTech Operating Stats History'!$B$24</f>
        <v>22</v>
      </c>
      <c r="AU14" s="532" t="s">
        <v>109</v>
      </c>
      <c r="AV14" s="490">
        <v>4953</v>
      </c>
      <c r="AW14" s="532" t="str">
        <f t="shared" si="18"/>
        <v>Q4-19</v>
      </c>
      <c r="AX14" s="490">
        <v>8733</v>
      </c>
      <c r="AY14" s="532" t="str">
        <f t="shared" si="18"/>
        <v>Q4-19</v>
      </c>
      <c r="AZ14" s="490">
        <v>1480</v>
      </c>
      <c r="BA14" s="533">
        <f t="shared" si="13"/>
        <v>15166</v>
      </c>
      <c r="BB14" s="469" t="str">
        <f t="shared" si="14"/>
        <v>Q1-22</v>
      </c>
      <c r="BC14" s="630">
        <f>'TTech Operating Stats History'!$B$12</f>
        <v>58.61</v>
      </c>
      <c r="BD14" s="469" t="str">
        <f t="shared" si="15"/>
        <v>Q1-22</v>
      </c>
      <c r="BE14" s="631">
        <f>'TTech Operating Stats History'!$B$15*100</f>
        <v>0.88</v>
      </c>
      <c r="BG14" s="532" t="str">
        <f t="shared" si="19"/>
        <v>Q4-19</v>
      </c>
      <c r="BH14" s="490">
        <v>8733</v>
      </c>
      <c r="BI14" s="481">
        <f t="shared" si="22"/>
        <v>0</v>
      </c>
      <c r="BL14" s="469" t="str">
        <f t="shared" si="16"/>
        <v>Q1-22</v>
      </c>
      <c r="BM14" s="481">
        <f>BH5</f>
        <v>9688</v>
      </c>
      <c r="BN14" s="481">
        <f>'TTech Operating Stats History'!$B$34</f>
        <v>2608</v>
      </c>
      <c r="BO14" s="481">
        <f>+BM14+BN14</f>
        <v>12296</v>
      </c>
      <c r="BP14" s="482">
        <f t="shared" si="21"/>
        <v>18236</v>
      </c>
      <c r="BQ14" s="481">
        <f t="shared" si="17"/>
        <v>30532</v>
      </c>
    </row>
    <row r="15" spans="1:69" ht="13.5" customHeight="1" x14ac:dyDescent="0.25">
      <c r="A15" s="469" t="s">
        <v>200</v>
      </c>
      <c r="B15" s="470" t="e">
        <f>'TTech Operating Stats History'!#REF!</f>
        <v>#REF!</v>
      </c>
      <c r="C15" s="472"/>
      <c r="D15" s="472"/>
      <c r="E15" s="472"/>
      <c r="F15" s="469" t="str">
        <f t="shared" si="0"/>
        <v>Q2-22</v>
      </c>
      <c r="G15" s="473" t="e">
        <f>'TTech Operating Stats History'!#REF!</f>
        <v>#REF!</v>
      </c>
      <c r="H15" s="472"/>
      <c r="I15" s="472">
        <v>2022</v>
      </c>
      <c r="J15" s="469" t="s">
        <v>71</v>
      </c>
      <c r="K15" s="474" t="e">
        <f>'TTech Operations History'!#REF!</f>
        <v>#REF!</v>
      </c>
      <c r="L15" s="475" t="e">
        <f>'TTech Operations History'!#REF!</f>
        <v>#REF!</v>
      </c>
      <c r="M15" s="475" t="e">
        <f>'TTech Operations History'!#REF!</f>
        <v>#REF!</v>
      </c>
      <c r="N15" s="472"/>
      <c r="O15" s="475" t="e">
        <f>'DLCX Operations History'!#REF!</f>
        <v>#REF!</v>
      </c>
      <c r="P15" s="475" t="e">
        <f>'DLCX Operations History'!#REF!</f>
        <v>#REF!</v>
      </c>
      <c r="Q15" s="472"/>
      <c r="R15" s="472"/>
      <c r="S15" s="472"/>
      <c r="T15" s="469" t="str">
        <f t="shared" si="1"/>
        <v>Q2-22</v>
      </c>
      <c r="U15" s="472" t="e">
        <f>Consolidated!#REF!</f>
        <v>#REF!</v>
      </c>
      <c r="V15" s="472"/>
      <c r="W15" s="472"/>
      <c r="X15" s="469" t="str">
        <f t="shared" si="2"/>
        <v>Q2-22</v>
      </c>
      <c r="Y15" s="476" t="e">
        <f>Consolidated!#REF!</f>
        <v>#REF!</v>
      </c>
      <c r="Z15" s="472"/>
      <c r="AA15" s="469" t="str">
        <f t="shared" si="3"/>
        <v>Q2-22</v>
      </c>
      <c r="AB15" s="471" t="e">
        <f>BA9</f>
        <v>#REF!</v>
      </c>
      <c r="AC15" s="472"/>
      <c r="AD15" s="472"/>
      <c r="AE15" s="469" t="str">
        <f t="shared" si="4"/>
        <v>Q2-22</v>
      </c>
      <c r="AF15" s="471" t="e">
        <f>AV9</f>
        <v>#REF!</v>
      </c>
      <c r="AG15" s="469" t="str">
        <f t="shared" si="5"/>
        <v>Q2-22</v>
      </c>
      <c r="AH15" s="471" t="e">
        <f>AX9</f>
        <v>#REF!</v>
      </c>
      <c r="AI15" s="469" t="str">
        <f t="shared" si="6"/>
        <v>Q2-22</v>
      </c>
      <c r="AJ15" s="471" t="e">
        <f>AZ9</f>
        <v>#REF!</v>
      </c>
      <c r="AK15" s="471" t="e">
        <f t="shared" si="7"/>
        <v>#REF!</v>
      </c>
      <c r="AL15" s="472" t="e">
        <f t="shared" si="8"/>
        <v>#REF!</v>
      </c>
      <c r="AM15" s="469" t="str">
        <f t="shared" si="9"/>
        <v>Q2-22</v>
      </c>
      <c r="AN15" s="475" t="e">
        <f>'TTech Operating Stats History'!#REF!</f>
        <v>#REF!</v>
      </c>
      <c r="AO15" s="469" t="str">
        <f t="shared" si="10"/>
        <v>Q2-22</v>
      </c>
      <c r="AP15" s="475" t="e">
        <f>'TTech Operating Stats History'!#REF!</f>
        <v>#REF!</v>
      </c>
      <c r="AQ15" s="469" t="str">
        <f t="shared" si="11"/>
        <v>Q2-22</v>
      </c>
      <c r="AR15" s="475" t="e">
        <f>'TTech Operating Stats History'!#REF!</f>
        <v>#REF!</v>
      </c>
      <c r="AS15" s="469" t="str">
        <f t="shared" si="12"/>
        <v>Q2-22</v>
      </c>
      <c r="AT15" s="475" t="e">
        <f>'TTech Operating Stats History'!#REF!</f>
        <v>#REF!</v>
      </c>
      <c r="AU15" s="532" t="s">
        <v>110</v>
      </c>
      <c r="AV15" s="490">
        <v>5224</v>
      </c>
      <c r="AW15" s="532" t="str">
        <f t="shared" si="18"/>
        <v>Q4-20</v>
      </c>
      <c r="AX15" s="490">
        <v>8923</v>
      </c>
      <c r="AY15" s="532" t="str">
        <f t="shared" si="18"/>
        <v>Q4-20</v>
      </c>
      <c r="AZ15" s="490">
        <v>1796</v>
      </c>
      <c r="BA15" s="533">
        <f>+AX15+AV15+AZ15</f>
        <v>15943</v>
      </c>
      <c r="BB15" s="469" t="str">
        <f t="shared" si="14"/>
        <v>Q2-22</v>
      </c>
      <c r="BC15" s="630" t="e">
        <f>'TTech Operating Stats History'!#REF!</f>
        <v>#REF!</v>
      </c>
      <c r="BD15" s="469" t="str">
        <f t="shared" si="15"/>
        <v>Q2-22</v>
      </c>
      <c r="BE15" s="631" t="e">
        <f>'TTech Operating Stats History'!#REF!*100</f>
        <v>#REF!</v>
      </c>
      <c r="BG15" s="532" t="str">
        <f t="shared" si="19"/>
        <v>Q4-20</v>
      </c>
      <c r="BH15" s="490">
        <v>8923</v>
      </c>
      <c r="BI15" s="481">
        <f t="shared" si="22"/>
        <v>0</v>
      </c>
      <c r="BL15" s="469" t="str">
        <f t="shared" si="16"/>
        <v>Q2-22</v>
      </c>
      <c r="BM15" s="481" t="e">
        <f>BH9</f>
        <v>#REF!</v>
      </c>
      <c r="BN15" s="481" t="e">
        <f>'TTech Operating Stats History'!#REF!</f>
        <v>#REF!</v>
      </c>
      <c r="BO15" s="481" t="e">
        <f>+BM15+BN15</f>
        <v>#REF!</v>
      </c>
      <c r="BP15" s="482" t="e">
        <f t="shared" si="21"/>
        <v>#REF!</v>
      </c>
      <c r="BQ15" s="481" t="e">
        <f t="shared" si="17"/>
        <v>#REF!</v>
      </c>
    </row>
    <row r="16" spans="1:69" ht="13.5" customHeight="1" x14ac:dyDescent="0.25">
      <c r="A16" s="469" t="s">
        <v>201</v>
      </c>
      <c r="B16" s="470" t="e">
        <f>'TTech Operating Stats History'!#REF!</f>
        <v>#REF!</v>
      </c>
      <c r="C16" s="472"/>
      <c r="D16" s="472"/>
      <c r="E16" s="472"/>
      <c r="F16" s="469" t="str">
        <f t="shared" si="0"/>
        <v>Q3-22</v>
      </c>
      <c r="G16" s="473" t="e">
        <f>'TTech Operating Stats History'!#REF!</f>
        <v>#REF!</v>
      </c>
      <c r="H16" s="472"/>
      <c r="I16" s="472">
        <v>2022</v>
      </c>
      <c r="J16" s="469" t="s">
        <v>72</v>
      </c>
      <c r="K16" s="474" t="e">
        <f>'TTech Operations History'!#REF!</f>
        <v>#REF!</v>
      </c>
      <c r="L16" s="475" t="e">
        <f>'TTech Operations History'!#REF!</f>
        <v>#REF!</v>
      </c>
      <c r="M16" s="475" t="e">
        <f>'TTech Operations History'!#REF!</f>
        <v>#REF!</v>
      </c>
      <c r="N16" s="472"/>
      <c r="O16" s="475" t="e">
        <f>'DLCX Operations History'!#REF!</f>
        <v>#REF!</v>
      </c>
      <c r="P16" s="475" t="e">
        <f>'DLCX Operations History'!#REF!</f>
        <v>#REF!</v>
      </c>
      <c r="Q16" s="472"/>
      <c r="R16" s="472"/>
      <c r="S16" s="472"/>
      <c r="T16" s="469" t="str">
        <f t="shared" si="1"/>
        <v>Q3-22</v>
      </c>
      <c r="U16" s="472" t="e">
        <f>Consolidated!#REF!</f>
        <v>#REF!</v>
      </c>
      <c r="V16" s="472"/>
      <c r="W16" s="472"/>
      <c r="X16" s="469" t="str">
        <f t="shared" si="2"/>
        <v>Q3-22</v>
      </c>
      <c r="Y16" s="476" t="e">
        <f>Consolidated!#REF!</f>
        <v>#REF!</v>
      </c>
      <c r="Z16" s="472"/>
      <c r="AA16" s="469" t="str">
        <f t="shared" si="3"/>
        <v>Q3-22</v>
      </c>
      <c r="AB16" s="471" t="e">
        <f>BA13</f>
        <v>#REF!</v>
      </c>
      <c r="AC16" s="472"/>
      <c r="AD16" s="472"/>
      <c r="AE16" s="469" t="str">
        <f t="shared" si="4"/>
        <v>Q3-22</v>
      </c>
      <c r="AF16" s="471" t="e">
        <f>AV13</f>
        <v>#REF!</v>
      </c>
      <c r="AG16" s="469" t="str">
        <f t="shared" si="5"/>
        <v>Q3-22</v>
      </c>
      <c r="AH16" s="471" t="e">
        <f>AX13</f>
        <v>#REF!</v>
      </c>
      <c r="AI16" s="469" t="str">
        <f t="shared" si="6"/>
        <v>Q3-22</v>
      </c>
      <c r="AJ16" s="471" t="e">
        <f>AZ13</f>
        <v>#REF!</v>
      </c>
      <c r="AK16" s="471" t="e">
        <f>ROUND(AH16+AF16+AJ16,0)</f>
        <v>#REF!</v>
      </c>
      <c r="AL16" s="472" t="e">
        <f>AK16=AB16</f>
        <v>#REF!</v>
      </c>
      <c r="AM16" s="469" t="str">
        <f t="shared" si="9"/>
        <v>Q3-22</v>
      </c>
      <c r="AN16" s="475" t="e">
        <f>'TTech Operating Stats History'!#REF!</f>
        <v>#REF!</v>
      </c>
      <c r="AO16" s="469" t="str">
        <f t="shared" si="10"/>
        <v>Q3-22</v>
      </c>
      <c r="AP16" s="475" t="e">
        <f>'TTech Operating Stats History'!#REF!</f>
        <v>#REF!</v>
      </c>
      <c r="AQ16" s="469" t="str">
        <f t="shared" si="11"/>
        <v>Q3-22</v>
      </c>
      <c r="AR16" s="475" t="e">
        <f>'TTech Operating Stats History'!#REF!</f>
        <v>#REF!</v>
      </c>
      <c r="AS16" s="469" t="str">
        <f t="shared" si="12"/>
        <v>Q3-22</v>
      </c>
      <c r="AT16" s="475" t="e">
        <f>'TTech Operating Stats History'!#REF!</f>
        <v>#REF!</v>
      </c>
      <c r="AU16" s="489" t="s">
        <v>129</v>
      </c>
      <c r="AV16" s="490">
        <v>5463</v>
      </c>
      <c r="AW16" s="489" t="str">
        <f t="shared" si="18"/>
        <v>Q4-21</v>
      </c>
      <c r="AX16" s="490">
        <v>9290</v>
      </c>
      <c r="AY16" s="489" t="str">
        <f t="shared" si="18"/>
        <v>Q4-21</v>
      </c>
      <c r="AZ16" s="490">
        <v>2134</v>
      </c>
      <c r="BA16" s="533">
        <f>+AX16+AV16+AZ16</f>
        <v>16887</v>
      </c>
      <c r="BB16" s="469" t="str">
        <f t="shared" si="14"/>
        <v>Q3-22</v>
      </c>
      <c r="BC16" s="630" t="e">
        <f>'TTech Operating Stats History'!#REF!</f>
        <v>#REF!</v>
      </c>
      <c r="BD16" s="469" t="str">
        <f t="shared" si="15"/>
        <v>Q3-22</v>
      </c>
      <c r="BE16" s="631" t="e">
        <f>'TTech Operating Stats History'!#REF!*100</f>
        <v>#REF!</v>
      </c>
      <c r="BG16" s="489" t="str">
        <f t="shared" si="19"/>
        <v>Q4-21</v>
      </c>
      <c r="BH16" s="490">
        <v>9290</v>
      </c>
      <c r="BI16" s="481">
        <f t="shared" si="22"/>
        <v>0</v>
      </c>
      <c r="BL16" s="469" t="str">
        <f t="shared" si="16"/>
        <v>Q3-22</v>
      </c>
      <c r="BM16" s="481" t="e">
        <f>BH13</f>
        <v>#REF!</v>
      </c>
      <c r="BN16" s="481" t="e">
        <f>'TTech Operating Stats History'!#REF!</f>
        <v>#REF!</v>
      </c>
      <c r="BO16" s="481" t="e">
        <f>+BM16+BN16</f>
        <v>#REF!</v>
      </c>
      <c r="BP16" s="482" t="e">
        <f t="shared" si="21"/>
        <v>#REF!</v>
      </c>
      <c r="BQ16" s="481" t="e">
        <f>SUM(BO16:BP16)</f>
        <v>#REF!</v>
      </c>
    </row>
    <row r="17" spans="1:69" ht="13.5" customHeight="1" x14ac:dyDescent="0.25">
      <c r="A17" s="469" t="s">
        <v>202</v>
      </c>
      <c r="B17" s="470" t="e">
        <f>'TTech Operating Stats History'!#REF!</f>
        <v>#REF!</v>
      </c>
      <c r="C17" s="472"/>
      <c r="D17" s="472"/>
      <c r="E17" s="472"/>
      <c r="F17" s="469" t="str">
        <f>$A17</f>
        <v>Q4-22</v>
      </c>
      <c r="G17" s="473" t="e">
        <f>'TTech Operating Stats History'!#REF!</f>
        <v>#REF!</v>
      </c>
      <c r="H17" s="472"/>
      <c r="I17" s="472">
        <v>2022</v>
      </c>
      <c r="J17" s="469" t="s">
        <v>73</v>
      </c>
      <c r="K17" s="474" t="e">
        <f>'TTech Operations History'!#REF!</f>
        <v>#REF!</v>
      </c>
      <c r="L17" s="475" t="e">
        <f>'TTech Operations History'!#REF!</f>
        <v>#REF!</v>
      </c>
      <c r="M17" s="475" t="e">
        <f>'TTech Operations History'!#REF!</f>
        <v>#REF!</v>
      </c>
      <c r="N17" s="472"/>
      <c r="O17" s="475" t="e">
        <f>'DLCX Operations History'!#REF!</f>
        <v>#REF!</v>
      </c>
      <c r="P17" s="475" t="e">
        <f>'DLCX Operations History'!#REF!</f>
        <v>#REF!</v>
      </c>
      <c r="Q17" s="472"/>
      <c r="R17" s="472"/>
      <c r="S17" s="472"/>
      <c r="T17" s="469" t="str">
        <f>$A17</f>
        <v>Q4-22</v>
      </c>
      <c r="U17" s="472" t="e">
        <f>Consolidated!#REF!</f>
        <v>#REF!</v>
      </c>
      <c r="V17" s="472"/>
      <c r="W17" s="472"/>
      <c r="X17" s="469" t="str">
        <f>$A17</f>
        <v>Q4-22</v>
      </c>
      <c r="Y17" s="476" t="e">
        <f>Consolidated!#REF!</f>
        <v>#REF!</v>
      </c>
      <c r="Z17" s="472"/>
      <c r="AA17" s="469" t="str">
        <f>$A17</f>
        <v>Q4-22</v>
      </c>
      <c r="AB17" s="471" t="e">
        <f>BA17</f>
        <v>#REF!</v>
      </c>
      <c r="AC17" s="472"/>
      <c r="AD17" s="472"/>
      <c r="AE17" s="469" t="str">
        <f>$A17</f>
        <v>Q4-22</v>
      </c>
      <c r="AF17" s="471" t="e">
        <f>AV17</f>
        <v>#REF!</v>
      </c>
      <c r="AG17" s="469" t="str">
        <f>$A17</f>
        <v>Q4-22</v>
      </c>
      <c r="AH17" s="471" t="e">
        <f>AX17</f>
        <v>#REF!</v>
      </c>
      <c r="AI17" s="469" t="str">
        <f>$A17</f>
        <v>Q4-22</v>
      </c>
      <c r="AJ17" s="471" t="e">
        <f>AZ17</f>
        <v>#REF!</v>
      </c>
      <c r="AK17" s="471" t="e">
        <f>ROUND(AH17+AF17+AJ17,0)</f>
        <v>#REF!</v>
      </c>
      <c r="AL17" s="472" t="e">
        <f>AK17=AB17</f>
        <v>#REF!</v>
      </c>
      <c r="AM17" s="469" t="str">
        <f>$A17</f>
        <v>Q4-22</v>
      </c>
      <c r="AN17" s="475" t="e">
        <f>'TTech Operating Stats History'!#REF!</f>
        <v>#REF!</v>
      </c>
      <c r="AO17" s="469" t="str">
        <f>$A17</f>
        <v>Q4-22</v>
      </c>
      <c r="AP17" s="475" t="e">
        <f>'TTech Operating Stats History'!#REF!</f>
        <v>#REF!</v>
      </c>
      <c r="AQ17" s="469" t="str">
        <f>$A17</f>
        <v>Q4-22</v>
      </c>
      <c r="AR17" s="475" t="e">
        <f>'TTech Operating Stats History'!#REF!</f>
        <v>#REF!</v>
      </c>
      <c r="AS17" s="469" t="str">
        <f>$A17</f>
        <v>Q4-22</v>
      </c>
      <c r="AT17" s="475" t="e">
        <f>'TTech Operating Stats History'!#REF!</f>
        <v>#REF!</v>
      </c>
      <c r="AU17" s="489" t="s">
        <v>202</v>
      </c>
      <c r="AV17" s="490" t="e">
        <f>'TTech Operating Stats History'!#REF!</f>
        <v>#REF!</v>
      </c>
      <c r="AW17" s="489" t="str">
        <f t="shared" si="18"/>
        <v>Q4-22</v>
      </c>
      <c r="AX17" s="490" t="e">
        <f>'TTech Operating Stats History'!#REF!</f>
        <v>#REF!</v>
      </c>
      <c r="AY17" s="489" t="str">
        <f t="shared" si="18"/>
        <v>Q4-22</v>
      </c>
      <c r="AZ17" s="490" t="e">
        <f>'TTech Operating Stats History'!#REF!</f>
        <v>#REF!</v>
      </c>
      <c r="BA17" s="533" t="e">
        <f>+AX17+AV17+AZ17</f>
        <v>#REF!</v>
      </c>
      <c r="BB17" s="469" t="str">
        <f>$A17</f>
        <v>Q4-22</v>
      </c>
      <c r="BC17" s="630" t="e">
        <f>'TTech Operating Stats History'!#REF!</f>
        <v>#REF!</v>
      </c>
      <c r="BD17" s="469" t="str">
        <f>$A17</f>
        <v>Q4-22</v>
      </c>
      <c r="BE17" s="631" t="e">
        <f>'TTech Operating Stats History'!#REF!*100</f>
        <v>#REF!</v>
      </c>
      <c r="BF17" s="479"/>
      <c r="BG17" s="489" t="str">
        <f t="shared" si="19"/>
        <v>Q4-22</v>
      </c>
      <c r="BH17" s="490" t="e">
        <f>'TTech Operating Stats History'!#REF!</f>
        <v>#REF!</v>
      </c>
      <c r="BI17" s="481" t="e">
        <f t="shared" si="22"/>
        <v>#REF!</v>
      </c>
      <c r="BL17" s="469" t="str">
        <f>$A17</f>
        <v>Q4-22</v>
      </c>
      <c r="BM17" s="481" t="e">
        <f>BH17</f>
        <v>#REF!</v>
      </c>
      <c r="BN17" s="481" t="e">
        <f>'TTech Operating Stats History'!#REF!</f>
        <v>#REF!</v>
      </c>
      <c r="BO17" s="481" t="e">
        <f>+BM17+BN17</f>
        <v>#REF!</v>
      </c>
      <c r="BP17" s="482" t="e">
        <f t="shared" si="21"/>
        <v>#REF!</v>
      </c>
      <c r="BQ17" s="481" t="e">
        <f>SUM(BO17:BP17)</f>
        <v>#REF!</v>
      </c>
    </row>
    <row r="18" spans="1:69" x14ac:dyDescent="0.25">
      <c r="K18" s="493"/>
    </row>
    <row r="19" spans="1:69" x14ac:dyDescent="0.25">
      <c r="A19" s="462" t="s">
        <v>111</v>
      </c>
      <c r="B19" s="491"/>
      <c r="C19" s="494"/>
      <c r="D19" s="491"/>
      <c r="E19" s="491"/>
      <c r="G19" s="462" t="s">
        <v>112</v>
      </c>
      <c r="H19" s="491"/>
      <c r="I19" s="494"/>
      <c r="J19" s="491"/>
      <c r="K19" s="491"/>
    </row>
    <row r="20" spans="1:69" x14ac:dyDescent="0.25">
      <c r="A20" s="491"/>
      <c r="B20" s="492" t="s">
        <v>70</v>
      </c>
      <c r="C20" s="492" t="s">
        <v>71</v>
      </c>
      <c r="D20" s="492" t="s">
        <v>113</v>
      </c>
      <c r="E20" s="492" t="s">
        <v>73</v>
      </c>
      <c r="G20" s="491"/>
      <c r="H20" s="492" t="s">
        <v>70</v>
      </c>
      <c r="I20" s="492" t="s">
        <v>71</v>
      </c>
      <c r="J20" s="492" t="s">
        <v>113</v>
      </c>
      <c r="K20" s="492" t="s">
        <v>73</v>
      </c>
    </row>
    <row r="21" spans="1:69" x14ac:dyDescent="0.25">
      <c r="A21" s="464">
        <v>2019</v>
      </c>
      <c r="B21" s="483">
        <v>-11</v>
      </c>
      <c r="C21" s="483">
        <v>-9</v>
      </c>
      <c r="D21" s="483">
        <v>-12</v>
      </c>
      <c r="E21" s="483">
        <v>-12</v>
      </c>
      <c r="F21" s="483"/>
      <c r="G21" s="464">
        <v>2019</v>
      </c>
      <c r="H21" s="483">
        <v>1896</v>
      </c>
      <c r="I21" s="483">
        <v>1921</v>
      </c>
      <c r="J21" s="483">
        <v>1953</v>
      </c>
      <c r="K21" s="483">
        <v>1981</v>
      </c>
      <c r="AZ21" s="481"/>
    </row>
    <row r="22" spans="1:69" x14ac:dyDescent="0.25">
      <c r="A22" s="464">
        <v>2020</v>
      </c>
      <c r="B22" s="483">
        <v>-13</v>
      </c>
      <c r="C22" s="483">
        <v>-10</v>
      </c>
      <c r="D22" s="483">
        <v>-8</v>
      </c>
      <c r="E22" s="483">
        <v>-9</v>
      </c>
      <c r="F22" s="483"/>
      <c r="G22" s="464">
        <v>2020</v>
      </c>
      <c r="H22" s="483">
        <v>2007</v>
      </c>
      <c r="I22" s="483">
        <v>2044</v>
      </c>
      <c r="J22" s="483">
        <v>2094</v>
      </c>
      <c r="K22" s="483">
        <v>2138</v>
      </c>
    </row>
    <row r="23" spans="1:69" x14ac:dyDescent="0.25">
      <c r="A23" s="464">
        <v>2021</v>
      </c>
      <c r="B23" s="483">
        <v>-10</v>
      </c>
      <c r="C23" s="483">
        <v>-10</v>
      </c>
      <c r="D23" s="483">
        <v>-11</v>
      </c>
      <c r="E23" s="483">
        <v>-10</v>
      </c>
      <c r="F23" s="483"/>
      <c r="G23" s="464">
        <v>2021</v>
      </c>
      <c r="H23" s="483">
        <v>2304</v>
      </c>
      <c r="I23" s="483">
        <v>2334</v>
      </c>
      <c r="J23" s="483">
        <v>2380</v>
      </c>
      <c r="K23" s="483">
        <v>2420</v>
      </c>
    </row>
    <row r="24" spans="1:69" x14ac:dyDescent="0.25">
      <c r="A24" s="464">
        <v>2022</v>
      </c>
      <c r="B24" s="483">
        <f>'TTech Operating Stats History'!$B$23</f>
        <v>-8</v>
      </c>
      <c r="C24" s="483" t="e">
        <f>'TTech Operating Stats History'!#REF!</f>
        <v>#REF!</v>
      </c>
      <c r="D24" s="483" t="e">
        <f>'TTech Operating Stats History'!#REF!</f>
        <v>#REF!</v>
      </c>
      <c r="E24" s="483" t="e">
        <f>'TTech Operating Stats History'!#REF!</f>
        <v>#REF!</v>
      </c>
      <c r="F24" s="483"/>
      <c r="G24" s="464">
        <v>2022</v>
      </c>
      <c r="H24" s="483">
        <f>'TTech Operating Stats History'!$B$35</f>
        <v>2518</v>
      </c>
      <c r="I24" s="483" t="e">
        <f>'TTech Operating Stats History'!#REF!</f>
        <v>#REF!</v>
      </c>
      <c r="J24" s="483" t="e">
        <f>'TTech Operating Stats History'!#REF!</f>
        <v>#REF!</v>
      </c>
      <c r="K24" s="483" t="e">
        <f>'TTech Operating Stats History'!#REF!</f>
        <v>#REF!</v>
      </c>
    </row>
    <row r="25" spans="1:69" x14ac:dyDescent="0.25">
      <c r="B25" s="483"/>
      <c r="C25" s="483"/>
      <c r="D25" s="483"/>
      <c r="E25" s="483"/>
      <c r="F25" s="483"/>
      <c r="G25" s="483"/>
    </row>
    <row r="26" spans="1:69" x14ac:dyDescent="0.25">
      <c r="B26" s="483"/>
      <c r="C26" s="483"/>
      <c r="D26" s="483"/>
      <c r="E26" s="483"/>
      <c r="F26" s="483"/>
      <c r="G26" s="483"/>
    </row>
    <row r="28" spans="1:69" x14ac:dyDescent="0.25">
      <c r="A28" s="492" t="s">
        <v>114</v>
      </c>
      <c r="B28" s="492" t="s">
        <v>100</v>
      </c>
      <c r="C28" s="492" t="s">
        <v>103</v>
      </c>
      <c r="D28" s="492" t="s">
        <v>107</v>
      </c>
      <c r="E28" s="492" t="s">
        <v>109</v>
      </c>
      <c r="F28" s="492" t="s">
        <v>101</v>
      </c>
      <c r="G28" s="492" t="s">
        <v>104</v>
      </c>
      <c r="H28" s="492" t="s">
        <v>108</v>
      </c>
      <c r="I28" s="492" t="s">
        <v>110</v>
      </c>
      <c r="J28" s="492" t="s">
        <v>126</v>
      </c>
      <c r="K28" s="492" t="s">
        <v>127</v>
      </c>
      <c r="L28" s="492" t="s">
        <v>128</v>
      </c>
      <c r="M28" s="492" t="s">
        <v>129</v>
      </c>
      <c r="N28" s="492" t="s">
        <v>199</v>
      </c>
      <c r="O28" s="492" t="s">
        <v>200</v>
      </c>
      <c r="P28" s="492" t="s">
        <v>201</v>
      </c>
      <c r="Q28" s="492" t="s">
        <v>202</v>
      </c>
    </row>
    <row r="29" spans="1:69" x14ac:dyDescent="0.25">
      <c r="A29" s="480" t="s">
        <v>115</v>
      </c>
      <c r="B29" s="483">
        <v>-11</v>
      </c>
      <c r="C29" s="483">
        <v>-9</v>
      </c>
      <c r="D29" s="483">
        <v>-12</v>
      </c>
      <c r="E29" s="483">
        <v>-12</v>
      </c>
      <c r="F29" s="483">
        <v>-13</v>
      </c>
      <c r="G29" s="483">
        <v>-10</v>
      </c>
      <c r="H29" s="483">
        <v>-8</v>
      </c>
      <c r="I29" s="483">
        <v>-9</v>
      </c>
      <c r="J29" s="483">
        <v>-10</v>
      </c>
      <c r="K29" s="483">
        <v>-10</v>
      </c>
      <c r="L29" s="483">
        <v>-11</v>
      </c>
      <c r="M29" s="483">
        <v>-10</v>
      </c>
      <c r="N29" s="483">
        <f>'TTech Operating Stats History'!$B$23</f>
        <v>-8</v>
      </c>
      <c r="O29" s="483" t="e">
        <f>'TTech Operating Stats History'!#REF!</f>
        <v>#REF!</v>
      </c>
      <c r="P29" s="483" t="e">
        <f>'TTech Operating Stats History'!#REF!</f>
        <v>#REF!</v>
      </c>
      <c r="Q29" s="483" t="e">
        <f>'TTech Operating Stats History'!#REF!</f>
        <v>#REF!</v>
      </c>
    </row>
    <row r="30" spans="1:69" x14ac:dyDescent="0.25">
      <c r="W30" s="495"/>
    </row>
    <row r="31" spans="1:69" x14ac:dyDescent="0.25">
      <c r="W31" s="495"/>
    </row>
    <row r="32" spans="1:69" x14ac:dyDescent="0.25">
      <c r="A32" s="480" t="s">
        <v>116</v>
      </c>
      <c r="B32" s="496"/>
      <c r="C32" s="496"/>
      <c r="D32" s="496"/>
      <c r="E32" s="496"/>
      <c r="F32" s="496"/>
      <c r="G32" s="496"/>
      <c r="H32" s="496"/>
      <c r="I32" s="496"/>
      <c r="J32" s="496"/>
      <c r="K32" s="496"/>
      <c r="L32" s="496"/>
      <c r="M32" s="496"/>
      <c r="N32" s="496"/>
      <c r="O32" s="496"/>
      <c r="P32" s="496"/>
      <c r="Q32" s="496"/>
      <c r="R32" s="496"/>
      <c r="S32" s="496"/>
      <c r="T32" s="496"/>
      <c r="U32" s="496"/>
      <c r="V32"/>
      <c r="W32"/>
      <c r="X32"/>
      <c r="Y32"/>
      <c r="Z32"/>
      <c r="AA32"/>
      <c r="AB32"/>
      <c r="AC32"/>
      <c r="AD32"/>
      <c r="AE32"/>
      <c r="AF32"/>
      <c r="AG32"/>
      <c r="AH32"/>
    </row>
    <row r="33" spans="1:96" x14ac:dyDescent="0.25">
      <c r="A33" s="464"/>
      <c r="B33" s="497" t="s">
        <v>202</v>
      </c>
      <c r="C33" s="497" t="s">
        <v>201</v>
      </c>
      <c r="D33" s="497" t="s">
        <v>200</v>
      </c>
      <c r="E33" s="497" t="s">
        <v>199</v>
      </c>
      <c r="F33" s="497" t="s">
        <v>129</v>
      </c>
      <c r="G33" s="497" t="s">
        <v>128</v>
      </c>
      <c r="H33" s="497" t="s">
        <v>127</v>
      </c>
      <c r="I33" s="497" t="s">
        <v>126</v>
      </c>
      <c r="J33" s="497" t="s">
        <v>110</v>
      </c>
      <c r="K33" s="497" t="s">
        <v>108</v>
      </c>
      <c r="L33" s="497" t="s">
        <v>104</v>
      </c>
      <c r="M33" s="497" t="s">
        <v>101</v>
      </c>
      <c r="N33" s="497" t="s">
        <v>109</v>
      </c>
      <c r="O33" s="497" t="s">
        <v>107</v>
      </c>
      <c r="P33" s="497" t="s">
        <v>103</v>
      </c>
      <c r="Q33" s="497" t="s">
        <v>100</v>
      </c>
      <c r="R33" s="497" t="s">
        <v>106</v>
      </c>
      <c r="S33" s="497" t="s">
        <v>105</v>
      </c>
      <c r="T33" s="497" t="s">
        <v>102</v>
      </c>
      <c r="U33" s="497" t="s">
        <v>99</v>
      </c>
      <c r="V33"/>
      <c r="W33"/>
      <c r="X33"/>
      <c r="Y33"/>
      <c r="Z33"/>
      <c r="AA33"/>
      <c r="AB33"/>
      <c r="AC33"/>
      <c r="AD33"/>
      <c r="AE33"/>
      <c r="AF33"/>
      <c r="AG33"/>
      <c r="AH33"/>
    </row>
    <row r="34" spans="1:96" x14ac:dyDescent="0.25">
      <c r="A34" s="480" t="s">
        <v>28</v>
      </c>
      <c r="B34" s="498" t="e">
        <f>'TTech Operating Stats History'!#REF!</f>
        <v>#REF!</v>
      </c>
      <c r="C34" s="498" t="e">
        <f>'TTech Operating Stats History'!#REF!</f>
        <v>#REF!</v>
      </c>
      <c r="D34" s="498" t="e">
        <f>'TTech Operating Stats History'!#REF!</f>
        <v>#REF!</v>
      </c>
      <c r="E34" s="498">
        <f>'TTech Operating Stats History'!$B$37</f>
        <v>1088</v>
      </c>
      <c r="F34" s="498">
        <v>1082</v>
      </c>
      <c r="G34" s="498">
        <v>1092</v>
      </c>
      <c r="H34" s="498">
        <v>1103</v>
      </c>
      <c r="I34" s="498">
        <v>1113</v>
      </c>
      <c r="J34" s="498">
        <v>1164</v>
      </c>
      <c r="K34" s="498">
        <v>1173</v>
      </c>
      <c r="L34" s="498">
        <v>1181</v>
      </c>
      <c r="M34" s="498">
        <v>1191</v>
      </c>
      <c r="N34" s="498">
        <v>1204</v>
      </c>
      <c r="O34" s="498">
        <v>1216</v>
      </c>
      <c r="P34" s="498">
        <v>1228</v>
      </c>
      <c r="Q34" s="498">
        <v>1237</v>
      </c>
      <c r="R34" s="498">
        <v>1248</v>
      </c>
      <c r="S34" s="498">
        <v>1260</v>
      </c>
      <c r="T34" s="498">
        <v>1272</v>
      </c>
      <c r="U34" s="498">
        <v>1282</v>
      </c>
      <c r="V34"/>
      <c r="W34"/>
      <c r="X34"/>
      <c r="Y34"/>
      <c r="Z34"/>
      <c r="AA34"/>
      <c r="AB34"/>
      <c r="AC34"/>
      <c r="AD34"/>
      <c r="AE34"/>
      <c r="AF34"/>
      <c r="AG34"/>
      <c r="AH34"/>
    </row>
    <row r="35" spans="1:96" x14ac:dyDescent="0.25">
      <c r="A35" s="480" t="s">
        <v>117</v>
      </c>
      <c r="B35" s="499" t="e">
        <f t="shared" ref="B35:E35" si="23">+B34-C34</f>
        <v>#REF!</v>
      </c>
      <c r="C35" s="499" t="e">
        <f t="shared" si="23"/>
        <v>#REF!</v>
      </c>
      <c r="D35" s="499" t="e">
        <f t="shared" si="23"/>
        <v>#REF!</v>
      </c>
      <c r="E35" s="499">
        <f t="shared" si="23"/>
        <v>6</v>
      </c>
      <c r="F35" s="499">
        <v>-10</v>
      </c>
      <c r="G35" s="499">
        <v>-11</v>
      </c>
      <c r="H35" s="499">
        <v>-10</v>
      </c>
      <c r="I35" s="499">
        <v>-51</v>
      </c>
      <c r="J35" s="499">
        <v>-9</v>
      </c>
      <c r="K35" s="499">
        <v>-8</v>
      </c>
      <c r="L35" s="499">
        <v>-10</v>
      </c>
      <c r="M35" s="499">
        <v>-13</v>
      </c>
      <c r="N35" s="499">
        <v>-12</v>
      </c>
      <c r="O35" s="499">
        <v>-12</v>
      </c>
      <c r="P35" s="499">
        <v>-9</v>
      </c>
      <c r="Q35" s="499">
        <v>-11</v>
      </c>
      <c r="R35" s="499">
        <v>-12</v>
      </c>
      <c r="S35" s="499">
        <v>-12</v>
      </c>
      <c r="T35" s="499">
        <v>-10</v>
      </c>
      <c r="U35" s="499">
        <v>-16</v>
      </c>
      <c r="V35"/>
      <c r="W35"/>
      <c r="X35"/>
      <c r="Y35"/>
      <c r="Z35"/>
      <c r="AA35"/>
      <c r="AB35"/>
      <c r="AC35"/>
      <c r="AD35"/>
      <c r="AE35"/>
      <c r="AF35"/>
      <c r="AG35"/>
      <c r="AH35"/>
    </row>
    <row r="36" spans="1:96" x14ac:dyDescent="0.25">
      <c r="B36" s="500" t="e">
        <f t="shared" ref="B36:I36" si="24">B34/F34-1</f>
        <v>#REF!</v>
      </c>
      <c r="C36" s="500" t="e">
        <f t="shared" si="24"/>
        <v>#REF!</v>
      </c>
      <c r="D36" s="500" t="e">
        <f t="shared" si="24"/>
        <v>#REF!</v>
      </c>
      <c r="E36" s="500">
        <f t="shared" si="24"/>
        <v>-2.2461814914645051E-2</v>
      </c>
      <c r="F36" s="500">
        <f t="shared" si="24"/>
        <v>-7.0446735395188975E-2</v>
      </c>
      <c r="G36" s="500">
        <f t="shared" si="24"/>
        <v>-6.9053708439897665E-2</v>
      </c>
      <c r="H36" s="500">
        <f t="shared" si="24"/>
        <v>-6.6045723962743441E-2</v>
      </c>
      <c r="I36" s="500">
        <f t="shared" si="24"/>
        <v>-6.5491183879093251E-2</v>
      </c>
      <c r="J36" s="500">
        <f t="shared" ref="J36:Q36" si="25">J34/N34-1</f>
        <v>-3.3222591362126241E-2</v>
      </c>
      <c r="K36" s="500">
        <f t="shared" si="25"/>
        <v>-3.5361842105263164E-2</v>
      </c>
      <c r="L36" s="500">
        <f t="shared" si="25"/>
        <v>-3.827361563517917E-2</v>
      </c>
      <c r="M36" s="500">
        <f t="shared" si="25"/>
        <v>-3.7186742118027527E-2</v>
      </c>
      <c r="N36" s="500">
        <f t="shared" si="25"/>
        <v>-3.5256410256410242E-2</v>
      </c>
      <c r="O36" s="500">
        <f t="shared" si="25"/>
        <v>-3.4920634920634908E-2</v>
      </c>
      <c r="P36" s="500">
        <f t="shared" si="25"/>
        <v>-3.4591194968553451E-2</v>
      </c>
      <c r="Q36" s="500">
        <f t="shared" si="25"/>
        <v>-3.5101404056162244E-2</v>
      </c>
      <c r="R36" s="500"/>
      <c r="S36" s="500"/>
      <c r="T36" s="500"/>
      <c r="U36" s="500"/>
      <c r="V36"/>
      <c r="W36"/>
      <c r="X36"/>
      <c r="Y36"/>
      <c r="Z36"/>
      <c r="AA36"/>
      <c r="AB36"/>
      <c r="AC36"/>
      <c r="AD36"/>
      <c r="AE36"/>
      <c r="AF36"/>
      <c r="AG36"/>
      <c r="AH36"/>
      <c r="AL36" s="500"/>
      <c r="AM36" s="500"/>
      <c r="AN36" s="500"/>
      <c r="AO36" s="500"/>
    </row>
    <row r="37" spans="1:96" x14ac:dyDescent="0.25">
      <c r="A37" s="480" t="s">
        <v>118</v>
      </c>
      <c r="B37" s="483" t="e">
        <f t="shared" ref="B37:G37" si="26">+B34</f>
        <v>#REF!</v>
      </c>
      <c r="C37" s="483" t="e">
        <f t="shared" si="26"/>
        <v>#REF!</v>
      </c>
      <c r="D37" s="483" t="e">
        <f t="shared" si="26"/>
        <v>#REF!</v>
      </c>
      <c r="E37" s="483">
        <f t="shared" si="26"/>
        <v>1088</v>
      </c>
      <c r="F37" s="483">
        <f t="shared" si="26"/>
        <v>1082</v>
      </c>
      <c r="G37" s="483">
        <f t="shared" si="26"/>
        <v>1092</v>
      </c>
      <c r="H37" s="483">
        <f t="shared" ref="H37:U37" si="27">+H34</f>
        <v>1103</v>
      </c>
      <c r="I37" s="483">
        <f t="shared" si="27"/>
        <v>1113</v>
      </c>
      <c r="J37" s="483">
        <f t="shared" si="27"/>
        <v>1164</v>
      </c>
      <c r="K37" s="483">
        <f t="shared" si="27"/>
        <v>1173</v>
      </c>
      <c r="L37" s="483">
        <f t="shared" si="27"/>
        <v>1181</v>
      </c>
      <c r="M37" s="483">
        <f t="shared" si="27"/>
        <v>1191</v>
      </c>
      <c r="N37" s="483">
        <f t="shared" si="27"/>
        <v>1204</v>
      </c>
      <c r="O37" s="483">
        <f t="shared" si="27"/>
        <v>1216</v>
      </c>
      <c r="P37" s="483">
        <f t="shared" si="27"/>
        <v>1228</v>
      </c>
      <c r="Q37" s="483">
        <f t="shared" si="27"/>
        <v>1237</v>
      </c>
      <c r="R37" s="483">
        <f t="shared" si="27"/>
        <v>1248</v>
      </c>
      <c r="S37" s="483">
        <f t="shared" si="27"/>
        <v>1260</v>
      </c>
      <c r="T37" s="483">
        <f t="shared" si="27"/>
        <v>1272</v>
      </c>
      <c r="U37" s="483">
        <f t="shared" si="27"/>
        <v>1282</v>
      </c>
      <c r="V37"/>
      <c r="W37"/>
      <c r="X37"/>
      <c r="Y37"/>
      <c r="Z37"/>
      <c r="AA37"/>
      <c r="AB37"/>
      <c r="AC37"/>
      <c r="AD37"/>
      <c r="AE37"/>
      <c r="AF37"/>
      <c r="AG37"/>
      <c r="AH37"/>
      <c r="AL37" s="483"/>
      <c r="AM37" s="483"/>
      <c r="AN37" s="483"/>
      <c r="AO37" s="483"/>
    </row>
    <row r="38" spans="1:96" x14ac:dyDescent="0.25">
      <c r="B38" s="501" t="e">
        <f t="shared" ref="B38:I38" si="28">B37/F37-1</f>
        <v>#REF!</v>
      </c>
      <c r="C38" s="501" t="e">
        <f t="shared" si="28"/>
        <v>#REF!</v>
      </c>
      <c r="D38" s="501" t="e">
        <f t="shared" si="28"/>
        <v>#REF!</v>
      </c>
      <c r="E38" s="501">
        <f t="shared" si="28"/>
        <v>-2.2461814914645051E-2</v>
      </c>
      <c r="F38" s="501">
        <f t="shared" si="28"/>
        <v>-7.0446735395188975E-2</v>
      </c>
      <c r="G38" s="501">
        <f t="shared" si="28"/>
        <v>-6.9053708439897665E-2</v>
      </c>
      <c r="H38" s="501">
        <f t="shared" si="28"/>
        <v>-6.6045723962743441E-2</v>
      </c>
      <c r="I38" s="501">
        <f t="shared" si="28"/>
        <v>-6.5491183879093251E-2</v>
      </c>
      <c r="J38" s="501">
        <f t="shared" ref="J38:Q38" si="29">J37/N37-1</f>
        <v>-3.3222591362126241E-2</v>
      </c>
      <c r="K38" s="501">
        <f t="shared" si="29"/>
        <v>-3.5361842105263164E-2</v>
      </c>
      <c r="L38" s="501">
        <f t="shared" si="29"/>
        <v>-3.827361563517917E-2</v>
      </c>
      <c r="M38" s="501">
        <f t="shared" si="29"/>
        <v>-3.7186742118027527E-2</v>
      </c>
      <c r="N38" s="501">
        <f t="shared" si="29"/>
        <v>-3.5256410256410242E-2</v>
      </c>
      <c r="O38" s="501">
        <f t="shared" si="29"/>
        <v>-3.4920634920634908E-2</v>
      </c>
      <c r="P38" s="501">
        <f t="shared" si="29"/>
        <v>-3.4591194968553451E-2</v>
      </c>
      <c r="Q38" s="501">
        <f t="shared" si="29"/>
        <v>-3.5101404056162244E-2</v>
      </c>
      <c r="R38" s="501"/>
      <c r="S38" s="501"/>
      <c r="T38" s="501"/>
      <c r="U38" s="501"/>
      <c r="V38"/>
      <c r="W38"/>
      <c r="X38"/>
      <c r="Y38"/>
      <c r="Z38"/>
      <c r="AA38"/>
      <c r="AB38"/>
      <c r="AC38"/>
      <c r="AD38"/>
      <c r="AE38"/>
      <c r="AF38"/>
      <c r="AG38"/>
      <c r="AH38"/>
      <c r="AL38" s="501"/>
      <c r="AM38" s="501"/>
      <c r="AN38" s="501"/>
      <c r="AO38" s="501"/>
    </row>
    <row r="41" spans="1:96" x14ac:dyDescent="0.25">
      <c r="A41" s="462" t="s">
        <v>130</v>
      </c>
      <c r="B41" s="491"/>
      <c r="C41" s="491"/>
      <c r="D41" s="491"/>
    </row>
    <row r="42" spans="1:96" x14ac:dyDescent="0.25">
      <c r="A42" s="491"/>
      <c r="B42" s="492">
        <v>2020</v>
      </c>
      <c r="C42" s="492">
        <v>2021</v>
      </c>
      <c r="D42" s="492">
        <v>2022</v>
      </c>
    </row>
    <row r="43" spans="1:96" x14ac:dyDescent="0.25">
      <c r="A43" s="480" t="s">
        <v>70</v>
      </c>
      <c r="B43" s="502">
        <f>K6</f>
        <v>1301</v>
      </c>
      <c r="C43" s="502">
        <f>K10</f>
        <v>1336</v>
      </c>
      <c r="D43" s="502">
        <f>K14</f>
        <v>1453</v>
      </c>
      <c r="AP43" s="503"/>
      <c r="AR43" s="503"/>
    </row>
    <row r="44" spans="1:96" x14ac:dyDescent="0.25">
      <c r="A44" s="480" t="s">
        <v>71</v>
      </c>
      <c r="B44" s="502">
        <f>K7</f>
        <v>1197</v>
      </c>
      <c r="C44" s="502">
        <f>K11</f>
        <v>1323</v>
      </c>
      <c r="D44" s="502" t="e">
        <f>K15</f>
        <v>#REF!</v>
      </c>
    </row>
    <row r="45" spans="1:96" x14ac:dyDescent="0.25">
      <c r="A45" s="480" t="s">
        <v>72</v>
      </c>
      <c r="B45" s="502">
        <f>K8</f>
        <v>1258</v>
      </c>
      <c r="C45" s="502">
        <f>K12</f>
        <v>1355</v>
      </c>
      <c r="D45" s="502" t="e">
        <f>K16</f>
        <v>#REF!</v>
      </c>
    </row>
    <row r="46" spans="1:96" x14ac:dyDescent="0.25">
      <c r="A46" s="480" t="s">
        <v>73</v>
      </c>
      <c r="B46" s="502">
        <f>K9</f>
        <v>1220</v>
      </c>
      <c r="C46" s="502">
        <f>K13</f>
        <v>1721</v>
      </c>
      <c r="D46" s="502" t="e">
        <f>K17</f>
        <v>#REF!</v>
      </c>
    </row>
    <row r="47" spans="1:96" x14ac:dyDescent="0.25">
      <c r="A47" s="480" t="s">
        <v>28</v>
      </c>
      <c r="B47" s="504">
        <f>SUM(B43:B46)</f>
        <v>4976</v>
      </c>
      <c r="C47" s="504">
        <f>SUM(C43:C46)</f>
        <v>5735</v>
      </c>
      <c r="D47" s="504" t="e">
        <f>SUM(D43:D46)</f>
        <v>#REF!</v>
      </c>
    </row>
    <row r="48" spans="1:96" s="472" customFormat="1" x14ac:dyDescent="0.25">
      <c r="A48" s="480"/>
      <c r="B48" s="480"/>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503"/>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C48" s="480"/>
      <c r="CD48" s="480"/>
      <c r="CE48" s="480"/>
      <c r="CF48" s="480"/>
      <c r="CG48" s="480"/>
      <c r="CH48" s="480"/>
      <c r="CI48" s="480"/>
      <c r="CJ48" s="480"/>
      <c r="CK48" s="480"/>
      <c r="CL48" s="480"/>
      <c r="CM48" s="480"/>
      <c r="CN48" s="480"/>
      <c r="CO48" s="480"/>
      <c r="CP48" s="480"/>
      <c r="CQ48" s="480"/>
      <c r="CR48" s="480"/>
    </row>
    <row r="49" spans="1:60" x14ac:dyDescent="0.25">
      <c r="A49" s="462" t="s">
        <v>131</v>
      </c>
      <c r="B49" s="491"/>
      <c r="C49" s="491"/>
      <c r="D49" s="491"/>
      <c r="AQ49" s="503"/>
      <c r="AS49" s="503"/>
      <c r="BA49" s="464"/>
    </row>
    <row r="50" spans="1:60" x14ac:dyDescent="0.25">
      <c r="A50" s="491"/>
      <c r="B50" s="492">
        <f>B$42</f>
        <v>2020</v>
      </c>
      <c r="C50" s="492">
        <f t="shared" ref="C50:D50" si="30">C$42</f>
        <v>2021</v>
      </c>
      <c r="D50" s="492">
        <f t="shared" si="30"/>
        <v>2022</v>
      </c>
    </row>
    <row r="51" spans="1:60" x14ac:dyDescent="0.25">
      <c r="A51" s="480" t="s">
        <v>70</v>
      </c>
      <c r="B51" s="502">
        <f>O6</f>
        <v>108</v>
      </c>
      <c r="C51" s="502">
        <f>O10</f>
        <v>125</v>
      </c>
      <c r="D51" s="502">
        <f>O14</f>
        <v>168</v>
      </c>
    </row>
    <row r="52" spans="1:60" x14ac:dyDescent="0.25">
      <c r="A52" s="480" t="s">
        <v>71</v>
      </c>
      <c r="B52" s="502">
        <f>O7</f>
        <v>162</v>
      </c>
      <c r="C52" s="502">
        <f>O11</f>
        <v>128</v>
      </c>
      <c r="D52" s="502" t="e">
        <f>O15</f>
        <v>#REF!</v>
      </c>
    </row>
    <row r="53" spans="1:60" x14ac:dyDescent="0.25">
      <c r="A53" s="480" t="s">
        <v>72</v>
      </c>
      <c r="B53" s="502">
        <f>O8</f>
        <v>132</v>
      </c>
      <c r="C53" s="502">
        <f>O12</f>
        <v>141</v>
      </c>
      <c r="D53" s="502" t="e">
        <f>O16</f>
        <v>#REF!</v>
      </c>
    </row>
    <row r="54" spans="1:60" x14ac:dyDescent="0.25">
      <c r="A54" s="480" t="s">
        <v>73</v>
      </c>
      <c r="B54" s="502">
        <f>O9</f>
        <v>116</v>
      </c>
      <c r="C54" s="502">
        <f>O13</f>
        <v>161</v>
      </c>
      <c r="D54" s="502" t="e">
        <f>O17</f>
        <v>#REF!</v>
      </c>
    </row>
    <row r="55" spans="1:60" x14ac:dyDescent="0.25">
      <c r="A55" s="480" t="s">
        <v>28</v>
      </c>
      <c r="B55" s="504">
        <f>SUM(B51:B54)</f>
        <v>518</v>
      </c>
      <c r="C55" s="504">
        <f>SUM(C51:C54)</f>
        <v>555</v>
      </c>
      <c r="D55" s="504" t="e">
        <f>SUM(D51:D54)</f>
        <v>#REF!</v>
      </c>
    </row>
    <row r="57" spans="1:60" x14ac:dyDescent="0.25">
      <c r="A57" s="462" t="s">
        <v>119</v>
      </c>
      <c r="B57" s="491"/>
      <c r="C57" s="491"/>
      <c r="D57" s="491"/>
    </row>
    <row r="58" spans="1:60" x14ac:dyDescent="0.25">
      <c r="A58" s="491"/>
      <c r="B58" s="492">
        <f>B$42</f>
        <v>2020</v>
      </c>
      <c r="C58" s="492">
        <f t="shared" ref="C58:D58" si="31">C$42</f>
        <v>2021</v>
      </c>
      <c r="D58" s="492">
        <f t="shared" si="31"/>
        <v>2022</v>
      </c>
      <c r="BA58" s="467"/>
      <c r="BB58" s="464"/>
      <c r="BF58" s="503"/>
    </row>
    <row r="59" spans="1:60" x14ac:dyDescent="0.25">
      <c r="A59" s="480" t="s">
        <v>70</v>
      </c>
      <c r="B59" s="505">
        <f t="shared" ref="B59:C62" si="32">B51+B43</f>
        <v>1409</v>
      </c>
      <c r="C59" s="505">
        <f t="shared" si="32"/>
        <v>1461</v>
      </c>
      <c r="D59" s="505">
        <f>D51+D43</f>
        <v>1621</v>
      </c>
      <c r="BH59" s="467"/>
    </row>
    <row r="60" spans="1:60" x14ac:dyDescent="0.25">
      <c r="A60" s="480" t="s">
        <v>71</v>
      </c>
      <c r="B60" s="505">
        <f t="shared" si="32"/>
        <v>1359</v>
      </c>
      <c r="C60" s="505">
        <f>C52+C44</f>
        <v>1451</v>
      </c>
      <c r="D60" s="505" t="e">
        <f>D52+D44</f>
        <v>#REF!</v>
      </c>
      <c r="BA60" s="464"/>
      <c r="BG60" s="467"/>
    </row>
    <row r="61" spans="1:60" x14ac:dyDescent="0.25">
      <c r="A61" s="480" t="s">
        <v>72</v>
      </c>
      <c r="B61" s="505">
        <f t="shared" si="32"/>
        <v>1390</v>
      </c>
      <c r="C61" s="505">
        <f>C53+C45</f>
        <v>1496</v>
      </c>
      <c r="D61" s="505" t="e">
        <f>D53+D45</f>
        <v>#REF!</v>
      </c>
    </row>
    <row r="62" spans="1:60" x14ac:dyDescent="0.25">
      <c r="A62" s="480" t="s">
        <v>73</v>
      </c>
      <c r="B62" s="505">
        <f t="shared" si="32"/>
        <v>1336</v>
      </c>
      <c r="C62" s="505">
        <f>C54+C46</f>
        <v>1882</v>
      </c>
      <c r="D62" s="505" t="e">
        <f>D54+D46</f>
        <v>#REF!</v>
      </c>
      <c r="BD62" s="464"/>
    </row>
    <row r="63" spans="1:60" x14ac:dyDescent="0.25">
      <c r="A63" s="480" t="s">
        <v>28</v>
      </c>
      <c r="B63" s="504">
        <f>SUM(B59:B62)</f>
        <v>5494</v>
      </c>
      <c r="C63" s="504">
        <f>SUM(C59:C62)</f>
        <v>6290</v>
      </c>
      <c r="D63" s="504" t="e">
        <f>SUM(D59:D62)</f>
        <v>#REF!</v>
      </c>
    </row>
    <row r="64" spans="1:60" x14ac:dyDescent="0.25">
      <c r="H64" s="506"/>
    </row>
    <row r="65" spans="1:64" x14ac:dyDescent="0.25">
      <c r="B65" s="507">
        <f>B$42</f>
        <v>2020</v>
      </c>
      <c r="C65" s="507">
        <f t="shared" ref="C65:D65" si="33">C$42</f>
        <v>2021</v>
      </c>
      <c r="D65" s="507">
        <f t="shared" si="33"/>
        <v>2022</v>
      </c>
      <c r="BI65" s="467"/>
      <c r="BJ65" s="467"/>
    </row>
    <row r="66" spans="1:64" x14ac:dyDescent="0.25">
      <c r="A66" s="480" t="s">
        <v>29</v>
      </c>
      <c r="B66" s="509" t="s">
        <v>70</v>
      </c>
      <c r="C66" s="509" t="s">
        <v>70</v>
      </c>
      <c r="D66" s="509" t="s">
        <v>70</v>
      </c>
    </row>
    <row r="67" spans="1:64" x14ac:dyDescent="0.25">
      <c r="A67" s="480" t="s">
        <v>133</v>
      </c>
      <c r="B67" s="510">
        <f>B43</f>
        <v>1301</v>
      </c>
      <c r="C67" s="510">
        <f t="shared" ref="C67:D67" si="34">C43</f>
        <v>1336</v>
      </c>
      <c r="D67" s="510">
        <f t="shared" si="34"/>
        <v>1453</v>
      </c>
    </row>
    <row r="68" spans="1:64" x14ac:dyDescent="0.25">
      <c r="A68" s="480" t="s">
        <v>134</v>
      </c>
      <c r="B68" s="511">
        <f>B51</f>
        <v>108</v>
      </c>
      <c r="C68" s="511">
        <f t="shared" ref="C68:D68" si="35">C51</f>
        <v>125</v>
      </c>
      <c r="D68" s="511">
        <f t="shared" si="35"/>
        <v>168</v>
      </c>
    </row>
    <row r="69" spans="1:64" x14ac:dyDescent="0.25">
      <c r="A69" s="480" t="s">
        <v>120</v>
      </c>
      <c r="B69" s="511">
        <f>SUM(B67:B68)</f>
        <v>1409</v>
      </c>
      <c r="C69" s="511">
        <f>SUM(C67:C68)</f>
        <v>1461</v>
      </c>
      <c r="D69" s="511">
        <f>SUM(D67:D68)</f>
        <v>1621</v>
      </c>
    </row>
    <row r="70" spans="1:64" x14ac:dyDescent="0.25">
      <c r="BH70" s="464"/>
    </row>
    <row r="71" spans="1:64" s="467" customFormat="1" x14ac:dyDescent="0.25">
      <c r="A71" s="480" t="s">
        <v>121</v>
      </c>
      <c r="B71" s="507" t="s">
        <v>124</v>
      </c>
      <c r="C71" s="507" t="s">
        <v>135</v>
      </c>
      <c r="D71" s="507" t="s">
        <v>203</v>
      </c>
      <c r="E71" s="480"/>
      <c r="F71" s="480"/>
      <c r="G71" s="480"/>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0"/>
      <c r="AY71" s="480"/>
      <c r="AZ71" s="480"/>
      <c r="BA71" s="480"/>
      <c r="BB71" s="480"/>
      <c r="BC71" s="480"/>
      <c r="BD71" s="480"/>
      <c r="BE71" s="480"/>
      <c r="BF71" s="480"/>
      <c r="BG71" s="480"/>
      <c r="BH71" s="480"/>
      <c r="BI71" s="480"/>
      <c r="BJ71" s="480"/>
    </row>
    <row r="72" spans="1:64" x14ac:dyDescent="0.25">
      <c r="A72" s="480" t="s">
        <v>133</v>
      </c>
      <c r="B72" s="512"/>
      <c r="C72" s="512">
        <f>H84/H87</f>
        <v>0.8569827392961219</v>
      </c>
      <c r="D72" s="512" t="e">
        <f>D84/D87</f>
        <v>#REF!</v>
      </c>
    </row>
    <row r="73" spans="1:64" x14ac:dyDescent="0.25">
      <c r="A73" s="480" t="s">
        <v>134</v>
      </c>
      <c r="B73" s="512"/>
      <c r="C73" s="512">
        <f>H85/H87</f>
        <v>0.14301726070387805</v>
      </c>
      <c r="D73" s="512" t="e">
        <f>D85/D87</f>
        <v>#REF!</v>
      </c>
      <c r="E73" s="512"/>
      <c r="BI73" s="464"/>
      <c r="BJ73" s="464"/>
    </row>
    <row r="75" spans="1:64" x14ac:dyDescent="0.25">
      <c r="A75" s="480" t="s">
        <v>122</v>
      </c>
      <c r="B75" s="508" t="str">
        <f>B71</f>
        <v>Q1 2020</v>
      </c>
      <c r="C75" s="508" t="str">
        <f>C71</f>
        <v>Q1 2021</v>
      </c>
      <c r="D75" s="508" t="str">
        <f>D71</f>
        <v>Q1 2022</v>
      </c>
    </row>
    <row r="76" spans="1:64" s="464" customFormat="1" x14ac:dyDescent="0.25">
      <c r="A76" s="480" t="s">
        <v>133</v>
      </c>
      <c r="B76" s="512">
        <f>B67/B69</f>
        <v>0.92334989354151886</v>
      </c>
      <c r="C76" s="512">
        <f>C67/C69</f>
        <v>0.91444216290212188</v>
      </c>
      <c r="D76" s="512">
        <f>D67/D69</f>
        <v>0.89636027143738428</v>
      </c>
      <c r="E76" s="480"/>
      <c r="F76" s="480"/>
      <c r="G76" s="480"/>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0"/>
      <c r="BC76" s="480"/>
      <c r="BD76" s="480"/>
      <c r="BE76" s="480"/>
      <c r="BF76" s="480"/>
      <c r="BG76" s="480"/>
      <c r="BH76" s="480"/>
      <c r="BI76" s="480"/>
      <c r="BJ76" s="480"/>
      <c r="BK76" s="480"/>
      <c r="BL76" s="480"/>
    </row>
    <row r="77" spans="1:64" x14ac:dyDescent="0.25">
      <c r="A77" s="480" t="s">
        <v>134</v>
      </c>
      <c r="B77" s="512">
        <f>B68/B69</f>
        <v>7.6650106458481193E-2</v>
      </c>
      <c r="C77" s="512">
        <f>C68/C69</f>
        <v>8.5557837097878162E-2</v>
      </c>
      <c r="D77" s="512">
        <f>D68/D69</f>
        <v>0.10363972856261566</v>
      </c>
      <c r="BK77" s="464"/>
    </row>
    <row r="81" spans="1:58" ht="13.8" thickBot="1" x14ac:dyDescent="0.3"/>
    <row r="82" spans="1:58" ht="13.8" thickBot="1" x14ac:dyDescent="0.3">
      <c r="A82" s="514"/>
      <c r="B82" s="514"/>
      <c r="C82" s="515" t="s">
        <v>123</v>
      </c>
      <c r="D82" s="516" t="s">
        <v>204</v>
      </c>
      <c r="E82" s="516" t="s">
        <v>205</v>
      </c>
      <c r="F82" s="516" t="s">
        <v>206</v>
      </c>
      <c r="G82" s="516" t="s">
        <v>203</v>
      </c>
      <c r="H82" s="516" t="s">
        <v>178</v>
      </c>
      <c r="I82" s="516" t="s">
        <v>173</v>
      </c>
      <c r="J82" s="516" t="s">
        <v>164</v>
      </c>
      <c r="K82" s="516" t="s">
        <v>135</v>
      </c>
      <c r="L82"/>
      <c r="M82"/>
      <c r="N82"/>
      <c r="O82"/>
      <c r="P82"/>
      <c r="Q82"/>
      <c r="R82"/>
      <c r="S82"/>
      <c r="T82"/>
      <c r="U82"/>
      <c r="V82"/>
      <c r="W82"/>
      <c r="X82"/>
      <c r="Y82"/>
      <c r="Z82"/>
      <c r="AA82"/>
      <c r="AB82"/>
      <c r="AC82"/>
      <c r="AD82"/>
      <c r="AE82"/>
    </row>
    <row r="83" spans="1:58" x14ac:dyDescent="0.25">
      <c r="A83" s="517"/>
      <c r="L83"/>
      <c r="M83"/>
      <c r="N83"/>
      <c r="O83"/>
      <c r="P83"/>
      <c r="Q83"/>
      <c r="R83"/>
      <c r="S83"/>
      <c r="T83"/>
      <c r="U83"/>
      <c r="V83"/>
      <c r="W83"/>
      <c r="X83"/>
      <c r="Y83"/>
      <c r="Z83"/>
      <c r="AA83"/>
      <c r="AB83"/>
      <c r="AC83"/>
      <c r="AD83"/>
      <c r="AE83"/>
    </row>
    <row r="84" spans="1:58" x14ac:dyDescent="0.25">
      <c r="A84" s="518" t="s">
        <v>133</v>
      </c>
      <c r="B84" s="519" t="e">
        <f>C84/$C$87</f>
        <v>#REF!</v>
      </c>
      <c r="C84" s="520" t="e">
        <f>SUM(D84:G84)</f>
        <v>#REF!</v>
      </c>
      <c r="D84" s="520" t="e">
        <f>M17</f>
        <v>#REF!</v>
      </c>
      <c r="E84" s="520" t="e">
        <f>M16</f>
        <v>#REF!</v>
      </c>
      <c r="F84" s="520" t="e">
        <f>M15</f>
        <v>#REF!</v>
      </c>
      <c r="G84" s="520">
        <f>M14</f>
        <v>4169</v>
      </c>
      <c r="H84" s="520">
        <f>M13</f>
        <v>3823</v>
      </c>
      <c r="I84" s="520">
        <f>M12</f>
        <v>3659</v>
      </c>
      <c r="J84" s="520">
        <f>M11</f>
        <v>3559</v>
      </c>
      <c r="K84" s="520">
        <f>M10</f>
        <v>3487</v>
      </c>
      <c r="L84"/>
      <c r="M84"/>
      <c r="N84"/>
      <c r="O84"/>
      <c r="P84"/>
      <c r="Q84"/>
      <c r="R84"/>
      <c r="S84"/>
      <c r="T84"/>
      <c r="U84"/>
      <c r="V84"/>
      <c r="W84"/>
      <c r="X84"/>
      <c r="Y84"/>
      <c r="Z84"/>
      <c r="AA84"/>
      <c r="AB84"/>
      <c r="AC84"/>
      <c r="AD84"/>
      <c r="AE84"/>
    </row>
    <row r="85" spans="1:58" x14ac:dyDescent="0.25">
      <c r="A85" s="518" t="s">
        <v>134</v>
      </c>
      <c r="B85" s="519" t="e">
        <f>C85/$C$87</f>
        <v>#REF!</v>
      </c>
      <c r="C85" s="520" t="e">
        <f>SUM(D85:G85)</f>
        <v>#REF!</v>
      </c>
      <c r="D85" s="520" t="e">
        <f>P17</f>
        <v>#REF!</v>
      </c>
      <c r="E85" s="520" t="e">
        <f>P16</f>
        <v>#REF!</v>
      </c>
      <c r="F85" s="520" t="e">
        <f>P15</f>
        <v>#REF!</v>
      </c>
      <c r="G85" s="520">
        <f>P14</f>
        <v>756</v>
      </c>
      <c r="H85" s="520">
        <f>P13</f>
        <v>638</v>
      </c>
      <c r="I85" s="520">
        <f>P12</f>
        <v>587</v>
      </c>
      <c r="J85" s="520">
        <f>P11</f>
        <v>550</v>
      </c>
      <c r="K85" s="520">
        <f>P10</f>
        <v>535</v>
      </c>
      <c r="L85"/>
      <c r="M85"/>
      <c r="N85"/>
      <c r="O85"/>
      <c r="P85"/>
      <c r="Q85"/>
      <c r="R85"/>
      <c r="S85"/>
      <c r="T85"/>
      <c r="U85"/>
      <c r="V85"/>
      <c r="W85"/>
      <c r="X85"/>
      <c r="Y85"/>
      <c r="Z85"/>
      <c r="AA85"/>
      <c r="AB85"/>
      <c r="AC85"/>
      <c r="AD85"/>
      <c r="AE85"/>
    </row>
    <row r="86" spans="1:58" ht="13.8" thickBot="1" x14ac:dyDescent="0.3">
      <c r="A86" s="518"/>
      <c r="B86" s="519"/>
      <c r="C86" s="522"/>
      <c r="D86" s="522"/>
      <c r="E86" s="522"/>
      <c r="F86" s="522"/>
      <c r="G86" s="522"/>
      <c r="H86" s="522"/>
      <c r="I86" s="522"/>
      <c r="J86" s="522"/>
      <c r="K86" s="522"/>
      <c r="L86"/>
      <c r="M86"/>
      <c r="N86"/>
      <c r="O86"/>
      <c r="P86"/>
      <c r="Q86"/>
      <c r="R86"/>
      <c r="S86"/>
      <c r="T86"/>
      <c r="U86"/>
      <c r="V86"/>
      <c r="W86"/>
      <c r="X86"/>
      <c r="Y86"/>
      <c r="Z86"/>
      <c r="AA86"/>
      <c r="AB86"/>
      <c r="AC86"/>
      <c r="AD86"/>
      <c r="AE86"/>
    </row>
    <row r="87" spans="1:58" ht="13.8" thickBot="1" x14ac:dyDescent="0.3">
      <c r="A87" s="523" t="s">
        <v>125</v>
      </c>
      <c r="B87" s="524" t="e">
        <f>SUM(B84:B85)</f>
        <v>#REF!</v>
      </c>
      <c r="C87" s="525" t="e">
        <f>SUM(C84:C86)</f>
        <v>#REF!</v>
      </c>
      <c r="D87" s="525" t="e">
        <f t="shared" ref="D87" si="36">SUM(D84:D85)</f>
        <v>#REF!</v>
      </c>
      <c r="E87" s="525" t="e">
        <f t="shared" ref="E87:K87" si="37">SUM(E84:E85)</f>
        <v>#REF!</v>
      </c>
      <c r="F87" s="525" t="e">
        <f t="shared" si="37"/>
        <v>#REF!</v>
      </c>
      <c r="G87" s="525">
        <f t="shared" si="37"/>
        <v>4925</v>
      </c>
      <c r="H87" s="525">
        <f t="shared" si="37"/>
        <v>4461</v>
      </c>
      <c r="I87" s="525">
        <f t="shared" si="37"/>
        <v>4246</v>
      </c>
      <c r="J87" s="525">
        <f t="shared" si="37"/>
        <v>4109</v>
      </c>
      <c r="K87" s="525">
        <f t="shared" si="37"/>
        <v>4022</v>
      </c>
      <c r="L87"/>
      <c r="M87"/>
      <c r="N87"/>
      <c r="O87"/>
      <c r="P87"/>
      <c r="Q87"/>
      <c r="R87"/>
      <c r="S87"/>
      <c r="T87"/>
      <c r="U87"/>
      <c r="V87"/>
      <c r="W87"/>
      <c r="X87"/>
      <c r="Y87"/>
      <c r="Z87"/>
      <c r="AA87"/>
      <c r="AB87"/>
      <c r="AC87"/>
      <c r="AD87"/>
      <c r="AE87"/>
    </row>
    <row r="88" spans="1:58" ht="13.8" thickTop="1" x14ac:dyDescent="0.25">
      <c r="E88" s="493"/>
      <c r="F88" s="493"/>
      <c r="G88" s="493"/>
      <c r="H88" s="493"/>
      <c r="I88" s="493"/>
      <c r="J88" s="493"/>
      <c r="K88" s="493"/>
      <c r="L88" s="493"/>
      <c r="M88" s="493"/>
      <c r="N88" s="493"/>
      <c r="O88" s="493"/>
      <c r="P88" s="493"/>
      <c r="Q88" s="493"/>
      <c r="R88" s="493"/>
      <c r="S88" s="493"/>
      <c r="T88" s="493"/>
      <c r="U88" s="493"/>
      <c r="V88" s="493"/>
      <c r="W88" s="493"/>
      <c r="X88" s="493"/>
      <c r="Y88" s="493"/>
      <c r="Z88" s="493"/>
      <c r="AA88" s="493"/>
      <c r="BF88" s="521"/>
    </row>
    <row r="89" spans="1:58" x14ac:dyDescent="0.25">
      <c r="E89" s="513"/>
      <c r="F89" s="526"/>
      <c r="G89" s="526"/>
      <c r="K89" s="526"/>
    </row>
    <row r="90" spans="1:58" x14ac:dyDescent="0.25">
      <c r="B90" s="507">
        <v>2021</v>
      </c>
      <c r="C90" s="507">
        <v>2021</v>
      </c>
      <c r="D90" s="507">
        <v>2021</v>
      </c>
      <c r="E90" s="507">
        <v>2021</v>
      </c>
      <c r="F90" s="507">
        <v>2022</v>
      </c>
      <c r="G90" s="507">
        <v>2022</v>
      </c>
      <c r="H90" s="507">
        <v>2022</v>
      </c>
      <c r="I90" s="507">
        <v>2022</v>
      </c>
    </row>
    <row r="91" spans="1:58" x14ac:dyDescent="0.25">
      <c r="A91" s="480" t="s">
        <v>29</v>
      </c>
      <c r="B91" s="509" t="s">
        <v>126</v>
      </c>
      <c r="C91" s="509" t="s">
        <v>127</v>
      </c>
      <c r="D91" s="509" t="s">
        <v>128</v>
      </c>
      <c r="E91" s="509" t="s">
        <v>129</v>
      </c>
      <c r="F91" s="509" t="s">
        <v>199</v>
      </c>
      <c r="G91" s="509" t="s">
        <v>200</v>
      </c>
      <c r="H91" s="509" t="s">
        <v>201</v>
      </c>
      <c r="I91" s="509" t="s">
        <v>202</v>
      </c>
      <c r="J91" s="493"/>
      <c r="K91" s="493"/>
      <c r="L91" s="493"/>
      <c r="M91" s="493"/>
      <c r="N91" s="493"/>
      <c r="O91" s="493"/>
      <c r="P91" s="493"/>
    </row>
    <row r="92" spans="1:58" x14ac:dyDescent="0.25">
      <c r="A92" s="480" t="s">
        <v>143</v>
      </c>
      <c r="B92" s="493">
        <f>K10</f>
        <v>1336</v>
      </c>
      <c r="C92" s="493">
        <f>K11</f>
        <v>1323</v>
      </c>
      <c r="D92" s="493">
        <f>K12</f>
        <v>1355</v>
      </c>
      <c r="E92" s="493">
        <f>K13</f>
        <v>1721</v>
      </c>
      <c r="F92" s="493">
        <f>K14</f>
        <v>1453</v>
      </c>
      <c r="G92" s="493" t="e">
        <f>K15</f>
        <v>#REF!</v>
      </c>
      <c r="H92" s="493" t="e">
        <f>K16</f>
        <v>#REF!</v>
      </c>
      <c r="I92" s="493" t="e">
        <f>K17</f>
        <v>#REF!</v>
      </c>
    </row>
    <row r="93" spans="1:58" x14ac:dyDescent="0.25">
      <c r="A93" s="480" t="s">
        <v>134</v>
      </c>
      <c r="B93" s="481">
        <f>O10</f>
        <v>125</v>
      </c>
      <c r="C93" s="481">
        <f>O11</f>
        <v>128</v>
      </c>
      <c r="D93" s="481">
        <f>O12</f>
        <v>141</v>
      </c>
      <c r="E93" s="481">
        <f>O13</f>
        <v>161</v>
      </c>
      <c r="F93" s="481">
        <f>O14</f>
        <v>168</v>
      </c>
      <c r="G93" s="481" t="e">
        <f>O15</f>
        <v>#REF!</v>
      </c>
      <c r="H93" s="481" t="e">
        <f>O16</f>
        <v>#REF!</v>
      </c>
      <c r="I93" s="481" t="e">
        <f>O17</f>
        <v>#REF!</v>
      </c>
    </row>
    <row r="94" spans="1:58" x14ac:dyDescent="0.25">
      <c r="A94" s="480" t="s">
        <v>28</v>
      </c>
      <c r="B94" s="493">
        <f t="shared" ref="B94:G94" si="38">SUM(B92:B93)</f>
        <v>1461</v>
      </c>
      <c r="C94" s="493">
        <f t="shared" si="38"/>
        <v>1451</v>
      </c>
      <c r="D94" s="493">
        <f t="shared" si="38"/>
        <v>1496</v>
      </c>
      <c r="E94" s="493">
        <f t="shared" si="38"/>
        <v>1882</v>
      </c>
      <c r="F94" s="493">
        <f t="shared" si="38"/>
        <v>1621</v>
      </c>
      <c r="G94" s="493" t="e">
        <f t="shared" si="38"/>
        <v>#REF!</v>
      </c>
      <c r="H94" s="493" t="e">
        <f>SUM(H92:H93)</f>
        <v>#REF!</v>
      </c>
      <c r="I94" s="493" t="e">
        <f>SUM(I92:I93)</f>
        <v>#REF!</v>
      </c>
    </row>
    <row r="96" spans="1:58" ht="11.25" customHeight="1" x14ac:dyDescent="0.25"/>
  </sheetData>
  <mergeCells count="7">
    <mergeCell ref="AW1:AX1"/>
    <mergeCell ref="AY1:AZ1"/>
    <mergeCell ref="J1:K1"/>
    <mergeCell ref="AE1:AF1"/>
    <mergeCell ref="AG1:AH1"/>
    <mergeCell ref="AI1:AJ1"/>
    <mergeCell ref="AU1:AV1"/>
  </mergeCells>
  <printOptions horizontalCentered="1"/>
  <pageMargins left="0.70866141732283472" right="0.51181102362204722" top="0.51181102362204722" bottom="0.51181102362204722" header="0.51181102362204722" footer="0.51181102362204722"/>
  <pageSetup scale="29" orientation="portrait" r:id="rId1"/>
  <headerFooter scaleWithDoc="0">
    <oddHeader xml:space="preserve">&amp;C </oddHeader>
    <oddFooter>&amp;L&amp;9Supplemental Investor Information (Unaudited)
First Quarter, 2022&amp;R&amp;9TELUS Corporation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9"/>
  <sheetViews>
    <sheetView showGridLines="0" zoomScaleNormal="100" zoomScaleSheetLayoutView="90" workbookViewId="0">
      <selection activeCell="A6" sqref="A6:L6"/>
    </sheetView>
  </sheetViews>
  <sheetFormatPr defaultColWidth="9.109375" defaultRowHeight="13.2" x14ac:dyDescent="0.25"/>
  <cols>
    <col min="1" max="1" width="5.33203125" style="4" customWidth="1"/>
    <col min="2" max="10" width="9.109375" style="4"/>
    <col min="11" max="11" width="13" style="4" customWidth="1"/>
    <col min="12" max="12" width="5.5546875" style="4" customWidth="1"/>
    <col min="13" max="16384" width="9.109375" style="4"/>
  </cols>
  <sheetData>
    <row r="1" spans="1:16" ht="22.2" customHeight="1" x14ac:dyDescent="0.4">
      <c r="A1" s="7" t="s">
        <v>145</v>
      </c>
      <c r="N1" s="636" t="s">
        <v>207</v>
      </c>
    </row>
    <row r="2" spans="1:16" ht="7.5" customHeight="1" x14ac:dyDescent="0.25"/>
    <row r="3" spans="1:16" ht="31.5" customHeight="1" x14ac:dyDescent="0.3">
      <c r="A3" s="1047" t="s">
        <v>154</v>
      </c>
      <c r="B3" s="1047"/>
      <c r="C3" s="1047"/>
      <c r="D3" s="1047"/>
      <c r="E3" s="1047"/>
      <c r="F3" s="1047"/>
      <c r="G3" s="1047"/>
      <c r="H3" s="1047"/>
      <c r="I3" s="1047"/>
      <c r="J3" s="1047"/>
      <c r="K3" s="1047"/>
      <c r="L3" s="1047"/>
      <c r="N3" s="636" t="s">
        <v>208</v>
      </c>
    </row>
    <row r="4" spans="1:16" ht="100.2" customHeight="1" x14ac:dyDescent="0.25">
      <c r="A4" s="540"/>
      <c r="B4" s="1047" t="s">
        <v>146</v>
      </c>
      <c r="C4" s="1047"/>
      <c r="D4" s="1047"/>
      <c r="E4" s="1047"/>
      <c r="F4" s="1047"/>
      <c r="G4" s="1047"/>
      <c r="H4" s="1047"/>
      <c r="I4" s="1047"/>
      <c r="J4" s="1047"/>
      <c r="K4" s="1047"/>
      <c r="L4" s="1047"/>
    </row>
    <row r="5" spans="1:16" ht="22.95" customHeight="1" x14ac:dyDescent="0.25">
      <c r="A5" s="1046" t="s">
        <v>147</v>
      </c>
      <c r="B5" s="1046"/>
      <c r="C5" s="1046"/>
      <c r="D5" s="1046"/>
      <c r="E5" s="1046"/>
      <c r="F5" s="1046"/>
      <c r="G5" s="1046"/>
      <c r="H5" s="1046"/>
      <c r="I5" s="1046"/>
      <c r="J5" s="1046"/>
      <c r="K5" s="1046"/>
      <c r="L5" s="1046"/>
    </row>
    <row r="6" spans="1:16" ht="139.19999999999999" customHeight="1" x14ac:dyDescent="0.25">
      <c r="A6" s="1045" t="s">
        <v>159</v>
      </c>
      <c r="B6" s="1045"/>
      <c r="C6" s="1045"/>
      <c r="D6" s="1045"/>
      <c r="E6" s="1045"/>
      <c r="F6" s="1045"/>
      <c r="G6" s="1045"/>
      <c r="H6" s="1045"/>
      <c r="I6" s="1045"/>
      <c r="J6" s="1045"/>
      <c r="K6" s="1045"/>
      <c r="L6" s="1045"/>
      <c r="M6"/>
    </row>
    <row r="7" spans="1:16" ht="7.5" customHeight="1" x14ac:dyDescent="0.25">
      <c r="A7" s="41"/>
      <c r="B7" s="536"/>
      <c r="C7" s="536"/>
      <c r="D7" s="536"/>
      <c r="E7" s="536"/>
      <c r="F7" s="536"/>
      <c r="G7" s="536"/>
      <c r="H7" s="536"/>
      <c r="I7" s="536"/>
      <c r="J7" s="536"/>
      <c r="K7" s="536"/>
      <c r="L7" s="536"/>
    </row>
    <row r="8" spans="1:16" s="34" customFormat="1" ht="69" customHeight="1" x14ac:dyDescent="0.3">
      <c r="A8" s="1048" t="s">
        <v>148</v>
      </c>
      <c r="B8" s="1048"/>
      <c r="C8" s="1048"/>
      <c r="D8" s="1048"/>
      <c r="E8" s="1048"/>
      <c r="F8" s="1048"/>
      <c r="G8" s="1048"/>
      <c r="H8" s="1048"/>
      <c r="I8" s="1048"/>
      <c r="J8" s="1048"/>
      <c r="K8" s="1048"/>
      <c r="L8" s="1048"/>
      <c r="M8" s="42"/>
      <c r="N8" s="4"/>
      <c r="O8" s="3"/>
      <c r="P8" s="127"/>
    </row>
    <row r="9" spans="1:16" ht="11.25" customHeight="1" x14ac:dyDescent="0.25">
      <c r="A9" s="41"/>
      <c r="B9" s="41"/>
      <c r="C9" s="41"/>
      <c r="D9" s="41"/>
      <c r="E9" s="41"/>
      <c r="F9" s="41"/>
      <c r="G9" s="41"/>
      <c r="H9" s="41"/>
      <c r="I9" s="41"/>
      <c r="J9" s="41"/>
      <c r="K9" s="41"/>
      <c r="L9" s="41"/>
    </row>
    <row r="10" spans="1:16" ht="12.75" customHeight="1" x14ac:dyDescent="0.25">
      <c r="A10" s="1046" t="s">
        <v>149</v>
      </c>
      <c r="B10" s="1046"/>
      <c r="C10" s="1046"/>
      <c r="D10" s="1046"/>
      <c r="E10" s="1046"/>
      <c r="F10" s="1046"/>
      <c r="G10" s="1046"/>
      <c r="H10" s="1046"/>
      <c r="I10" s="1046"/>
      <c r="J10" s="1046"/>
      <c r="K10" s="1046"/>
      <c r="L10" s="1046"/>
    </row>
    <row r="11" spans="1:16" ht="27.6" customHeight="1" x14ac:dyDescent="0.25">
      <c r="A11" s="1044" t="s">
        <v>150</v>
      </c>
      <c r="B11" s="1044"/>
      <c r="C11" s="1044"/>
      <c r="D11" s="1044"/>
      <c r="E11" s="1044"/>
      <c r="F11" s="1044"/>
      <c r="G11" s="1044"/>
      <c r="H11" s="1044"/>
      <c r="I11" s="1044"/>
      <c r="J11" s="1044"/>
      <c r="K11" s="1044"/>
      <c r="L11" s="1044"/>
    </row>
    <row r="12" spans="1:16" ht="58.2" customHeight="1" x14ac:dyDescent="0.25">
      <c r="A12" s="541"/>
      <c r="B12" s="1045" t="s">
        <v>151</v>
      </c>
      <c r="C12" s="1045"/>
      <c r="D12" s="1045"/>
      <c r="E12" s="1045"/>
      <c r="F12" s="1045"/>
      <c r="G12" s="1045"/>
      <c r="H12" s="1045"/>
      <c r="I12" s="1045"/>
      <c r="J12" s="1045"/>
      <c r="K12" s="1045"/>
      <c r="L12" s="1045"/>
    </row>
    <row r="13" spans="1:16" ht="66" customHeight="1" x14ac:dyDescent="0.25">
      <c r="A13" s="40"/>
      <c r="B13" s="1045" t="s">
        <v>152</v>
      </c>
      <c r="C13" s="1045"/>
      <c r="D13" s="1045"/>
      <c r="E13" s="1045"/>
      <c r="F13" s="1045"/>
      <c r="G13" s="1045"/>
      <c r="H13" s="1045"/>
      <c r="I13" s="1045"/>
      <c r="J13" s="1045"/>
      <c r="K13" s="1045"/>
      <c r="L13" s="1045"/>
    </row>
    <row r="14" spans="1:16" ht="51" customHeight="1" x14ac:dyDescent="0.25">
      <c r="B14" s="1044" t="s">
        <v>153</v>
      </c>
      <c r="C14" s="1044"/>
      <c r="D14" s="1044"/>
      <c r="E14" s="1044"/>
      <c r="F14" s="1044"/>
      <c r="G14" s="1044"/>
      <c r="H14" s="1044"/>
      <c r="I14" s="1044"/>
      <c r="J14" s="1044"/>
      <c r="K14" s="1044"/>
      <c r="L14" s="1044"/>
    </row>
    <row r="15" spans="1:16" x14ac:dyDescent="0.25">
      <c r="B15" s="1044"/>
      <c r="C15" s="1044"/>
      <c r="D15" s="1044"/>
      <c r="E15" s="1044"/>
      <c r="F15" s="1044"/>
      <c r="G15" s="1044"/>
      <c r="H15" s="1044"/>
      <c r="I15" s="1044"/>
      <c r="J15" s="1044"/>
      <c r="K15" s="1044"/>
      <c r="L15" s="1044"/>
    </row>
    <row r="17" ht="11.25" customHeight="1" x14ac:dyDescent="0.25"/>
    <row r="329" ht="9.75" customHeight="1" x14ac:dyDescent="0.25"/>
  </sheetData>
  <mergeCells count="11">
    <mergeCell ref="A10:L10"/>
    <mergeCell ref="A3:L3"/>
    <mergeCell ref="B4:L4"/>
    <mergeCell ref="A5:L5"/>
    <mergeCell ref="A6:L6"/>
    <mergeCell ref="A8:L8"/>
    <mergeCell ref="A11:L11"/>
    <mergeCell ref="B12:L12"/>
    <mergeCell ref="B13:L13"/>
    <mergeCell ref="B14:L14"/>
    <mergeCell ref="B15:L15"/>
  </mergeCells>
  <conditionalFormatting sqref="M1:M5 M7 M9:M1048576">
    <cfRule type="containsText" dxfId="19" priority="1" operator="containsText" text="f">
      <formula>NOT(ISERROR(SEARCH("f",M1)))</formula>
    </cfRule>
  </conditionalFormatting>
  <printOptions horizontalCentered="1"/>
  <pageMargins left="0.70866141732283472" right="0.51181102362204722" top="0.51181102362204722" bottom="0.51181102362204722" header="0.51181102362204722" footer="0.51181102362204722"/>
  <pageSetup scale="82" orientation="portrait" r:id="rId1"/>
  <headerFooter scaleWithDoc="0">
    <oddHeader xml:space="preserve">&amp;C </oddHeader>
    <oddFooter>&amp;L&amp;9Supplemental Investor Information (Unaudited)
First Quarter, 2022&amp;R&amp;9TELUS Corporation
Page &amp;P</odd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Q57"/>
  <sheetViews>
    <sheetView showGridLines="0" defaultGridColor="0" view="pageBreakPreview" colorId="8" zoomScaleNormal="70" zoomScaleSheetLayoutView="100" zoomScalePageLayoutView="60" workbookViewId="0">
      <selection sqref="A1:I1"/>
    </sheetView>
  </sheetViews>
  <sheetFormatPr defaultColWidth="8.88671875" defaultRowHeight="18" customHeight="1" x14ac:dyDescent="0.25"/>
  <cols>
    <col min="1" max="1" width="67.33203125" style="238" customWidth="1"/>
    <col min="2" max="6" width="14" style="51" customWidth="1"/>
    <col min="7" max="7" width="2.6640625" style="51" customWidth="1"/>
    <col min="8" max="9" width="14" style="51" customWidth="1"/>
    <col min="10" max="10" width="10" style="51" customWidth="1"/>
    <col min="11" max="11" width="10.5546875" style="51" customWidth="1"/>
    <col min="12" max="12" width="15.88671875" style="51" customWidth="1"/>
    <col min="13" max="13" width="10" style="51" customWidth="1"/>
    <col min="14" max="16384" width="8.88671875" style="51"/>
  </cols>
  <sheetData>
    <row r="1" spans="1:17" s="233" customFormat="1" ht="24" customHeight="1" x14ac:dyDescent="0.4">
      <c r="A1" s="1049" t="s">
        <v>6</v>
      </c>
      <c r="B1" s="1049"/>
      <c r="C1" s="1049"/>
      <c r="D1" s="1049"/>
      <c r="E1" s="1049"/>
      <c r="F1" s="1049"/>
      <c r="G1" s="1049"/>
      <c r="H1" s="1049"/>
      <c r="I1" s="1049"/>
      <c r="L1" s="52"/>
    </row>
    <row r="2" spans="1:17" ht="24" customHeight="1" x14ac:dyDescent="0.4">
      <c r="A2" s="1050" t="s">
        <v>57</v>
      </c>
      <c r="B2" s="1050"/>
      <c r="C2" s="1050"/>
      <c r="D2" s="1050"/>
      <c r="E2" s="1050"/>
      <c r="F2" s="1050"/>
      <c r="G2" s="1050"/>
      <c r="H2" s="1050"/>
      <c r="I2" s="1050"/>
    </row>
    <row r="3" spans="1:17" ht="18" customHeight="1" x14ac:dyDescent="0.25">
      <c r="D3" s="108"/>
      <c r="E3" s="53" t="s">
        <v>1</v>
      </c>
      <c r="I3" s="54"/>
    </row>
    <row r="4" spans="1:17" ht="18" customHeight="1" x14ac:dyDescent="0.3">
      <c r="A4" s="55" t="s">
        <v>1</v>
      </c>
      <c r="C4" s="108"/>
    </row>
    <row r="5" spans="1:17" ht="18" customHeight="1" x14ac:dyDescent="0.3">
      <c r="A5" s="56"/>
      <c r="B5" s="1052" t="s">
        <v>18</v>
      </c>
      <c r="C5" s="1053"/>
      <c r="D5" s="1053"/>
      <c r="E5" s="1053"/>
      <c r="F5" s="1054"/>
      <c r="G5" s="285"/>
      <c r="H5" s="433" t="s">
        <v>259</v>
      </c>
      <c r="I5" s="433" t="s">
        <v>19</v>
      </c>
    </row>
    <row r="6" spans="1:17" ht="18" customHeight="1" x14ac:dyDescent="0.3">
      <c r="A6" s="58" t="s">
        <v>220</v>
      </c>
      <c r="B6" s="429" t="s">
        <v>255</v>
      </c>
      <c r="C6" s="431" t="s">
        <v>196</v>
      </c>
      <c r="D6" s="431" t="s">
        <v>197</v>
      </c>
      <c r="E6" s="431" t="s">
        <v>198</v>
      </c>
      <c r="F6" s="430" t="s">
        <v>195</v>
      </c>
      <c r="G6" s="285"/>
      <c r="H6" s="428">
        <v>2023</v>
      </c>
      <c r="I6" s="428">
        <v>2022</v>
      </c>
    </row>
    <row r="7" spans="1:17" s="52" customFormat="1" ht="18" customHeight="1" x14ac:dyDescent="0.25">
      <c r="A7" s="567"/>
      <c r="B7" s="841"/>
      <c r="C7" s="839"/>
      <c r="D7" s="839"/>
      <c r="E7" s="839"/>
      <c r="F7" s="840"/>
      <c r="G7" s="294"/>
      <c r="H7" s="746"/>
      <c r="I7" s="841"/>
      <c r="K7" s="66"/>
    </row>
    <row r="8" spans="1:17" s="52" customFormat="1" ht="18" customHeight="1" x14ac:dyDescent="0.25">
      <c r="A8" s="294" t="s">
        <v>172</v>
      </c>
      <c r="B8" s="204">
        <v>224</v>
      </c>
      <c r="C8" s="202">
        <v>265</v>
      </c>
      <c r="D8" s="202">
        <v>551</v>
      </c>
      <c r="E8" s="202">
        <v>498</v>
      </c>
      <c r="F8" s="203">
        <v>404</v>
      </c>
      <c r="G8" s="747"/>
      <c r="H8" s="204">
        <v>224</v>
      </c>
      <c r="I8" s="204">
        <v>1718</v>
      </c>
      <c r="J8" s="567"/>
    </row>
    <row r="9" spans="1:17" s="52" customFormat="1" ht="18" customHeight="1" x14ac:dyDescent="0.25">
      <c r="A9" s="294"/>
      <c r="B9" s="750"/>
      <c r="C9" s="748"/>
      <c r="D9" s="748"/>
      <c r="E9" s="748"/>
      <c r="F9" s="749"/>
      <c r="G9" s="747"/>
      <c r="H9" s="750"/>
      <c r="I9" s="750"/>
      <c r="J9" s="567"/>
    </row>
    <row r="10" spans="1:17" s="52" customFormat="1" ht="18" customHeight="1" x14ac:dyDescent="0.25">
      <c r="A10" s="294" t="s">
        <v>179</v>
      </c>
      <c r="B10" s="204">
        <v>386</v>
      </c>
      <c r="C10" s="202">
        <v>339</v>
      </c>
      <c r="D10" s="202">
        <v>471</v>
      </c>
      <c r="E10" s="202">
        <v>422</v>
      </c>
      <c r="F10" s="203">
        <v>415</v>
      </c>
      <c r="G10" s="747"/>
      <c r="H10" s="204">
        <v>386</v>
      </c>
      <c r="I10" s="204">
        <v>1647</v>
      </c>
      <c r="J10" s="567"/>
      <c r="M10" s="564"/>
    </row>
    <row r="11" spans="1:17" s="52" customFormat="1" ht="18" customHeight="1" x14ac:dyDescent="0.25">
      <c r="A11" s="294"/>
      <c r="B11" s="750"/>
      <c r="C11" s="748"/>
      <c r="D11" s="748"/>
      <c r="E11" s="748"/>
      <c r="F11" s="749"/>
      <c r="G11" s="747"/>
      <c r="H11" s="750"/>
      <c r="I11" s="750"/>
      <c r="J11" s="567"/>
    </row>
    <row r="12" spans="1:17" s="52" customFormat="1" ht="18" customHeight="1" x14ac:dyDescent="0.25">
      <c r="A12" s="294" t="s">
        <v>142</v>
      </c>
      <c r="B12" s="232">
        <v>0.15</v>
      </c>
      <c r="C12" s="205">
        <v>0.17</v>
      </c>
      <c r="D12" s="205">
        <v>0.37</v>
      </c>
      <c r="E12" s="205">
        <v>0.34</v>
      </c>
      <c r="F12" s="231">
        <v>0.28000000000000003</v>
      </c>
      <c r="G12" s="206"/>
      <c r="H12" s="232">
        <v>0.15</v>
      </c>
      <c r="I12" s="232">
        <v>1.1599999999999999</v>
      </c>
      <c r="J12" s="567"/>
      <c r="M12" s="564"/>
    </row>
    <row r="13" spans="1:17" s="52" customFormat="1" ht="18" customHeight="1" x14ac:dyDescent="0.25">
      <c r="A13" s="294"/>
      <c r="B13" s="754"/>
      <c r="C13" s="751"/>
      <c r="D13" s="751"/>
      <c r="E13" s="751"/>
      <c r="F13" s="752"/>
      <c r="G13" s="753"/>
      <c r="H13" s="754"/>
      <c r="I13" s="754"/>
      <c r="J13" s="567"/>
    </row>
    <row r="14" spans="1:17" s="52" customFormat="1" ht="18" customHeight="1" x14ac:dyDescent="0.25">
      <c r="A14" s="374" t="s">
        <v>190</v>
      </c>
      <c r="B14" s="232">
        <v>0.27</v>
      </c>
      <c r="C14" s="205">
        <v>0.24</v>
      </c>
      <c r="D14" s="205">
        <v>0.34</v>
      </c>
      <c r="E14" s="205">
        <v>0.32</v>
      </c>
      <c r="F14" s="231">
        <v>0.3</v>
      </c>
      <c r="G14" s="206"/>
      <c r="H14" s="232">
        <v>0.27</v>
      </c>
      <c r="I14" s="232">
        <v>1.18</v>
      </c>
      <c r="J14" s="567"/>
      <c r="M14" s="564"/>
    </row>
    <row r="15" spans="1:17" s="52" customFormat="1" ht="18" customHeight="1" x14ac:dyDescent="0.25">
      <c r="A15" s="294"/>
      <c r="B15" s="754"/>
      <c r="C15" s="751"/>
      <c r="D15" s="751"/>
      <c r="E15" s="751"/>
      <c r="F15" s="752"/>
      <c r="G15" s="753"/>
      <c r="H15" s="754"/>
      <c r="I15" s="754"/>
      <c r="J15" s="567"/>
    </row>
    <row r="16" spans="1:17" s="52" customFormat="1" ht="18" customHeight="1" x14ac:dyDescent="0.25">
      <c r="A16" s="294" t="s">
        <v>189</v>
      </c>
      <c r="B16" s="1019">
        <v>0.35110000000000002</v>
      </c>
      <c r="C16" s="755">
        <v>0.35110000000000002</v>
      </c>
      <c r="D16" s="755">
        <v>0.33860000000000001</v>
      </c>
      <c r="E16" s="755">
        <v>0.33860000000000001</v>
      </c>
      <c r="F16" s="756">
        <v>0.32740000000000002</v>
      </c>
      <c r="G16" s="757"/>
      <c r="H16" s="603">
        <v>0.35110000000000002</v>
      </c>
      <c r="I16" s="603">
        <v>1.3557000000000001</v>
      </c>
      <c r="J16" s="567"/>
      <c r="M16" s="564"/>
      <c r="Q16" s="64"/>
    </row>
    <row r="17" spans="1:15" s="52" customFormat="1" ht="18" customHeight="1" x14ac:dyDescent="0.25">
      <c r="A17" s="294"/>
      <c r="B17" s="754"/>
      <c r="C17" s="751"/>
      <c r="D17" s="751"/>
      <c r="E17" s="751"/>
      <c r="F17" s="752"/>
      <c r="G17" s="753"/>
      <c r="H17" s="754"/>
      <c r="I17" s="754"/>
      <c r="J17" s="567"/>
      <c r="M17" s="107"/>
    </row>
    <row r="18" spans="1:15" s="52" customFormat="1" ht="18" customHeight="1" x14ac:dyDescent="0.25">
      <c r="A18" s="294" t="s">
        <v>165</v>
      </c>
      <c r="B18" s="604">
        <v>8.8999999999999996E-2</v>
      </c>
      <c r="C18" s="226">
        <v>0.10100000000000001</v>
      </c>
      <c r="D18" s="156">
        <v>0.129</v>
      </c>
      <c r="E18" s="156">
        <v>0.121</v>
      </c>
      <c r="F18" s="146">
        <v>0.114</v>
      </c>
      <c r="G18" s="758"/>
      <c r="H18" s="604">
        <v>8.8999999999999996E-2</v>
      </c>
      <c r="I18" s="604">
        <v>0.10100000000000001</v>
      </c>
      <c r="J18" s="567"/>
      <c r="M18" s="107"/>
    </row>
    <row r="19" spans="1:15" s="567" customFormat="1" ht="18" customHeight="1" x14ac:dyDescent="0.25">
      <c r="A19" s="294"/>
      <c r="B19" s="754"/>
      <c r="C19" s="751"/>
      <c r="D19" s="751"/>
      <c r="E19" s="751"/>
      <c r="F19" s="752"/>
      <c r="G19" s="753"/>
      <c r="H19" s="754"/>
      <c r="I19" s="754"/>
      <c r="M19" s="107"/>
    </row>
    <row r="20" spans="1:15" s="567" customFormat="1" ht="18" customHeight="1" x14ac:dyDescent="0.25">
      <c r="A20" s="374" t="s">
        <v>175</v>
      </c>
      <c r="B20" s="1020">
        <v>3.1</v>
      </c>
      <c r="C20" s="759">
        <v>3.6</v>
      </c>
      <c r="D20" s="759">
        <v>4.4000000000000004</v>
      </c>
      <c r="E20" s="759">
        <v>4.2</v>
      </c>
      <c r="F20" s="760">
        <v>4</v>
      </c>
      <c r="G20" s="753"/>
      <c r="H20" s="1020">
        <v>3.1</v>
      </c>
      <c r="I20" s="628">
        <v>3.6</v>
      </c>
      <c r="M20" s="107"/>
    </row>
    <row r="21" spans="1:15" s="52" customFormat="1" ht="18" customHeight="1" x14ac:dyDescent="0.25">
      <c r="A21" s="294"/>
      <c r="B21" s="754"/>
      <c r="C21" s="751"/>
      <c r="D21" s="751"/>
      <c r="E21" s="751"/>
      <c r="F21" s="752"/>
      <c r="G21" s="753"/>
      <c r="H21" s="754"/>
      <c r="I21" s="761"/>
      <c r="J21" s="567"/>
      <c r="M21" s="107"/>
    </row>
    <row r="22" spans="1:15" s="52" customFormat="1" ht="18" customHeight="1" x14ac:dyDescent="0.25">
      <c r="A22" s="294" t="s">
        <v>166</v>
      </c>
      <c r="B22" s="1020">
        <v>7.1</v>
      </c>
      <c r="C22" s="759">
        <v>7.8</v>
      </c>
      <c r="D22" s="759">
        <v>9.1</v>
      </c>
      <c r="E22" s="759">
        <v>8.9</v>
      </c>
      <c r="F22" s="760">
        <v>8.6</v>
      </c>
      <c r="G22" s="762"/>
      <c r="H22" s="1020">
        <v>7.1</v>
      </c>
      <c r="I22" s="628">
        <v>7.8</v>
      </c>
      <c r="J22" s="567"/>
      <c r="M22" s="107"/>
    </row>
    <row r="23" spans="1:15" s="567" customFormat="1" ht="18" customHeight="1" x14ac:dyDescent="0.25">
      <c r="A23" s="294"/>
      <c r="B23" s="754"/>
      <c r="C23" s="751"/>
      <c r="D23" s="751"/>
      <c r="E23" s="751"/>
      <c r="F23" s="752"/>
      <c r="G23" s="753"/>
      <c r="H23" s="754"/>
      <c r="I23" s="754"/>
      <c r="M23" s="107"/>
    </row>
    <row r="24" spans="1:15" s="567" customFormat="1" ht="18" customHeight="1" x14ac:dyDescent="0.25">
      <c r="A24" s="374" t="s">
        <v>176</v>
      </c>
      <c r="B24" s="209">
        <v>761</v>
      </c>
      <c r="C24" s="207">
        <v>1126</v>
      </c>
      <c r="D24" s="207">
        <v>1300</v>
      </c>
      <c r="E24" s="207">
        <v>1250</v>
      </c>
      <c r="F24" s="208">
        <v>1135</v>
      </c>
      <c r="G24" s="763"/>
      <c r="H24" s="1021">
        <v>761</v>
      </c>
      <c r="I24" s="204">
        <v>4811</v>
      </c>
      <c r="M24" s="107"/>
    </row>
    <row r="25" spans="1:15" s="52" customFormat="1" ht="18" customHeight="1" x14ac:dyDescent="0.25">
      <c r="A25" s="294"/>
      <c r="B25" s="754"/>
      <c r="C25" s="751"/>
      <c r="D25" s="751"/>
      <c r="E25" s="751"/>
      <c r="F25" s="752"/>
      <c r="G25" s="753"/>
      <c r="H25" s="754"/>
      <c r="I25" s="754"/>
      <c r="J25" s="567"/>
      <c r="M25" s="107"/>
    </row>
    <row r="26" spans="1:15" s="52" customFormat="1" ht="18" customHeight="1" x14ac:dyDescent="0.25">
      <c r="A26" s="294" t="s">
        <v>167</v>
      </c>
      <c r="B26" s="209">
        <v>535</v>
      </c>
      <c r="C26" s="207">
        <v>323</v>
      </c>
      <c r="D26" s="207">
        <v>331</v>
      </c>
      <c r="E26" s="207">
        <v>205</v>
      </c>
      <c r="F26" s="208">
        <v>415</v>
      </c>
      <c r="G26" s="747"/>
      <c r="H26" s="204">
        <v>535</v>
      </c>
      <c r="I26" s="204">
        <v>1274</v>
      </c>
      <c r="J26" s="567"/>
      <c r="M26" s="107"/>
    </row>
    <row r="27" spans="1:15" s="567" customFormat="1" ht="18" customHeight="1" x14ac:dyDescent="0.25">
      <c r="A27" s="294"/>
      <c r="B27" s="754"/>
      <c r="C27" s="751"/>
      <c r="D27" s="751"/>
      <c r="E27" s="751"/>
      <c r="F27" s="752"/>
      <c r="G27" s="753"/>
      <c r="H27" s="754"/>
      <c r="I27" s="754"/>
      <c r="M27" s="107"/>
    </row>
    <row r="28" spans="1:15" s="567" customFormat="1" ht="18" customHeight="1" x14ac:dyDescent="0.25">
      <c r="A28" s="374" t="s">
        <v>177</v>
      </c>
      <c r="B28" s="209">
        <v>26566</v>
      </c>
      <c r="C28" s="207">
        <v>25037</v>
      </c>
      <c r="D28" s="207">
        <v>25139</v>
      </c>
      <c r="E28" s="207">
        <v>21628</v>
      </c>
      <c r="F28" s="208">
        <v>21319</v>
      </c>
      <c r="G28" s="763"/>
      <c r="H28" s="1021">
        <v>26566</v>
      </c>
      <c r="I28" s="209">
        <v>25037</v>
      </c>
      <c r="M28" s="107"/>
    </row>
    <row r="29" spans="1:15" s="52" customFormat="1" ht="18" customHeight="1" x14ac:dyDescent="0.25">
      <c r="A29" s="294"/>
      <c r="B29" s="754"/>
      <c r="C29" s="751"/>
      <c r="D29" s="751"/>
      <c r="E29" s="751"/>
      <c r="F29" s="752"/>
      <c r="G29" s="753"/>
      <c r="H29" s="754"/>
      <c r="I29" s="754"/>
      <c r="J29" s="567"/>
      <c r="M29" s="107"/>
    </row>
    <row r="30" spans="1:15" s="52" customFormat="1" ht="18" customHeight="1" x14ac:dyDescent="0.25">
      <c r="A30" s="294" t="s">
        <v>168</v>
      </c>
      <c r="B30" s="209">
        <v>26250</v>
      </c>
      <c r="C30" s="207">
        <v>24152</v>
      </c>
      <c r="D30" s="207">
        <v>23689</v>
      </c>
      <c r="E30" s="207">
        <v>21693</v>
      </c>
      <c r="F30" s="208">
        <v>20960</v>
      </c>
      <c r="G30" s="763"/>
      <c r="H30" s="1021">
        <v>26250</v>
      </c>
      <c r="I30" s="209">
        <v>24152</v>
      </c>
      <c r="J30" s="567"/>
      <c r="M30" s="107"/>
      <c r="N30" s="64"/>
      <c r="O30" s="64"/>
    </row>
    <row r="31" spans="1:15" s="52" customFormat="1" ht="18" customHeight="1" x14ac:dyDescent="0.25">
      <c r="A31" s="294"/>
      <c r="B31" s="754"/>
      <c r="C31" s="751"/>
      <c r="D31" s="751"/>
      <c r="E31" s="751"/>
      <c r="F31" s="752"/>
      <c r="G31" s="753"/>
      <c r="H31" s="754"/>
      <c r="I31" s="754"/>
      <c r="J31" s="567"/>
    </row>
    <row r="32" spans="1:15" s="52" customFormat="1" ht="18" customHeight="1" x14ac:dyDescent="0.25">
      <c r="A32" s="294" t="s">
        <v>183</v>
      </c>
      <c r="B32" s="1022">
        <v>3.85</v>
      </c>
      <c r="C32" s="764">
        <v>3.63</v>
      </c>
      <c r="D32" s="764">
        <v>3.44</v>
      </c>
      <c r="E32" s="764">
        <v>3.23</v>
      </c>
      <c r="F32" s="765">
        <v>3.18</v>
      </c>
      <c r="G32" s="766"/>
      <c r="H32" s="1022">
        <v>3.85</v>
      </c>
      <c r="I32" s="629">
        <v>3.63</v>
      </c>
      <c r="J32" s="567"/>
      <c r="M32" s="564"/>
    </row>
    <row r="33" spans="1:16" s="52" customFormat="1" ht="18" customHeight="1" x14ac:dyDescent="0.25">
      <c r="A33" s="294"/>
      <c r="B33" s="754"/>
      <c r="C33" s="751"/>
      <c r="D33" s="751"/>
      <c r="E33" s="751"/>
      <c r="F33" s="752"/>
      <c r="G33" s="767"/>
      <c r="H33" s="754"/>
      <c r="I33" s="754"/>
      <c r="J33" s="567"/>
    </row>
    <row r="34" spans="1:16" s="52" customFormat="1" ht="18" customHeight="1" x14ac:dyDescent="0.25">
      <c r="A34" s="294" t="s">
        <v>140</v>
      </c>
      <c r="B34" s="209">
        <v>1440</v>
      </c>
      <c r="C34" s="207">
        <v>1431</v>
      </c>
      <c r="D34" s="207">
        <v>1420</v>
      </c>
      <c r="E34" s="207">
        <v>1381</v>
      </c>
      <c r="F34" s="208">
        <v>1376</v>
      </c>
      <c r="G34" s="747"/>
      <c r="H34" s="209">
        <v>1440</v>
      </c>
      <c r="I34" s="209">
        <v>1431</v>
      </c>
      <c r="J34" s="567"/>
      <c r="M34" s="564"/>
    </row>
    <row r="35" spans="1:16" s="52" customFormat="1" ht="18" customHeight="1" x14ac:dyDescent="0.25">
      <c r="A35" s="294"/>
      <c r="B35" s="754"/>
      <c r="C35" s="751"/>
      <c r="D35" s="751"/>
      <c r="E35" s="751"/>
      <c r="F35" s="752"/>
      <c r="G35" s="753"/>
      <c r="H35" s="754"/>
      <c r="I35" s="754"/>
      <c r="J35" s="567"/>
    </row>
    <row r="36" spans="1:16" s="52" customFormat="1" ht="18" customHeight="1" x14ac:dyDescent="0.25">
      <c r="A36" s="294" t="s">
        <v>141</v>
      </c>
      <c r="B36" s="209">
        <v>1439</v>
      </c>
      <c r="C36" s="207">
        <v>1429</v>
      </c>
      <c r="D36" s="207">
        <v>1398</v>
      </c>
      <c r="E36" s="207">
        <v>1381</v>
      </c>
      <c r="F36" s="208">
        <v>1376</v>
      </c>
      <c r="G36" s="763"/>
      <c r="H36" s="209">
        <v>1439</v>
      </c>
      <c r="I36" s="209">
        <v>1396</v>
      </c>
      <c r="J36" s="567"/>
      <c r="M36" s="564"/>
    </row>
    <row r="37" spans="1:16" s="52" customFormat="1" ht="18" customHeight="1" x14ac:dyDescent="0.25">
      <c r="A37" s="294"/>
      <c r="B37" s="963"/>
      <c r="C37" s="837"/>
      <c r="D37" s="837"/>
      <c r="E37" s="837"/>
      <c r="F37" s="838"/>
      <c r="G37" s="768"/>
      <c r="H37" s="124"/>
      <c r="I37" s="842"/>
      <c r="J37" s="567"/>
      <c r="K37" s="144"/>
      <c r="L37" s="66"/>
    </row>
    <row r="38" spans="1:16" s="52" customFormat="1" ht="18" customHeight="1" x14ac:dyDescent="0.25">
      <c r="A38" s="111"/>
      <c r="B38" s="113"/>
      <c r="C38" s="113"/>
      <c r="D38" s="113"/>
      <c r="E38" s="113"/>
      <c r="F38" s="113"/>
      <c r="G38" s="114"/>
      <c r="H38" s="113"/>
      <c r="I38" s="115"/>
      <c r="J38" s="66"/>
    </row>
    <row r="39" spans="1:16" s="52" customFormat="1" ht="18" customHeight="1" x14ac:dyDescent="0.25">
      <c r="A39" s="1051"/>
      <c r="B39" s="1051"/>
      <c r="C39" s="1051"/>
      <c r="D39" s="1051"/>
      <c r="E39" s="1051"/>
      <c r="F39" s="1051"/>
      <c r="G39" s="1051"/>
      <c r="H39" s="1051"/>
      <c r="I39" s="1051"/>
      <c r="J39" s="66"/>
    </row>
    <row r="40" spans="1:16" ht="18" customHeight="1" x14ac:dyDescent="0.25">
      <c r="A40" s="592"/>
      <c r="B40" s="153"/>
      <c r="C40" s="153"/>
      <c r="D40" s="153"/>
      <c r="E40" s="153"/>
      <c r="F40" s="153"/>
      <c r="G40" s="153"/>
      <c r="H40" s="153"/>
      <c r="L40" s="173"/>
      <c r="M40" s="173"/>
      <c r="N40" s="173"/>
      <c r="O40" s="173"/>
      <c r="P40" s="173"/>
    </row>
    <row r="41" spans="1:16" ht="18" customHeight="1" x14ac:dyDescent="0.25">
      <c r="A41" s="64"/>
      <c r="B41" s="52"/>
      <c r="C41" s="52"/>
      <c r="D41" s="52"/>
      <c r="E41" s="52"/>
      <c r="F41" s="52"/>
      <c r="G41" s="52"/>
      <c r="H41" s="52"/>
      <c r="M41" s="173"/>
      <c r="N41" s="173"/>
      <c r="O41" s="173"/>
      <c r="P41" s="173"/>
    </row>
    <row r="42" spans="1:16" ht="18" customHeight="1" x14ac:dyDescent="0.25">
      <c r="N42" s="238"/>
    </row>
    <row r="43" spans="1:16" ht="18" customHeight="1" x14ac:dyDescent="0.25">
      <c r="N43" s="238"/>
    </row>
    <row r="44" spans="1:16" ht="18" customHeight="1" x14ac:dyDescent="0.25">
      <c r="N44" s="238"/>
    </row>
    <row r="45" spans="1:16" ht="18" customHeight="1" x14ac:dyDescent="0.25">
      <c r="N45" s="238"/>
    </row>
    <row r="46" spans="1:16" ht="18" customHeight="1" x14ac:dyDescent="0.25">
      <c r="N46" s="238"/>
    </row>
    <row r="47" spans="1:16" ht="21" customHeight="1" x14ac:dyDescent="0.25">
      <c r="N47" s="238"/>
    </row>
    <row r="48" spans="1:16" ht="21" customHeight="1" x14ac:dyDescent="0.25">
      <c r="N48" s="238"/>
    </row>
    <row r="49" spans="1:14" ht="18" customHeight="1" x14ac:dyDescent="0.25">
      <c r="N49" s="238"/>
    </row>
    <row r="51" spans="1:14" s="224" customFormat="1" ht="18" customHeight="1" x14ac:dyDescent="0.25">
      <c r="A51" s="238"/>
    </row>
    <row r="52" spans="1:14" s="224" customFormat="1" ht="13.95" customHeight="1" x14ac:dyDescent="0.25">
      <c r="A52" s="238"/>
    </row>
    <row r="53" spans="1:14" ht="15.6" x14ac:dyDescent="0.3">
      <c r="M53" s="636"/>
    </row>
    <row r="54" spans="1:14" ht="15.6" x14ac:dyDescent="0.3">
      <c r="M54" s="636"/>
    </row>
    <row r="55" spans="1:14" ht="15" x14ac:dyDescent="0.25"/>
    <row r="56" spans="1:14" ht="15.75" customHeight="1" x14ac:dyDescent="0.25"/>
    <row r="57" spans="1:14" ht="15" x14ac:dyDescent="0.25"/>
  </sheetData>
  <mergeCells count="4">
    <mergeCell ref="A1:I1"/>
    <mergeCell ref="A2:I2"/>
    <mergeCell ref="A39:I39"/>
    <mergeCell ref="B5:F5"/>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First Quarter, 2023&amp;R&amp;9TELUS Corporation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T98"/>
  <sheetViews>
    <sheetView showGridLines="0" defaultGridColor="0" view="pageBreakPreview" colorId="8" zoomScaleNormal="100" zoomScaleSheetLayoutView="100" zoomScalePageLayoutView="85" workbookViewId="0">
      <selection sqref="A1:G1"/>
    </sheetView>
  </sheetViews>
  <sheetFormatPr defaultColWidth="8.88671875" defaultRowHeight="18" customHeight="1" x14ac:dyDescent="0.25"/>
  <cols>
    <col min="1" max="1" width="61.88671875" style="238" customWidth="1"/>
    <col min="2" max="3" width="14" style="64" customWidth="1"/>
    <col min="4" max="5" width="14" style="51" customWidth="1"/>
    <col min="6" max="6" width="2.6640625" style="51" customWidth="1"/>
    <col min="7" max="7" width="9.6640625" style="51" bestFit="1" customWidth="1"/>
    <col min="8" max="8" width="10.6640625" style="51" customWidth="1"/>
    <col min="9" max="9" width="11.6640625" style="51" bestFit="1" customWidth="1"/>
    <col min="10" max="10" width="12" style="51" bestFit="1" customWidth="1"/>
    <col min="11" max="12" width="11.6640625" style="51" bestFit="1" customWidth="1"/>
    <col min="13" max="13" width="9.6640625" style="51" bestFit="1" customWidth="1"/>
    <col min="14" max="16384" width="8.88671875" style="51"/>
  </cols>
  <sheetData>
    <row r="1" spans="1:15" ht="24" customHeight="1" x14ac:dyDescent="0.4">
      <c r="A1" s="1049" t="s">
        <v>6</v>
      </c>
      <c r="B1" s="1049"/>
      <c r="C1" s="1049"/>
      <c r="D1" s="1049"/>
      <c r="E1" s="1049"/>
      <c r="F1" s="1049"/>
      <c r="G1" s="1055"/>
      <c r="M1" s="223"/>
    </row>
    <row r="2" spans="1:15" ht="24" customHeight="1" x14ac:dyDescent="0.4">
      <c r="A2" s="1050" t="s">
        <v>40</v>
      </c>
      <c r="B2" s="1050"/>
      <c r="C2" s="1050"/>
      <c r="D2" s="1050"/>
      <c r="E2" s="1050"/>
      <c r="F2" s="1050"/>
      <c r="G2" s="1056"/>
    </row>
    <row r="3" spans="1:15" ht="9.75" customHeight="1" x14ac:dyDescent="0.25"/>
    <row r="4" spans="1:15" s="70" customFormat="1" ht="18" customHeight="1" x14ac:dyDescent="0.3">
      <c r="A4" s="69"/>
      <c r="B4" s="1057" t="s">
        <v>257</v>
      </c>
      <c r="C4" s="1058"/>
      <c r="D4" s="1058"/>
      <c r="E4" s="1059"/>
      <c r="F4" s="51"/>
    </row>
    <row r="5" spans="1:15" s="70" customFormat="1" ht="18" customHeight="1" x14ac:dyDescent="0.3">
      <c r="A5" s="71" t="s">
        <v>214</v>
      </c>
      <c r="B5" s="60">
        <v>2023</v>
      </c>
      <c r="C5" s="61">
        <v>2022</v>
      </c>
      <c r="D5" s="72" t="s">
        <v>3</v>
      </c>
      <c r="E5" s="73" t="s">
        <v>4</v>
      </c>
      <c r="F5" s="74"/>
    </row>
    <row r="6" spans="1:15" s="75" customFormat="1" ht="18" customHeight="1" x14ac:dyDescent="0.3">
      <c r="A6" s="852"/>
      <c r="B6" s="846"/>
      <c r="C6" s="847"/>
      <c r="D6" s="848"/>
      <c r="E6" s="849"/>
      <c r="F6" s="1"/>
      <c r="G6" s="35"/>
    </row>
    <row r="7" spans="1:15" ht="18" customHeight="1" x14ac:dyDescent="0.3">
      <c r="A7" s="853" t="s">
        <v>59</v>
      </c>
      <c r="B7" s="850"/>
      <c r="C7" s="214"/>
      <c r="D7" s="214"/>
      <c r="E7" s="218"/>
      <c r="F7" s="41"/>
      <c r="G7" s="107"/>
      <c r="H7"/>
    </row>
    <row r="8" spans="1:15" ht="18" customHeight="1" x14ac:dyDescent="0.25">
      <c r="A8" s="374" t="s">
        <v>162</v>
      </c>
      <c r="B8" s="178">
        <v>4212</v>
      </c>
      <c r="C8" s="179">
        <v>3642</v>
      </c>
      <c r="D8" s="179">
        <v>570</v>
      </c>
      <c r="E8" s="126">
        <v>0.15650741350906094</v>
      </c>
      <c r="F8" s="107"/>
      <c r="G8" s="107"/>
      <c r="H8"/>
      <c r="I8" s="239"/>
      <c r="J8" s="65"/>
      <c r="K8" s="49"/>
      <c r="L8" s="49"/>
      <c r="M8" s="49"/>
      <c r="N8" s="77"/>
      <c r="O8" s="77"/>
    </row>
    <row r="9" spans="1:15" ht="18" customHeight="1" x14ac:dyDescent="0.25">
      <c r="A9" s="374" t="s">
        <v>137</v>
      </c>
      <c r="B9" s="178">
        <v>928</v>
      </c>
      <c r="C9" s="179">
        <v>759</v>
      </c>
      <c r="D9" s="179">
        <v>169</v>
      </c>
      <c r="E9" s="126">
        <v>0.22266139657444006</v>
      </c>
      <c r="F9" s="107"/>
      <c r="G9" s="107"/>
      <c r="H9"/>
      <c r="I9" s="77"/>
      <c r="J9" s="65"/>
      <c r="K9" s="49"/>
      <c r="L9" s="49"/>
      <c r="M9" s="49"/>
      <c r="N9" s="77"/>
      <c r="O9" s="77"/>
    </row>
    <row r="10" spans="1:15" ht="18" customHeight="1" x14ac:dyDescent="0.25">
      <c r="A10" s="374" t="s">
        <v>185</v>
      </c>
      <c r="B10" s="178">
        <v>-176</v>
      </c>
      <c r="C10" s="179">
        <v>-119</v>
      </c>
      <c r="D10" s="179">
        <v>-57</v>
      </c>
      <c r="E10" s="145">
        <v>-0.47899159663865548</v>
      </c>
      <c r="F10" s="107"/>
      <c r="G10" s="107"/>
      <c r="H10"/>
      <c r="I10" s="78"/>
      <c r="J10" s="65"/>
      <c r="K10" s="49"/>
      <c r="L10" s="49"/>
      <c r="M10" s="49"/>
      <c r="N10" s="78"/>
      <c r="O10" s="78"/>
    </row>
    <row r="11" spans="1:15" s="52" customFormat="1" ht="15.6" x14ac:dyDescent="0.3">
      <c r="A11" s="374" t="s">
        <v>62</v>
      </c>
      <c r="B11" s="215">
        <v>4964</v>
      </c>
      <c r="C11" s="195">
        <v>4282</v>
      </c>
      <c r="D11" s="195">
        <v>682</v>
      </c>
      <c r="E11" s="126">
        <v>0.15927136851938348</v>
      </c>
      <c r="F11" s="107"/>
      <c r="G11" s="854"/>
      <c r="H11" s="40"/>
      <c r="I11" s="140"/>
      <c r="J11" s="140"/>
      <c r="K11" s="50"/>
      <c r="L11" s="50"/>
      <c r="M11" s="50"/>
      <c r="N11" s="140"/>
      <c r="O11" s="140"/>
    </row>
    <row r="12" spans="1:15" s="52" customFormat="1" ht="15" x14ac:dyDescent="0.25">
      <c r="A12" s="374"/>
      <c r="B12" s="216"/>
      <c r="C12" s="199"/>
      <c r="D12" s="199"/>
      <c r="E12" s="197"/>
      <c r="F12" s="107"/>
      <c r="G12" s="190"/>
      <c r="H12" s="40"/>
      <c r="I12" s="134"/>
      <c r="J12" s="140"/>
      <c r="K12" s="81"/>
      <c r="L12" s="134"/>
      <c r="M12" s="134"/>
      <c r="N12" s="134"/>
      <c r="O12" s="140"/>
    </row>
    <row r="13" spans="1:15" s="52" customFormat="1" ht="15.6" hidden="1" x14ac:dyDescent="0.3">
      <c r="A13" s="855" t="s">
        <v>44</v>
      </c>
      <c r="B13" s="216"/>
      <c r="C13" s="199"/>
      <c r="D13" s="199"/>
      <c r="E13" s="197"/>
      <c r="F13" s="107"/>
      <c r="G13" s="190"/>
      <c r="H13" s="40"/>
      <c r="I13" s="134"/>
      <c r="J13" s="140"/>
      <c r="K13" s="81"/>
      <c r="L13" s="134"/>
      <c r="M13" s="134"/>
      <c r="N13" s="134"/>
      <c r="O13" s="140"/>
    </row>
    <row r="14" spans="1:15" s="52" customFormat="1" ht="15.6" hidden="1" x14ac:dyDescent="0.3">
      <c r="A14" s="421" t="s">
        <v>136</v>
      </c>
      <c r="B14" s="216"/>
      <c r="C14" s="199"/>
      <c r="D14" s="199"/>
      <c r="E14" s="197">
        <v>-1</v>
      </c>
      <c r="F14" s="107"/>
      <c r="G14" s="197">
        <v>-1</v>
      </c>
      <c r="H14" s="40"/>
      <c r="I14" s="134"/>
      <c r="J14" s="140"/>
      <c r="K14" s="81"/>
      <c r="L14" s="134"/>
      <c r="M14" s="134"/>
      <c r="N14" s="134"/>
      <c r="O14" s="140"/>
    </row>
    <row r="15" spans="1:15" s="52" customFormat="1" ht="15.6" hidden="1" x14ac:dyDescent="0.3">
      <c r="A15" s="421" t="s">
        <v>137</v>
      </c>
      <c r="B15" s="216"/>
      <c r="C15" s="199"/>
      <c r="D15" s="199"/>
      <c r="E15" s="460">
        <v>-0.999</v>
      </c>
      <c r="F15" s="107"/>
      <c r="G15" s="459">
        <v>-1</v>
      </c>
      <c r="H15" s="40"/>
      <c r="I15" s="134"/>
      <c r="J15" s="140"/>
      <c r="K15" s="81"/>
      <c r="L15" s="134"/>
      <c r="M15" s="134"/>
      <c r="N15" s="134"/>
      <c r="O15" s="140"/>
    </row>
    <row r="16" spans="1:15" s="52" customFormat="1" ht="15.6" hidden="1" x14ac:dyDescent="0.3">
      <c r="A16" s="421" t="s">
        <v>62</v>
      </c>
      <c r="B16" s="216"/>
      <c r="C16" s="199"/>
      <c r="D16" s="199"/>
      <c r="E16" s="197">
        <v>-1</v>
      </c>
      <c r="F16" s="107"/>
      <c r="G16" s="197">
        <v>-1</v>
      </c>
      <c r="H16" s="40"/>
      <c r="I16" s="134"/>
      <c r="J16" s="140"/>
      <c r="K16" s="81"/>
      <c r="L16" s="134"/>
      <c r="M16" s="134"/>
      <c r="N16" s="134"/>
      <c r="O16" s="140"/>
    </row>
    <row r="17" spans="1:18" s="52" customFormat="1" ht="15" hidden="1" x14ac:dyDescent="0.25">
      <c r="A17" s="374"/>
      <c r="B17" s="216"/>
      <c r="C17" s="199"/>
      <c r="D17" s="199"/>
      <c r="E17" s="197"/>
      <c r="F17" s="107"/>
      <c r="G17" s="190"/>
      <c r="H17" s="40"/>
      <c r="I17" s="134"/>
      <c r="J17" s="140"/>
      <c r="K17" s="81"/>
      <c r="L17" s="134"/>
      <c r="M17" s="134"/>
      <c r="N17" s="134"/>
      <c r="O17" s="140"/>
    </row>
    <row r="18" spans="1:18" s="52" customFormat="1" x14ac:dyDescent="0.3">
      <c r="A18" s="853" t="s">
        <v>223</v>
      </c>
      <c r="B18" s="240"/>
      <c r="C18" s="241"/>
      <c r="D18" s="241"/>
      <c r="E18" s="218"/>
      <c r="F18" s="107"/>
      <c r="G18" s="190"/>
      <c r="H18" s="128"/>
      <c r="I18" s="150"/>
      <c r="J18" s="80"/>
      <c r="K18" s="81"/>
      <c r="L18" s="150"/>
      <c r="M18" s="150"/>
      <c r="N18" s="150"/>
      <c r="O18" s="80"/>
    </row>
    <row r="19" spans="1:18" s="52" customFormat="1" ht="18" customHeight="1" x14ac:dyDescent="0.25">
      <c r="A19" s="374" t="s">
        <v>162</v>
      </c>
      <c r="B19" s="178">
        <v>1453</v>
      </c>
      <c r="C19" s="179">
        <v>1400</v>
      </c>
      <c r="D19" s="179">
        <v>53</v>
      </c>
      <c r="E19" s="126">
        <v>3.7109308147548141E-2</v>
      </c>
      <c r="F19" s="107"/>
      <c r="G19" s="190"/>
      <c r="H19" s="128"/>
      <c r="I19" s="140"/>
      <c r="J19" s="81"/>
      <c r="K19" s="50"/>
      <c r="L19" s="50"/>
      <c r="M19" s="50"/>
      <c r="N19" s="140"/>
      <c r="O19" s="140"/>
    </row>
    <row r="20" spans="1:18" s="52" customFormat="1" ht="18" customHeight="1" x14ac:dyDescent="0.25">
      <c r="A20" s="374" t="s">
        <v>137</v>
      </c>
      <c r="B20" s="178">
        <v>168</v>
      </c>
      <c r="C20" s="179">
        <v>169</v>
      </c>
      <c r="D20" s="179">
        <v>-1</v>
      </c>
      <c r="E20" s="145">
        <v>-5.9171597633136397E-3</v>
      </c>
      <c r="F20" s="107"/>
      <c r="G20" s="190"/>
      <c r="H20" s="128"/>
      <c r="I20" s="140"/>
      <c r="J20" s="81"/>
      <c r="K20" s="50"/>
      <c r="L20" s="50"/>
      <c r="M20" s="50"/>
      <c r="N20" s="140"/>
      <c r="O20" s="140"/>
    </row>
    <row r="21" spans="1:18" s="52" customFormat="1" ht="15.6" x14ac:dyDescent="0.3">
      <c r="A21" s="374" t="s">
        <v>20</v>
      </c>
      <c r="B21" s="215">
        <v>1621</v>
      </c>
      <c r="C21" s="195">
        <v>1569</v>
      </c>
      <c r="D21" s="195">
        <v>52</v>
      </c>
      <c r="E21" s="126">
        <v>3.3152250191276218E-2</v>
      </c>
      <c r="F21" s="107"/>
      <c r="G21" s="854"/>
      <c r="H21" s="128"/>
      <c r="I21" s="140"/>
      <c r="J21" s="81"/>
      <c r="K21" s="50"/>
      <c r="L21" s="50"/>
      <c r="M21" s="50"/>
      <c r="N21" s="140"/>
      <c r="O21" s="151"/>
    </row>
    <row r="22" spans="1:18" s="52" customFormat="1" ht="15" hidden="1" x14ac:dyDescent="0.25">
      <c r="A22" s="374"/>
      <c r="B22" s="178"/>
      <c r="C22" s="179"/>
      <c r="D22" s="179"/>
      <c r="E22" s="126"/>
      <c r="F22" s="107"/>
      <c r="G22" s="190"/>
      <c r="H22" s="128"/>
      <c r="I22" s="140"/>
      <c r="J22" s="81"/>
      <c r="K22" s="50"/>
      <c r="L22" s="50"/>
      <c r="M22" s="50"/>
      <c r="N22" s="140"/>
      <c r="O22" s="151"/>
    </row>
    <row r="23" spans="1:18" s="52" customFormat="1" ht="15.6" hidden="1" x14ac:dyDescent="0.3">
      <c r="A23" s="855" t="s">
        <v>42</v>
      </c>
      <c r="B23" s="242"/>
      <c r="C23" s="214"/>
      <c r="D23" s="214"/>
      <c r="E23" s="218"/>
      <c r="F23" s="107"/>
      <c r="G23" s="190"/>
      <c r="H23" s="128"/>
      <c r="I23" s="140"/>
      <c r="J23" s="81"/>
      <c r="K23" s="50"/>
      <c r="L23" s="50"/>
      <c r="M23" s="50"/>
      <c r="N23" s="140"/>
      <c r="O23" s="140"/>
    </row>
    <row r="24" spans="1:18" s="52" customFormat="1" ht="15.6" hidden="1" x14ac:dyDescent="0.3">
      <c r="A24" s="421" t="s">
        <v>136</v>
      </c>
      <c r="B24" s="242"/>
      <c r="C24" s="214"/>
      <c r="D24" s="214"/>
      <c r="E24" s="218"/>
      <c r="F24" s="107"/>
      <c r="G24" s="190"/>
      <c r="H24" s="128"/>
      <c r="I24" s="140"/>
      <c r="J24" s="81"/>
      <c r="K24" s="50"/>
      <c r="L24" s="50"/>
      <c r="M24" s="50"/>
      <c r="N24" s="140"/>
      <c r="O24" s="140"/>
    </row>
    <row r="25" spans="1:18" s="52" customFormat="1" ht="15.6" hidden="1" x14ac:dyDescent="0.3">
      <c r="A25" s="421" t="s">
        <v>137</v>
      </c>
      <c r="B25" s="242"/>
      <c r="C25" s="214"/>
      <c r="D25" s="214"/>
      <c r="E25" s="218"/>
      <c r="F25" s="107"/>
      <c r="G25" s="190"/>
      <c r="H25" s="128"/>
      <c r="I25" s="140"/>
      <c r="J25" s="81"/>
      <c r="K25" s="50"/>
      <c r="L25" s="50"/>
      <c r="M25" s="50"/>
      <c r="N25" s="140"/>
      <c r="O25" s="140"/>
    </row>
    <row r="26" spans="1:18" s="52" customFormat="1" ht="15.6" hidden="1" x14ac:dyDescent="0.3">
      <c r="A26" s="421" t="s">
        <v>20</v>
      </c>
      <c r="B26" s="242"/>
      <c r="C26" s="214"/>
      <c r="D26" s="214"/>
      <c r="E26" s="218">
        <v>-0.999</v>
      </c>
      <c r="F26" s="107"/>
      <c r="G26" s="461">
        <v>-1</v>
      </c>
      <c r="H26" s="128"/>
      <c r="I26" s="140"/>
      <c r="J26" s="81"/>
      <c r="K26" s="50"/>
      <c r="L26" s="50"/>
      <c r="M26" s="50"/>
      <c r="N26" s="140"/>
      <c r="O26" s="140"/>
    </row>
    <row r="27" spans="1:18" s="52" customFormat="1" ht="15" x14ac:dyDescent="0.25">
      <c r="A27" s="374"/>
      <c r="B27" s="242"/>
      <c r="C27" s="214"/>
      <c r="D27" s="214"/>
      <c r="E27" s="218"/>
      <c r="F27" s="107"/>
      <c r="G27" s="190"/>
      <c r="H27" s="128"/>
      <c r="I27" s="140"/>
      <c r="J27" s="81"/>
      <c r="K27" s="50"/>
      <c r="L27" s="50"/>
      <c r="M27" s="50"/>
      <c r="N27" s="140"/>
      <c r="O27" s="140"/>
    </row>
    <row r="28" spans="1:18" s="52" customFormat="1" ht="15.6" x14ac:dyDescent="0.3">
      <c r="A28" s="853" t="s">
        <v>36</v>
      </c>
      <c r="B28" s="240"/>
      <c r="C28" s="241"/>
      <c r="D28" s="179"/>
      <c r="E28" s="243"/>
      <c r="F28" s="107"/>
      <c r="G28" s="107"/>
      <c r="H28" s="128"/>
      <c r="I28" s="50"/>
      <c r="J28" s="151"/>
      <c r="K28" s="81"/>
      <c r="L28" s="150"/>
      <c r="M28" s="150"/>
      <c r="N28" s="50"/>
      <c r="O28" s="151"/>
    </row>
    <row r="29" spans="1:18" s="52" customFormat="1" ht="18" customHeight="1" x14ac:dyDescent="0.25">
      <c r="A29" s="374" t="s">
        <v>162</v>
      </c>
      <c r="B29" s="217">
        <v>0.34489238654785903</v>
      </c>
      <c r="C29" s="244">
        <v>0.38449513380362832</v>
      </c>
      <c r="D29" s="553">
        <v>-3.9000000000000035</v>
      </c>
      <c r="E29" s="667" t="s">
        <v>33</v>
      </c>
      <c r="F29" s="107"/>
      <c r="G29" s="107"/>
      <c r="H29" s="128"/>
      <c r="I29" s="50"/>
      <c r="J29" s="151"/>
      <c r="K29" s="81"/>
      <c r="L29" s="150"/>
      <c r="M29" s="150"/>
      <c r="N29" s="50"/>
      <c r="O29" s="140"/>
    </row>
    <row r="30" spans="1:18" s="52" customFormat="1" ht="18" customHeight="1" x14ac:dyDescent="0.25">
      <c r="A30" s="374" t="s">
        <v>137</v>
      </c>
      <c r="B30" s="245">
        <v>0.18122745406231788</v>
      </c>
      <c r="C30" s="246">
        <v>0.22198495057459644</v>
      </c>
      <c r="D30" s="554">
        <v>-4.1000000000000005</v>
      </c>
      <c r="E30" s="667" t="s">
        <v>33</v>
      </c>
      <c r="F30" s="107"/>
      <c r="G30" s="107"/>
      <c r="H30" s="128"/>
      <c r="I30" s="50"/>
      <c r="J30" s="151"/>
      <c r="K30" s="81"/>
      <c r="L30" s="150"/>
      <c r="M30" s="150"/>
      <c r="N30" s="50"/>
      <c r="O30" s="140"/>
    </row>
    <row r="31" spans="1:18" s="52" customFormat="1" ht="18" customHeight="1" x14ac:dyDescent="0.25">
      <c r="A31" s="374" t="s">
        <v>20</v>
      </c>
      <c r="B31" s="217">
        <v>0.32700000000000001</v>
      </c>
      <c r="C31" s="244">
        <v>0.36599999999999999</v>
      </c>
      <c r="D31" s="553">
        <v>-3.8999999999999977</v>
      </c>
      <c r="E31" s="667" t="s">
        <v>33</v>
      </c>
      <c r="F31" s="107"/>
      <c r="G31" s="107"/>
      <c r="H31" s="174"/>
      <c r="I31" s="50"/>
      <c r="J31" s="151"/>
      <c r="K31" s="81"/>
      <c r="L31" s="150"/>
      <c r="M31" s="150"/>
      <c r="N31" s="50"/>
      <c r="O31" s="151"/>
    </row>
    <row r="32" spans="1:18" s="52" customFormat="1" ht="15" x14ac:dyDescent="0.25">
      <c r="A32" s="374"/>
      <c r="B32" s="254"/>
      <c r="C32" s="255"/>
      <c r="D32" s="180"/>
      <c r="E32" s="256"/>
      <c r="F32" s="107"/>
      <c r="G32" s="107"/>
      <c r="H32" s="128"/>
      <c r="I32" s="80"/>
      <c r="J32" s="80"/>
      <c r="K32" s="80"/>
      <c r="L32" s="80"/>
      <c r="M32" s="80"/>
      <c r="N32" s="151"/>
      <c r="O32" s="148"/>
      <c r="P32" s="567"/>
      <c r="Q32" s="567"/>
      <c r="R32" s="567"/>
    </row>
    <row r="33" spans="1:18" s="81" customFormat="1" ht="9.75" customHeight="1" x14ac:dyDescent="0.25">
      <c r="A33" s="839"/>
      <c r="B33" s="199"/>
      <c r="C33" s="199"/>
      <c r="D33" s="199"/>
      <c r="E33" s="257"/>
      <c r="F33" s="190"/>
      <c r="G33" s="190"/>
      <c r="H33" s="128"/>
      <c r="I33" s="80"/>
      <c r="J33" s="80"/>
      <c r="K33" s="80"/>
      <c r="L33" s="80"/>
      <c r="M33" s="80"/>
      <c r="N33" s="151"/>
      <c r="O33" s="148"/>
      <c r="P33" s="567"/>
      <c r="Q33" s="567"/>
      <c r="R33" s="567"/>
    </row>
    <row r="34" spans="1:18" s="52" customFormat="1" ht="18" customHeight="1" x14ac:dyDescent="0.3">
      <c r="A34" s="605" t="s">
        <v>239</v>
      </c>
      <c r="B34" s="258"/>
      <c r="C34" s="259"/>
      <c r="D34" s="259"/>
      <c r="E34" s="260"/>
      <c r="F34" s="107"/>
      <c r="G34" s="190"/>
      <c r="H34" s="128"/>
      <c r="I34" s="80"/>
      <c r="J34" s="80"/>
      <c r="K34" s="80"/>
      <c r="L34" s="80"/>
      <c r="M34" s="80"/>
      <c r="N34" s="151"/>
      <c r="O34" s="148"/>
      <c r="P34" s="567"/>
      <c r="Q34" s="567"/>
      <c r="R34" s="567"/>
    </row>
    <row r="35" spans="1:18" s="52" customFormat="1" ht="18" customHeight="1" x14ac:dyDescent="0.25">
      <c r="A35" s="374" t="s">
        <v>162</v>
      </c>
      <c r="B35" s="178">
        <v>1593</v>
      </c>
      <c r="C35" s="179">
        <v>1435</v>
      </c>
      <c r="D35" s="179">
        <v>158</v>
      </c>
      <c r="E35" s="126">
        <v>0.10974484141969892</v>
      </c>
      <c r="F35" s="107"/>
      <c r="G35" s="190"/>
      <c r="H35" s="128"/>
      <c r="I35" s="80"/>
      <c r="J35" s="80"/>
      <c r="K35" s="80"/>
      <c r="L35" s="80"/>
      <c r="M35" s="80"/>
      <c r="N35" s="151"/>
      <c r="O35" s="148"/>
      <c r="P35" s="567"/>
      <c r="Q35" s="567"/>
      <c r="R35" s="567"/>
    </row>
    <row r="36" spans="1:18" s="52" customFormat="1" ht="18" customHeight="1" x14ac:dyDescent="0.25">
      <c r="A36" s="374" t="s">
        <v>137</v>
      </c>
      <c r="B36" s="178">
        <v>186</v>
      </c>
      <c r="C36" s="179">
        <v>173</v>
      </c>
      <c r="D36" s="180">
        <v>13</v>
      </c>
      <c r="E36" s="145">
        <v>8.1055742352159399E-2</v>
      </c>
      <c r="F36" s="107"/>
      <c r="G36" s="190"/>
      <c r="H36" s="128"/>
      <c r="I36" s="80"/>
      <c r="J36" s="80"/>
      <c r="K36" s="80"/>
      <c r="L36" s="80"/>
      <c r="M36" s="80"/>
      <c r="N36" s="151"/>
      <c r="O36" s="148"/>
      <c r="P36" s="567"/>
      <c r="Q36" s="567"/>
      <c r="R36" s="567"/>
    </row>
    <row r="37" spans="1:18" s="52" customFormat="1" ht="18" customHeight="1" x14ac:dyDescent="0.3">
      <c r="A37" s="374" t="s">
        <v>20</v>
      </c>
      <c r="B37" s="215">
        <v>1779</v>
      </c>
      <c r="C37" s="195">
        <v>1608</v>
      </c>
      <c r="D37" s="179">
        <v>171</v>
      </c>
      <c r="E37" s="126">
        <v>0.10667354354408815</v>
      </c>
      <c r="F37" s="107"/>
      <c r="G37" s="854"/>
      <c r="H37" s="128"/>
      <c r="I37" s="80"/>
      <c r="J37" s="80"/>
      <c r="K37" s="80"/>
      <c r="L37" s="80"/>
      <c r="M37" s="80"/>
      <c r="N37" s="151"/>
      <c r="O37" s="148"/>
      <c r="P37" s="567"/>
      <c r="Q37" s="567"/>
      <c r="R37" s="567"/>
    </row>
    <row r="38" spans="1:18" s="52" customFormat="1" ht="18" hidden="1" customHeight="1" x14ac:dyDescent="0.25">
      <c r="A38" s="374"/>
      <c r="B38" s="178"/>
      <c r="C38" s="179"/>
      <c r="D38" s="179"/>
      <c r="E38" s="126"/>
      <c r="F38" s="107"/>
      <c r="G38" s="190"/>
      <c r="H38" s="128"/>
      <c r="I38" s="80"/>
      <c r="J38" s="80"/>
      <c r="K38" s="80"/>
      <c r="L38" s="80"/>
      <c r="M38" s="80"/>
      <c r="N38" s="151"/>
      <c r="O38" s="148"/>
      <c r="P38" s="567"/>
      <c r="Q38" s="567"/>
      <c r="R38" s="567"/>
    </row>
    <row r="39" spans="1:18" s="52" customFormat="1" ht="18" hidden="1" customHeight="1" x14ac:dyDescent="0.3">
      <c r="A39" s="856" t="s">
        <v>224</v>
      </c>
      <c r="B39" s="178"/>
      <c r="C39" s="179"/>
      <c r="D39" s="179"/>
      <c r="E39" s="126"/>
      <c r="F39" s="107"/>
      <c r="G39" s="190"/>
      <c r="H39" s="128"/>
      <c r="I39" s="80"/>
      <c r="J39" s="80"/>
      <c r="K39" s="80"/>
      <c r="L39" s="80"/>
      <c r="M39" s="80"/>
      <c r="N39" s="151"/>
      <c r="O39" s="148"/>
      <c r="P39" s="567"/>
      <c r="Q39" s="567"/>
      <c r="R39" s="567"/>
    </row>
    <row r="40" spans="1:18" s="52" customFormat="1" ht="18" hidden="1" customHeight="1" x14ac:dyDescent="0.3">
      <c r="A40" s="421" t="s">
        <v>136</v>
      </c>
      <c r="B40" s="178"/>
      <c r="C40" s="179"/>
      <c r="D40" s="179"/>
      <c r="E40" s="126"/>
      <c r="F40" s="107"/>
      <c r="G40" s="190"/>
      <c r="H40" s="128"/>
      <c r="I40" s="80"/>
      <c r="J40" s="80"/>
      <c r="K40" s="80"/>
      <c r="L40" s="80"/>
      <c r="M40" s="80"/>
      <c r="N40" s="151"/>
      <c r="O40" s="148"/>
      <c r="P40" s="567"/>
      <c r="Q40" s="567"/>
      <c r="R40" s="567"/>
    </row>
    <row r="41" spans="1:18" s="52" customFormat="1" ht="18" hidden="1" customHeight="1" x14ac:dyDescent="0.3">
      <c r="A41" s="421" t="s">
        <v>137</v>
      </c>
      <c r="B41" s="178"/>
      <c r="C41" s="179"/>
      <c r="D41" s="179"/>
      <c r="E41" s="126"/>
      <c r="F41" s="107"/>
      <c r="G41" s="190"/>
      <c r="H41" s="128"/>
      <c r="I41" s="80"/>
      <c r="J41" s="80"/>
      <c r="K41" s="80"/>
      <c r="L41" s="80"/>
      <c r="M41" s="80"/>
      <c r="N41" s="151"/>
      <c r="O41" s="148"/>
      <c r="P41" s="567"/>
      <c r="Q41" s="567"/>
      <c r="R41" s="567"/>
    </row>
    <row r="42" spans="1:18" s="52" customFormat="1" ht="18" hidden="1" customHeight="1" x14ac:dyDescent="0.3">
      <c r="A42" s="421" t="s">
        <v>20</v>
      </c>
      <c r="B42" s="178"/>
      <c r="C42" s="179"/>
      <c r="D42" s="179"/>
      <c r="E42" s="126"/>
      <c r="F42" s="107"/>
      <c r="G42" s="190"/>
      <c r="H42" s="128"/>
      <c r="I42" s="80"/>
      <c r="J42" s="80"/>
      <c r="K42" s="80"/>
      <c r="L42" s="80"/>
      <c r="M42" s="80"/>
      <c r="N42" s="151"/>
      <c r="O42" s="148"/>
      <c r="P42" s="567"/>
      <c r="Q42" s="567"/>
      <c r="R42" s="567"/>
    </row>
    <row r="43" spans="1:18" s="52" customFormat="1" ht="6" customHeight="1" x14ac:dyDescent="0.25">
      <c r="A43" s="374"/>
      <c r="B43" s="242"/>
      <c r="C43" s="214"/>
      <c r="D43" s="214"/>
      <c r="E43" s="218"/>
      <c r="F43" s="107"/>
      <c r="G43" s="190"/>
      <c r="H43" s="128"/>
      <c r="I43" s="80"/>
      <c r="J43" s="80"/>
      <c r="K43" s="80"/>
      <c r="L43" s="80"/>
      <c r="M43" s="80"/>
      <c r="N43" s="151"/>
      <c r="O43" s="148"/>
      <c r="P43" s="567"/>
      <c r="Q43" s="567"/>
      <c r="R43" s="567"/>
    </row>
    <row r="44" spans="1:18" s="52" customFormat="1" ht="18" customHeight="1" x14ac:dyDescent="0.3">
      <c r="A44" s="605" t="s">
        <v>240</v>
      </c>
      <c r="B44" s="240"/>
      <c r="C44" s="241"/>
      <c r="D44" s="179"/>
      <c r="E44" s="243"/>
      <c r="F44" s="107"/>
      <c r="G44" s="107"/>
      <c r="H44" s="128"/>
      <c r="I44" s="80"/>
      <c r="J44" s="80"/>
      <c r="K44" s="80"/>
      <c r="L44" s="80"/>
      <c r="M44" s="80"/>
      <c r="N44" s="151"/>
      <c r="O44" s="148"/>
      <c r="P44" s="567"/>
      <c r="Q44" s="567"/>
      <c r="R44" s="567"/>
    </row>
    <row r="45" spans="1:18" s="52" customFormat="1" ht="18" customHeight="1" x14ac:dyDescent="0.25">
      <c r="A45" s="374" t="s">
        <v>162</v>
      </c>
      <c r="B45" s="217">
        <v>0.37835059012851197</v>
      </c>
      <c r="C45" s="244">
        <v>0.39414410641432895</v>
      </c>
      <c r="D45" s="553">
        <v>-1.6000000000000014</v>
      </c>
      <c r="E45" s="666" t="s">
        <v>33</v>
      </c>
      <c r="F45" s="107"/>
      <c r="G45" s="107"/>
      <c r="H45" s="174"/>
      <c r="I45" s="80"/>
      <c r="J45" s="80"/>
      <c r="K45" s="80"/>
      <c r="L45" s="80"/>
      <c r="M45" s="80"/>
      <c r="N45" s="151"/>
      <c r="O45" s="148"/>
      <c r="P45" s="567"/>
      <c r="Q45" s="567"/>
      <c r="R45" s="567"/>
    </row>
    <row r="46" spans="1:18" s="52" customFormat="1" ht="18" customHeight="1" x14ac:dyDescent="0.25">
      <c r="A46" s="374" t="s">
        <v>137</v>
      </c>
      <c r="B46" s="245">
        <v>0.20057006963213247</v>
      </c>
      <c r="C46" s="246">
        <v>0.22728410821414843</v>
      </c>
      <c r="D46" s="554">
        <v>-2.5999999999999996</v>
      </c>
      <c r="E46" s="666" t="s">
        <v>33</v>
      </c>
      <c r="F46" s="107"/>
      <c r="G46" s="107"/>
      <c r="H46" s="128"/>
      <c r="I46" s="80"/>
      <c r="J46" s="80"/>
      <c r="K46" s="80"/>
      <c r="L46" s="80"/>
      <c r="M46" s="80"/>
      <c r="N46" s="151"/>
      <c r="O46" s="148"/>
      <c r="P46" s="567"/>
      <c r="Q46" s="567"/>
      <c r="R46" s="567"/>
    </row>
    <row r="47" spans="1:18" s="52" customFormat="1" ht="18" customHeight="1" x14ac:dyDescent="0.25">
      <c r="A47" s="374" t="s">
        <v>20</v>
      </c>
      <c r="B47" s="217">
        <v>0.35851668940363934</v>
      </c>
      <c r="C47" s="244">
        <v>0.3755669733511296</v>
      </c>
      <c r="D47" s="534">
        <v>-1.7000000000000015</v>
      </c>
      <c r="E47" s="666" t="s">
        <v>33</v>
      </c>
      <c r="F47" s="107"/>
      <c r="G47" s="107"/>
      <c r="H47" s="133"/>
      <c r="I47" s="80"/>
      <c r="J47" s="80"/>
      <c r="K47" s="80"/>
      <c r="L47" s="80"/>
      <c r="M47" s="80"/>
      <c r="N47" s="151"/>
      <c r="O47" s="148"/>
      <c r="P47" s="567"/>
      <c r="Q47" s="567"/>
      <c r="R47" s="567"/>
    </row>
    <row r="48" spans="1:18" s="52" customFormat="1" ht="7.5" customHeight="1" x14ac:dyDescent="0.25">
      <c r="A48" s="374"/>
      <c r="B48" s="247"/>
      <c r="C48" s="248"/>
      <c r="D48" s="198"/>
      <c r="E48" s="197"/>
      <c r="F48" s="107"/>
      <c r="G48" s="107"/>
      <c r="H48" s="128"/>
      <c r="I48" s="50"/>
      <c r="J48" s="151"/>
      <c r="K48" s="81"/>
      <c r="L48" s="150"/>
      <c r="M48" s="150"/>
      <c r="N48" s="50"/>
      <c r="O48" s="140"/>
    </row>
    <row r="49" spans="1:18" s="52" customFormat="1" ht="18" customHeight="1" x14ac:dyDescent="0.3">
      <c r="A49" s="853" t="s">
        <v>5</v>
      </c>
      <c r="B49" s="242"/>
      <c r="C49" s="249"/>
      <c r="D49" s="221"/>
      <c r="E49" s="197"/>
      <c r="F49" s="107"/>
      <c r="G49" s="107"/>
      <c r="H49" s="128"/>
      <c r="I49" s="50"/>
      <c r="J49" s="151"/>
      <c r="K49" s="81"/>
      <c r="L49" s="150"/>
      <c r="M49" s="150"/>
      <c r="N49" s="50"/>
      <c r="O49" s="140"/>
    </row>
    <row r="50" spans="1:18" s="567" customFormat="1" ht="18" customHeight="1" x14ac:dyDescent="0.25">
      <c r="A50" s="275" t="s">
        <v>271</v>
      </c>
      <c r="B50" s="178">
        <v>688</v>
      </c>
      <c r="C50" s="179">
        <v>793</v>
      </c>
      <c r="D50" s="179">
        <v>-105</v>
      </c>
      <c r="E50" s="126">
        <v>-0.13240857503152584</v>
      </c>
      <c r="F50" s="107"/>
      <c r="G50" s="107"/>
      <c r="H50" s="128"/>
      <c r="I50" s="50"/>
      <c r="J50" s="151"/>
      <c r="K50" s="81"/>
      <c r="L50" s="150"/>
      <c r="M50" s="150"/>
      <c r="N50" s="50"/>
      <c r="O50" s="140"/>
    </row>
    <row r="51" spans="1:18" s="567" customFormat="1" ht="18" customHeight="1" x14ac:dyDescent="0.25">
      <c r="A51" s="294" t="s">
        <v>265</v>
      </c>
      <c r="B51" s="178">
        <v>5</v>
      </c>
      <c r="C51" s="179">
        <v>9</v>
      </c>
      <c r="D51" s="179">
        <v>-4</v>
      </c>
      <c r="E51" s="126">
        <v>-0.44444444444444442</v>
      </c>
      <c r="F51" s="107"/>
      <c r="G51" s="107"/>
      <c r="H51" s="128"/>
      <c r="I51" s="50"/>
      <c r="J51" s="151"/>
      <c r="K51" s="81"/>
      <c r="L51" s="150"/>
      <c r="M51" s="150"/>
      <c r="N51" s="50"/>
      <c r="O51" s="140"/>
    </row>
    <row r="52" spans="1:18" s="105" customFormat="1" ht="18" customHeight="1" x14ac:dyDescent="0.25">
      <c r="A52" s="374" t="s">
        <v>162</v>
      </c>
      <c r="B52" s="215">
        <v>693</v>
      </c>
      <c r="C52" s="195">
        <v>802</v>
      </c>
      <c r="D52" s="195">
        <v>-109</v>
      </c>
      <c r="E52" s="999">
        <v>-0.13591022443890274</v>
      </c>
      <c r="F52" s="107"/>
      <c r="G52" s="851"/>
      <c r="H52" s="128"/>
      <c r="I52" s="50"/>
      <c r="J52" s="151"/>
      <c r="K52" s="81"/>
      <c r="L52" s="150"/>
      <c r="M52" s="150"/>
      <c r="N52" s="50"/>
      <c r="O52" s="140"/>
    </row>
    <row r="53" spans="1:18" s="52" customFormat="1" ht="18" customHeight="1" x14ac:dyDescent="0.25">
      <c r="A53" s="374" t="s">
        <v>137</v>
      </c>
      <c r="B53" s="178">
        <v>20</v>
      </c>
      <c r="C53" s="179">
        <v>31</v>
      </c>
      <c r="D53" s="179">
        <v>-11</v>
      </c>
      <c r="E53" s="145">
        <v>-0.35483870967741937</v>
      </c>
      <c r="F53" s="107"/>
      <c r="G53" s="107"/>
      <c r="H53" s="234"/>
      <c r="I53" s="151"/>
      <c r="J53" s="81"/>
      <c r="K53" s="50"/>
      <c r="L53" s="50"/>
      <c r="M53" s="50"/>
      <c r="N53" s="151"/>
      <c r="O53" s="140"/>
    </row>
    <row r="54" spans="1:18" s="52" customFormat="1" ht="18" customHeight="1" x14ac:dyDescent="0.25">
      <c r="A54" s="374" t="s">
        <v>20</v>
      </c>
      <c r="B54" s="215">
        <v>713</v>
      </c>
      <c r="C54" s="195">
        <v>833</v>
      </c>
      <c r="D54" s="195">
        <v>-120</v>
      </c>
      <c r="E54" s="126">
        <v>-0.14405762304921968</v>
      </c>
      <c r="F54" s="107"/>
      <c r="G54" s="107"/>
      <c r="H54" s="128"/>
      <c r="I54" s="140"/>
      <c r="J54" s="81"/>
      <c r="K54" s="50"/>
      <c r="L54" s="50"/>
      <c r="M54" s="50"/>
      <c r="N54" s="151"/>
      <c r="O54" s="151"/>
    </row>
    <row r="55" spans="1:18" s="52" customFormat="1" ht="7.5" customHeight="1" x14ac:dyDescent="0.25">
      <c r="A55" s="374"/>
      <c r="B55" s="247"/>
      <c r="C55" s="248"/>
      <c r="D55" s="198"/>
      <c r="E55" s="197"/>
      <c r="F55" s="107"/>
      <c r="G55" s="107"/>
      <c r="H55" s="128"/>
      <c r="I55" s="141"/>
      <c r="J55" s="140"/>
      <c r="K55" s="81"/>
      <c r="L55" s="152"/>
      <c r="M55" s="152"/>
      <c r="N55" s="141"/>
      <c r="O55" s="140"/>
    </row>
    <row r="56" spans="1:18" s="52" customFormat="1" ht="18" customHeight="1" x14ac:dyDescent="0.3">
      <c r="A56" s="853" t="s">
        <v>241</v>
      </c>
      <c r="B56" s="193"/>
      <c r="C56" s="214"/>
      <c r="D56" s="214"/>
      <c r="E56" s="218"/>
      <c r="F56" s="41"/>
      <c r="G56" s="107"/>
      <c r="H56" s="128"/>
      <c r="I56" s="80"/>
      <c r="J56" s="80"/>
      <c r="K56" s="80"/>
      <c r="L56" s="80"/>
      <c r="M56" s="80"/>
      <c r="N56" s="80"/>
      <c r="O56" s="80"/>
    </row>
    <row r="57" spans="1:18" s="52" customFormat="1" ht="15" customHeight="1" x14ac:dyDescent="0.25">
      <c r="A57" s="374" t="s">
        <v>162</v>
      </c>
      <c r="B57" s="250">
        <v>0.16334283000949668</v>
      </c>
      <c r="C57" s="251">
        <v>0.21773750686436025</v>
      </c>
      <c r="D57" s="555">
        <v>-6</v>
      </c>
      <c r="E57" s="666" t="s">
        <v>33</v>
      </c>
      <c r="F57" s="107"/>
      <c r="G57" s="107"/>
      <c r="H57" s="128"/>
      <c r="I57" s="80"/>
      <c r="J57" s="80"/>
      <c r="K57" s="80"/>
      <c r="L57" s="80"/>
      <c r="M57" s="80"/>
      <c r="N57" s="140"/>
      <c r="O57" s="148"/>
    </row>
    <row r="58" spans="1:18" s="52" customFormat="1" ht="18" customHeight="1" x14ac:dyDescent="0.25">
      <c r="A58" s="374" t="s">
        <v>137</v>
      </c>
      <c r="B58" s="252">
        <v>2.1551724137931036E-2</v>
      </c>
      <c r="C58" s="253">
        <v>4.0843214756258232E-2</v>
      </c>
      <c r="D58" s="556">
        <v>-2</v>
      </c>
      <c r="E58" s="666" t="s">
        <v>33</v>
      </c>
      <c r="F58" s="107"/>
      <c r="G58" s="107"/>
      <c r="H58" s="128"/>
      <c r="I58" s="80"/>
      <c r="J58" s="80"/>
      <c r="K58" s="80"/>
      <c r="L58" s="80"/>
      <c r="M58" s="80"/>
      <c r="N58" s="151"/>
      <c r="O58" s="148"/>
    </row>
    <row r="59" spans="1:18" s="52" customFormat="1" ht="18" customHeight="1" x14ac:dyDescent="0.25">
      <c r="A59" s="374" t="s">
        <v>20</v>
      </c>
      <c r="B59" s="250">
        <v>0.14000000000000001</v>
      </c>
      <c r="C59" s="251">
        <v>0.19</v>
      </c>
      <c r="D59" s="555">
        <v>-4.9999999999999991</v>
      </c>
      <c r="E59" s="666" t="s">
        <v>33</v>
      </c>
      <c r="F59" s="107"/>
      <c r="G59" s="107"/>
      <c r="H59" s="128"/>
      <c r="I59" s="80"/>
      <c r="J59" s="80"/>
      <c r="K59" s="80"/>
      <c r="L59" s="80"/>
      <c r="M59" s="80"/>
      <c r="N59" s="151"/>
      <c r="O59" s="148"/>
    </row>
    <row r="60" spans="1:18" s="52" customFormat="1" ht="7.5" customHeight="1" x14ac:dyDescent="0.25">
      <c r="A60" s="374"/>
      <c r="B60" s="247"/>
      <c r="C60" s="248"/>
      <c r="D60" s="198"/>
      <c r="E60" s="197"/>
      <c r="F60" s="107"/>
      <c r="G60" s="107"/>
      <c r="H60" s="128"/>
      <c r="I60" s="80"/>
      <c r="J60" s="80"/>
      <c r="K60" s="80"/>
      <c r="L60" s="80"/>
      <c r="M60" s="80"/>
      <c r="N60" s="151"/>
      <c r="O60" s="148"/>
      <c r="P60" s="567"/>
      <c r="Q60" s="567"/>
      <c r="R60" s="567"/>
    </row>
    <row r="61" spans="1:18" s="52" customFormat="1" ht="18" customHeight="1" x14ac:dyDescent="0.3">
      <c r="A61" s="853" t="s">
        <v>253</v>
      </c>
      <c r="B61" s="193"/>
      <c r="C61" s="214"/>
      <c r="D61" s="214"/>
      <c r="E61" s="218"/>
      <c r="F61" s="41"/>
      <c r="G61" s="107"/>
      <c r="H61" s="128"/>
      <c r="I61" s="80"/>
      <c r="J61" s="80"/>
      <c r="K61" s="80"/>
      <c r="L61" s="80"/>
      <c r="M61" s="80"/>
      <c r="N61" s="151"/>
      <c r="O61" s="148"/>
      <c r="P61" s="567"/>
      <c r="Q61" s="567"/>
      <c r="R61" s="567"/>
    </row>
    <row r="62" spans="1:18" s="105" customFormat="1" ht="18" customHeight="1" x14ac:dyDescent="0.25">
      <c r="A62" s="374" t="s">
        <v>162</v>
      </c>
      <c r="B62" s="178">
        <v>900</v>
      </c>
      <c r="C62" s="179">
        <v>633</v>
      </c>
      <c r="D62" s="179">
        <v>267</v>
      </c>
      <c r="E62" s="126">
        <v>0.4218009478672986</v>
      </c>
      <c r="F62" s="107"/>
      <c r="G62" s="851"/>
      <c r="H62" s="1016"/>
      <c r="I62" s="1016"/>
      <c r="J62" s="1017"/>
      <c r="K62" s="80"/>
      <c r="L62" s="80"/>
      <c r="M62" s="80"/>
      <c r="N62" s="151"/>
      <c r="O62" s="148"/>
      <c r="P62" s="567"/>
      <c r="Q62" s="567"/>
      <c r="R62" s="567"/>
    </row>
    <row r="63" spans="1:18" s="52" customFormat="1" ht="18" customHeight="1" x14ac:dyDescent="0.25">
      <c r="A63" s="374" t="s">
        <v>137</v>
      </c>
      <c r="B63" s="178">
        <v>166</v>
      </c>
      <c r="C63" s="179">
        <v>142</v>
      </c>
      <c r="D63" s="180">
        <v>24</v>
      </c>
      <c r="E63" s="145">
        <v>0.16901408450704225</v>
      </c>
      <c r="F63" s="107"/>
      <c r="G63" s="106"/>
      <c r="H63" s="1016"/>
      <c r="I63" s="1016"/>
      <c r="J63" s="1017"/>
      <c r="K63" s="80"/>
      <c r="L63" s="80"/>
      <c r="M63" s="80"/>
      <c r="N63" s="151"/>
      <c r="O63" s="148"/>
      <c r="P63" s="567"/>
      <c r="Q63" s="567"/>
      <c r="R63" s="567"/>
    </row>
    <row r="64" spans="1:18" s="52" customFormat="1" ht="18" customHeight="1" x14ac:dyDescent="0.25">
      <c r="A64" s="374" t="s">
        <v>20</v>
      </c>
      <c r="B64" s="215">
        <v>1066</v>
      </c>
      <c r="C64" s="195">
        <v>775</v>
      </c>
      <c r="D64" s="179">
        <v>291</v>
      </c>
      <c r="E64" s="126">
        <v>0.37548387096774194</v>
      </c>
      <c r="F64" s="107"/>
      <c r="G64" s="107"/>
      <c r="H64" s="1016"/>
      <c r="I64" s="1016"/>
      <c r="J64" s="1017"/>
      <c r="K64" s="80"/>
      <c r="L64" s="80"/>
      <c r="M64" s="80"/>
      <c r="N64" s="151"/>
      <c r="O64" s="148"/>
      <c r="P64" s="567"/>
      <c r="Q64" s="567"/>
      <c r="R64" s="567"/>
    </row>
    <row r="65" spans="1:20" s="64" customFormat="1" ht="15" x14ac:dyDescent="0.25">
      <c r="A65" s="107"/>
      <c r="B65" s="857"/>
      <c r="C65" s="858"/>
      <c r="D65" s="858"/>
      <c r="E65" s="859"/>
      <c r="F65" s="107"/>
      <c r="G65" s="107"/>
      <c r="H65" s="133"/>
      <c r="I65" s="80"/>
      <c r="J65" s="80"/>
      <c r="K65" s="80"/>
      <c r="L65" s="80"/>
      <c r="M65" s="80"/>
      <c r="N65" s="151"/>
      <c r="O65" s="148"/>
      <c r="P65" s="567"/>
      <c r="Q65" s="567"/>
      <c r="R65" s="567"/>
    </row>
    <row r="66" spans="1:20" s="76" customFormat="1" ht="15" hidden="1" x14ac:dyDescent="0.25">
      <c r="A66" s="107"/>
      <c r="B66" s="106"/>
      <c r="C66" s="106"/>
      <c r="D66" s="107"/>
      <c r="E66" s="107"/>
      <c r="F66" s="107"/>
      <c r="G66" s="107"/>
      <c r="H66"/>
      <c r="I66" s="80"/>
      <c r="J66" s="80"/>
      <c r="K66" s="80"/>
      <c r="L66" s="80"/>
      <c r="M66" s="80"/>
      <c r="N66" s="151"/>
      <c r="O66" s="148"/>
      <c r="P66" s="567"/>
      <c r="Q66" s="567"/>
      <c r="R66" s="567"/>
    </row>
    <row r="67" spans="1:20" s="52" customFormat="1" ht="6" customHeight="1" x14ac:dyDescent="0.25">
      <c r="A67" s="111"/>
      <c r="B67" s="106"/>
      <c r="C67" s="138"/>
      <c r="D67" s="107"/>
      <c r="E67" s="107"/>
      <c r="F67" s="107"/>
      <c r="G67" s="107"/>
      <c r="H67"/>
      <c r="I67" s="80"/>
      <c r="J67" s="80"/>
      <c r="K67" s="80"/>
      <c r="L67" s="80"/>
      <c r="M67" s="80"/>
      <c r="N67" s="151"/>
      <c r="O67" s="148"/>
      <c r="P67" s="567"/>
      <c r="Q67" s="567"/>
      <c r="R67" s="567"/>
    </row>
    <row r="68" spans="1:20" s="64" customFormat="1" ht="36.75" customHeight="1" x14ac:dyDescent="0.25">
      <c r="A68" s="1061"/>
      <c r="B68" s="1061"/>
      <c r="C68" s="1061"/>
      <c r="D68" s="1061"/>
      <c r="E68" s="1061"/>
      <c r="F68" s="1061"/>
      <c r="G68" s="122"/>
      <c r="H68" s="128"/>
      <c r="I68" s="125"/>
    </row>
    <row r="69" spans="1:20" s="64" customFormat="1" ht="33.75" customHeight="1" x14ac:dyDescent="0.25">
      <c r="A69" s="1062"/>
      <c r="B69" s="1062"/>
      <c r="C69" s="1062"/>
      <c r="D69" s="1062"/>
      <c r="E69" s="1062"/>
      <c r="F69" s="1062"/>
      <c r="G69" s="225"/>
      <c r="H69" s="225"/>
      <c r="I69" s="125"/>
    </row>
    <row r="70" spans="1:20" s="76" customFormat="1" ht="17.399999999999999" x14ac:dyDescent="0.25">
      <c r="A70" s="225"/>
      <c r="B70" s="225"/>
      <c r="C70" s="225"/>
      <c r="D70" s="225"/>
      <c r="E70" s="225"/>
      <c r="F70" s="225"/>
      <c r="G70" s="225"/>
      <c r="H70" s="225"/>
      <c r="I70" s="86"/>
    </row>
    <row r="71" spans="1:20" s="76" customFormat="1" ht="5.25" customHeight="1" x14ac:dyDescent="0.25">
      <c r="A71" s="129"/>
      <c r="B71" s="130"/>
      <c r="C71" s="130"/>
      <c r="D71" s="130"/>
      <c r="E71" s="130"/>
      <c r="F71" s="130"/>
      <c r="G71" s="86"/>
      <c r="H71" s="86"/>
      <c r="I71" s="86"/>
    </row>
    <row r="72" spans="1:20" s="76" customFormat="1" ht="6" customHeight="1" x14ac:dyDescent="0.25">
      <c r="A72" s="131"/>
      <c r="B72" s="131"/>
      <c r="C72" s="131"/>
      <c r="D72" s="131"/>
      <c r="E72" s="131"/>
      <c r="F72" s="131"/>
      <c r="G72" s="86"/>
      <c r="H72" s="86"/>
      <c r="I72" s="86"/>
    </row>
    <row r="73" spans="1:20" s="76" customFormat="1" ht="18" customHeight="1" x14ac:dyDescent="0.25">
      <c r="A73" s="87"/>
      <c r="B73" s="88"/>
      <c r="C73" s="88"/>
      <c r="D73" s="88"/>
      <c r="E73" s="88"/>
      <c r="F73" s="88"/>
      <c r="G73" s="86"/>
    </row>
    <row r="74" spans="1:20" s="76" customFormat="1" ht="18" customHeight="1" x14ac:dyDescent="0.25">
      <c r="A74" s="239"/>
      <c r="B74" s="85"/>
      <c r="C74" s="85"/>
    </row>
    <row r="75" spans="1:20" s="76" customFormat="1" ht="18" customHeight="1" x14ac:dyDescent="0.25">
      <c r="A75" s="239"/>
      <c r="B75" s="85"/>
      <c r="C75" s="85"/>
    </row>
    <row r="76" spans="1:20" s="76" customFormat="1" ht="18" customHeight="1" x14ac:dyDescent="0.25">
      <c r="A76" s="89"/>
      <c r="B76" s="85"/>
      <c r="C76" s="85"/>
      <c r="D76" s="89"/>
      <c r="E76" s="89"/>
      <c r="F76" s="89"/>
    </row>
    <row r="77" spans="1:20" s="76" customFormat="1" ht="18" customHeight="1" x14ac:dyDescent="0.3">
      <c r="A77" s="239"/>
      <c r="B77" s="85"/>
      <c r="C77" s="85"/>
      <c r="I77" s="636"/>
      <c r="J77" s="567"/>
      <c r="K77" s="567"/>
      <c r="L77" s="567"/>
      <c r="M77" s="567"/>
      <c r="N77" s="567"/>
      <c r="O77" s="567"/>
      <c r="P77" s="567"/>
      <c r="Q77" s="567"/>
      <c r="R77" s="567"/>
      <c r="S77" s="567"/>
      <c r="T77" s="567"/>
    </row>
    <row r="78" spans="1:20" s="76" customFormat="1" ht="18" customHeight="1" x14ac:dyDescent="0.3">
      <c r="A78" s="239"/>
      <c r="I78" s="655"/>
    </row>
    <row r="79" spans="1:20" s="76" customFormat="1" ht="18" customHeight="1" x14ac:dyDescent="0.25">
      <c r="A79" s="239"/>
    </row>
    <row r="80" spans="1:20" s="76" customFormat="1" ht="18" customHeight="1" x14ac:dyDescent="0.25">
      <c r="A80" s="239"/>
    </row>
    <row r="81" spans="1:7" s="76" customFormat="1" ht="18" customHeight="1" x14ac:dyDescent="0.25">
      <c r="A81" s="239"/>
    </row>
    <row r="82" spans="1:7" s="76" customFormat="1" ht="18" customHeight="1" x14ac:dyDescent="0.25">
      <c r="A82" s="239"/>
    </row>
    <row r="83" spans="1:7" s="182" customFormat="1" ht="18" customHeight="1" x14ac:dyDescent="0.25">
      <c r="A83" s="239"/>
    </row>
    <row r="84" spans="1:7" s="182" customFormat="1" ht="18" customHeight="1" x14ac:dyDescent="0.25">
      <c r="A84" s="239"/>
      <c r="G84" s="236"/>
    </row>
    <row r="85" spans="1:7" s="182" customFormat="1" ht="18" customHeight="1" x14ac:dyDescent="0.25">
      <c r="A85" s="239"/>
      <c r="G85" s="236"/>
    </row>
    <row r="86" spans="1:7" s="182" customFormat="1" ht="18" customHeight="1" x14ac:dyDescent="0.25">
      <c r="A86" s="239"/>
      <c r="G86" s="236"/>
    </row>
    <row r="87" spans="1:7" s="182" customFormat="1" ht="18" customHeight="1" x14ac:dyDescent="0.25">
      <c r="A87" s="239"/>
    </row>
    <row r="88" spans="1:7" s="182" customFormat="1" ht="18" customHeight="1" x14ac:dyDescent="0.25">
      <c r="A88" s="239"/>
    </row>
    <row r="89" spans="1:7" s="117" customFormat="1" ht="14.25" customHeight="1" x14ac:dyDescent="0.25"/>
    <row r="90" spans="1:7" s="76" customFormat="1" ht="18" customHeight="1" x14ac:dyDescent="0.25">
      <c r="A90" s="154"/>
      <c r="B90" s="154"/>
      <c r="C90" s="154"/>
      <c r="D90" s="154"/>
      <c r="E90" s="154"/>
      <c r="F90" s="154"/>
    </row>
    <row r="91" spans="1:7" s="222" customFormat="1" ht="18" customHeight="1" x14ac:dyDescent="0.25">
      <c r="A91" s="154"/>
      <c r="B91" s="154"/>
      <c r="C91" s="154"/>
      <c r="D91" s="154"/>
      <c r="E91" s="154"/>
      <c r="F91" s="154"/>
    </row>
    <row r="92" spans="1:7" s="76" customFormat="1" ht="29.25" customHeight="1" x14ac:dyDescent="0.25">
      <c r="A92" s="1060"/>
      <c r="B92" s="1060"/>
      <c r="C92" s="1060"/>
      <c r="D92" s="1060"/>
      <c r="E92" s="1060"/>
      <c r="F92" s="1060"/>
    </row>
    <row r="93" spans="1:7" s="76" customFormat="1" ht="18" customHeight="1" x14ac:dyDescent="0.25">
      <c r="A93" s="239"/>
      <c r="B93" s="64"/>
      <c r="C93" s="64"/>
      <c r="D93" s="64"/>
      <c r="E93" s="64"/>
      <c r="F93" s="64"/>
    </row>
    <row r="94" spans="1:7" s="76" customFormat="1" ht="18" customHeight="1" x14ac:dyDescent="0.25">
      <c r="A94" s="239"/>
    </row>
    <row r="95" spans="1:7" s="76" customFormat="1" ht="18" customHeight="1" x14ac:dyDescent="0.25">
      <c r="A95" s="239"/>
    </row>
    <row r="96" spans="1:7" s="76" customFormat="1" ht="18" customHeight="1" x14ac:dyDescent="0.25">
      <c r="A96" s="239"/>
    </row>
    <row r="97" spans="1:7" s="76" customFormat="1" ht="18" customHeight="1" x14ac:dyDescent="0.25">
      <c r="A97" s="239"/>
    </row>
    <row r="98" spans="1:7" ht="18" customHeight="1" x14ac:dyDescent="0.25">
      <c r="A98" s="239"/>
      <c r="B98" s="76"/>
      <c r="C98" s="76"/>
      <c r="D98" s="76"/>
      <c r="E98" s="76"/>
      <c r="F98" s="76"/>
      <c r="G98" s="76"/>
    </row>
  </sheetData>
  <mergeCells count="6">
    <mergeCell ref="A1:G1"/>
    <mergeCell ref="A2:G2"/>
    <mergeCell ref="B4:E4"/>
    <mergeCell ref="A92:F92"/>
    <mergeCell ref="A68:F68"/>
    <mergeCell ref="A69:F69"/>
  </mergeCells>
  <phoneticPr fontId="0" type="noConversion"/>
  <printOptions horizontalCentered="1"/>
  <pageMargins left="0.70866141732283472" right="0.51181102362204722" top="0.51181102362204722" bottom="0.51181102362204722" header="0.51181102362204722" footer="0.51181102362204722"/>
  <pageSetup scale="72" orientation="portrait" r:id="rId1"/>
  <headerFooter scaleWithDoc="0">
    <oddHeader xml:space="preserve">&amp;C </oddHeader>
    <oddFooter>&amp;L&amp;9Supplemental Investor Information (Unaudited)
First Quarter, 2023&amp;R&amp;9TELUS Corporation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97"/>
  <sheetViews>
    <sheetView showGridLines="0" defaultGridColor="0" view="pageBreakPreview" colorId="8" zoomScaleNormal="70" zoomScaleSheetLayoutView="100" workbookViewId="0">
      <selection sqref="A1:J1"/>
    </sheetView>
  </sheetViews>
  <sheetFormatPr defaultColWidth="8.88671875" defaultRowHeight="18" customHeight="1" x14ac:dyDescent="0.25"/>
  <cols>
    <col min="1" max="1" width="63.109375" style="285" customWidth="1"/>
    <col min="2" max="2" width="14" style="275" customWidth="1"/>
    <col min="3" max="6" width="14" style="285" customWidth="1"/>
    <col min="7" max="7" width="3.6640625" style="285" customWidth="1"/>
    <col min="8" max="9" width="14" style="285" customWidth="1"/>
    <col min="10" max="10" width="2.44140625" style="285" customWidth="1"/>
    <col min="11" max="11" width="12" style="285" bestFit="1" customWidth="1"/>
    <col min="12" max="12" width="10" style="285" bestFit="1" customWidth="1"/>
    <col min="13" max="16384" width="8.88671875" style="285"/>
  </cols>
  <sheetData>
    <row r="1" spans="1:21" ht="24" customHeight="1" x14ac:dyDescent="0.4">
      <c r="A1" s="1063" t="s">
        <v>6</v>
      </c>
      <c r="B1" s="1063"/>
      <c r="C1" s="1063"/>
      <c r="D1" s="1063"/>
      <c r="E1" s="1063"/>
      <c r="F1" s="1063"/>
      <c r="G1" s="1063"/>
      <c r="H1" s="1064"/>
      <c r="I1" s="1064"/>
      <c r="J1" s="1064"/>
    </row>
    <row r="2" spans="1:21" ht="24" customHeight="1" x14ac:dyDescent="0.4">
      <c r="A2" s="1065" t="s">
        <v>49</v>
      </c>
      <c r="B2" s="1065"/>
      <c r="C2" s="1065"/>
      <c r="D2" s="1065"/>
      <c r="E2" s="1065"/>
      <c r="F2" s="1065"/>
      <c r="G2" s="1065"/>
      <c r="H2" s="1066"/>
      <c r="I2" s="1066"/>
      <c r="J2" s="1066"/>
    </row>
    <row r="3" spans="1:21" ht="18" customHeight="1" x14ac:dyDescent="0.25">
      <c r="H3" s="285" t="s">
        <v>1</v>
      </c>
      <c r="I3" s="288"/>
    </row>
    <row r="4" spans="1:21" ht="18" customHeight="1" x14ac:dyDescent="0.3">
      <c r="A4" s="288"/>
      <c r="B4" s="1052" t="s">
        <v>18</v>
      </c>
      <c r="C4" s="1053"/>
      <c r="D4" s="1053"/>
      <c r="E4" s="1053"/>
      <c r="F4" s="1054"/>
      <c r="H4" s="433" t="s">
        <v>259</v>
      </c>
      <c r="I4" s="433" t="s">
        <v>19</v>
      </c>
    </row>
    <row r="5" spans="1:21" s="288" customFormat="1" ht="18" customHeight="1" x14ac:dyDescent="0.3">
      <c r="A5" s="432" t="s">
        <v>214</v>
      </c>
      <c r="B5" s="429" t="s">
        <v>255</v>
      </c>
      <c r="C5" s="431" t="s">
        <v>196</v>
      </c>
      <c r="D5" s="431" t="s">
        <v>197</v>
      </c>
      <c r="E5" s="431" t="s">
        <v>198</v>
      </c>
      <c r="F5" s="430" t="s">
        <v>195</v>
      </c>
      <c r="G5" s="285"/>
      <c r="H5" s="429">
        <v>2023</v>
      </c>
      <c r="I5" s="428">
        <v>2022</v>
      </c>
    </row>
    <row r="6" spans="1:21" ht="18" customHeight="1" x14ac:dyDescent="0.3">
      <c r="A6" s="413"/>
      <c r="B6" s="865"/>
      <c r="C6" s="396"/>
      <c r="D6" s="396"/>
      <c r="E6" s="396"/>
      <c r="F6" s="780"/>
      <c r="G6" s="395"/>
      <c r="H6" s="873"/>
      <c r="I6" s="861"/>
      <c r="J6" s="294"/>
      <c r="K6" s="294"/>
    </row>
    <row r="7" spans="1:21" ht="18" customHeight="1" x14ac:dyDescent="0.3">
      <c r="A7" s="413" t="s">
        <v>59</v>
      </c>
      <c r="B7" s="865"/>
      <c r="C7" s="396"/>
      <c r="D7" s="396"/>
      <c r="E7" s="396"/>
      <c r="F7" s="780"/>
      <c r="G7" s="395"/>
      <c r="H7" s="397"/>
      <c r="I7" s="186"/>
      <c r="J7" s="294"/>
      <c r="K7" s="294"/>
    </row>
    <row r="8" spans="1:21" ht="18" customHeight="1" x14ac:dyDescent="0.25">
      <c r="A8" s="294" t="s">
        <v>162</v>
      </c>
      <c r="B8" s="186">
        <v>4212</v>
      </c>
      <c r="C8" s="179">
        <v>4368</v>
      </c>
      <c r="D8" s="179">
        <v>4009</v>
      </c>
      <c r="E8" s="179">
        <v>3733</v>
      </c>
      <c r="F8" s="189">
        <v>3642</v>
      </c>
      <c r="G8" s="391"/>
      <c r="H8" s="178">
        <v>4212</v>
      </c>
      <c r="I8" s="186">
        <v>15752</v>
      </c>
      <c r="J8" s="294"/>
      <c r="K8" s="143"/>
      <c r="L8" s="416"/>
      <c r="M8" s="416"/>
    </row>
    <row r="9" spans="1:21" ht="18" customHeight="1" x14ac:dyDescent="0.25">
      <c r="A9" s="294" t="s">
        <v>137</v>
      </c>
      <c r="B9" s="186">
        <v>928</v>
      </c>
      <c r="C9" s="179">
        <v>855</v>
      </c>
      <c r="D9" s="179">
        <v>803</v>
      </c>
      <c r="E9" s="179">
        <v>797</v>
      </c>
      <c r="F9" s="189">
        <v>759</v>
      </c>
      <c r="G9" s="391"/>
      <c r="H9" s="178">
        <v>928</v>
      </c>
      <c r="I9" s="186">
        <v>3214</v>
      </c>
      <c r="J9" s="294"/>
      <c r="K9" s="425"/>
      <c r="L9" s="90"/>
      <c r="M9" s="416"/>
    </row>
    <row r="10" spans="1:21" ht="18" customHeight="1" x14ac:dyDescent="0.25">
      <c r="A10" s="294" t="s">
        <v>185</v>
      </c>
      <c r="B10" s="983">
        <v>-176</v>
      </c>
      <c r="C10" s="180">
        <v>-165</v>
      </c>
      <c r="D10" s="180">
        <v>-141</v>
      </c>
      <c r="E10" s="180">
        <v>-129</v>
      </c>
      <c r="F10" s="194">
        <v>-119</v>
      </c>
      <c r="G10" s="391"/>
      <c r="H10" s="178">
        <v>-176</v>
      </c>
      <c r="I10" s="186">
        <v>-554</v>
      </c>
      <c r="J10" s="294"/>
      <c r="K10" s="405"/>
      <c r="L10" s="416"/>
      <c r="M10" s="416"/>
    </row>
    <row r="11" spans="1:21" ht="18" customHeight="1" x14ac:dyDescent="0.25">
      <c r="A11" s="294" t="s">
        <v>62</v>
      </c>
      <c r="B11" s="186">
        <v>4964</v>
      </c>
      <c r="C11" s="179">
        <v>5058</v>
      </c>
      <c r="D11" s="179">
        <v>4671</v>
      </c>
      <c r="E11" s="179">
        <v>4401</v>
      </c>
      <c r="F11" s="189">
        <v>4282</v>
      </c>
      <c r="G11" s="409"/>
      <c r="H11" s="410">
        <v>4964</v>
      </c>
      <c r="I11" s="408">
        <v>18412</v>
      </c>
      <c r="J11" s="294"/>
      <c r="K11" s="144"/>
      <c r="L11" s="416"/>
      <c r="M11" s="416"/>
    </row>
    <row r="12" spans="1:21" ht="8.25" customHeight="1" x14ac:dyDescent="0.25">
      <c r="A12" s="294"/>
      <c r="B12" s="984"/>
      <c r="C12" s="199"/>
      <c r="D12" s="199"/>
      <c r="E12" s="199"/>
      <c r="F12" s="778"/>
      <c r="G12" s="374"/>
      <c r="H12" s="427"/>
      <c r="I12" s="862"/>
      <c r="J12" s="294"/>
      <c r="K12" s="405"/>
      <c r="L12" s="416"/>
      <c r="M12" s="416"/>
    </row>
    <row r="13" spans="1:21" s="398" customFormat="1" ht="18" customHeight="1" x14ac:dyDescent="0.3">
      <c r="A13" s="424" t="s">
        <v>44</v>
      </c>
      <c r="B13" s="866"/>
      <c r="C13" s="422"/>
      <c r="D13" s="422"/>
      <c r="E13" s="422"/>
      <c r="F13" s="779"/>
      <c r="G13" s="426"/>
      <c r="H13" s="423"/>
      <c r="I13" s="863"/>
      <c r="Q13" s="285"/>
      <c r="R13" s="285"/>
      <c r="S13" s="285"/>
      <c r="T13" s="285"/>
      <c r="U13" s="285"/>
    </row>
    <row r="14" spans="1:21" s="398" customFormat="1" ht="18" customHeight="1" x14ac:dyDescent="0.3">
      <c r="A14" s="398" t="s">
        <v>136</v>
      </c>
      <c r="B14" s="985">
        <v>0.157</v>
      </c>
      <c r="C14" s="137">
        <v>3.1E-2</v>
      </c>
      <c r="D14" s="137">
        <v>9.2999999999999999E-2</v>
      </c>
      <c r="E14" s="137">
        <v>4.7E-2</v>
      </c>
      <c r="F14" s="237">
        <v>4.2000000000000003E-2</v>
      </c>
      <c r="G14" s="237"/>
      <c r="H14" s="177">
        <v>0.15650741350906094</v>
      </c>
      <c r="I14" s="543">
        <v>5.2519043164506216E-2</v>
      </c>
      <c r="K14" s="400"/>
      <c r="L14" s="400"/>
      <c r="M14" s="133"/>
      <c r="Q14" s="285"/>
      <c r="R14" s="285"/>
      <c r="S14" s="285"/>
      <c r="T14" s="285"/>
      <c r="U14" s="285"/>
    </row>
    <row r="15" spans="1:21" s="398" customFormat="1" ht="18" customHeight="1" x14ac:dyDescent="0.3">
      <c r="A15" s="398" t="s">
        <v>137</v>
      </c>
      <c r="B15" s="399">
        <v>0.223</v>
      </c>
      <c r="C15" s="722">
        <v>0.129</v>
      </c>
      <c r="D15" s="722">
        <v>0.14699999999999999</v>
      </c>
      <c r="E15" s="722">
        <v>0.21099999999999999</v>
      </c>
      <c r="F15" s="723">
        <v>0.188</v>
      </c>
      <c r="G15" s="237"/>
      <c r="H15" s="864">
        <v>0.22266139657444006</v>
      </c>
      <c r="I15" s="565">
        <v>0.16702977487291212</v>
      </c>
      <c r="K15" s="400"/>
      <c r="L15" s="400"/>
      <c r="M15" s="133"/>
      <c r="Q15" s="285"/>
      <c r="R15" s="285"/>
      <c r="S15" s="285"/>
      <c r="T15" s="285"/>
      <c r="U15" s="285"/>
    </row>
    <row r="16" spans="1:21" s="398" customFormat="1" ht="18" customHeight="1" x14ac:dyDescent="0.3">
      <c r="A16" s="398" t="s">
        <v>62</v>
      </c>
      <c r="B16" s="985">
        <v>0.159</v>
      </c>
      <c r="C16" s="176">
        <v>3.7999999999999999E-2</v>
      </c>
      <c r="D16" s="137">
        <v>9.9000000000000005E-2</v>
      </c>
      <c r="E16" s="137">
        <v>7.0999999999999994E-2</v>
      </c>
      <c r="F16" s="237">
        <v>6.4000000000000001E-2</v>
      </c>
      <c r="G16" s="237"/>
      <c r="H16" s="177">
        <v>0.15927136851938348</v>
      </c>
      <c r="I16" s="552">
        <v>6.6867539691737171E-2</v>
      </c>
      <c r="K16" s="400"/>
      <c r="L16" s="400"/>
      <c r="M16" s="133"/>
      <c r="Q16" s="285"/>
      <c r="R16" s="285"/>
      <c r="S16" s="285"/>
      <c r="T16" s="285"/>
      <c r="U16" s="285"/>
    </row>
    <row r="17" spans="1:21" s="294" customFormat="1" ht="18" customHeight="1" x14ac:dyDescent="0.25">
      <c r="B17" s="262"/>
      <c r="C17" s="244"/>
      <c r="D17" s="244"/>
      <c r="E17" s="244"/>
      <c r="F17" s="261"/>
      <c r="G17" s="409"/>
      <c r="H17" s="217"/>
      <c r="I17" s="262"/>
      <c r="J17" s="374"/>
      <c r="K17" s="405"/>
      <c r="L17" s="405"/>
      <c r="M17" s="405"/>
      <c r="Q17" s="285"/>
      <c r="R17" s="285"/>
      <c r="S17" s="285"/>
      <c r="T17" s="285"/>
      <c r="U17" s="285"/>
    </row>
    <row r="18" spans="1:21" s="294" customFormat="1" ht="18" customHeight="1" x14ac:dyDescent="0.3">
      <c r="A18" s="413" t="s">
        <v>171</v>
      </c>
      <c r="B18" s="865"/>
      <c r="C18" s="396"/>
      <c r="D18" s="396"/>
      <c r="E18" s="396"/>
      <c r="F18" s="780"/>
      <c r="G18" s="374"/>
      <c r="H18" s="394"/>
      <c r="I18" s="865"/>
      <c r="J18" s="374"/>
      <c r="K18" s="405"/>
      <c r="L18" s="405"/>
      <c r="M18" s="405"/>
      <c r="Q18" s="285"/>
      <c r="R18" s="285"/>
      <c r="S18" s="285"/>
      <c r="T18" s="285"/>
      <c r="U18" s="285"/>
    </row>
    <row r="19" spans="1:21" s="294" customFormat="1" ht="18" customHeight="1" x14ac:dyDescent="0.25">
      <c r="A19" s="294" t="s">
        <v>162</v>
      </c>
      <c r="B19" s="186">
        <v>1453</v>
      </c>
      <c r="C19" s="179">
        <v>1423</v>
      </c>
      <c r="D19" s="179">
        <v>1457</v>
      </c>
      <c r="E19" s="179">
        <v>1417</v>
      </c>
      <c r="F19" s="189">
        <v>1400</v>
      </c>
      <c r="G19" s="391"/>
      <c r="H19" s="178">
        <v>1453</v>
      </c>
      <c r="I19" s="186">
        <v>5697</v>
      </c>
      <c r="J19" s="374"/>
      <c r="K19" s="425"/>
      <c r="L19" s="142"/>
      <c r="M19" s="405"/>
      <c r="N19" s="375"/>
      <c r="Q19" s="285"/>
      <c r="R19" s="285"/>
      <c r="S19" s="285"/>
      <c r="T19" s="285"/>
      <c r="U19" s="285"/>
    </row>
    <row r="20" spans="1:21" s="294" customFormat="1" ht="18" customHeight="1" x14ac:dyDescent="0.25">
      <c r="A20" s="294" t="s">
        <v>137</v>
      </c>
      <c r="B20" s="983">
        <v>168</v>
      </c>
      <c r="C20" s="180">
        <v>175</v>
      </c>
      <c r="D20" s="180">
        <v>189</v>
      </c>
      <c r="E20" s="180">
        <v>176</v>
      </c>
      <c r="F20" s="194">
        <v>169</v>
      </c>
      <c r="G20" s="391"/>
      <c r="H20" s="178">
        <v>168</v>
      </c>
      <c r="I20" s="186">
        <v>709</v>
      </c>
      <c r="J20" s="374"/>
      <c r="K20" s="142"/>
      <c r="L20" s="142"/>
      <c r="M20" s="405"/>
      <c r="N20" s="375"/>
      <c r="Q20" s="285"/>
      <c r="R20" s="285"/>
      <c r="S20" s="285"/>
      <c r="T20" s="285"/>
      <c r="U20" s="285"/>
    </row>
    <row r="21" spans="1:21" s="294" customFormat="1" ht="18" customHeight="1" x14ac:dyDescent="0.25">
      <c r="A21" s="294" t="s">
        <v>20</v>
      </c>
      <c r="B21" s="986">
        <v>1621</v>
      </c>
      <c r="C21" s="179">
        <v>1598</v>
      </c>
      <c r="D21" s="179">
        <v>1646</v>
      </c>
      <c r="E21" s="179">
        <v>1593</v>
      </c>
      <c r="F21" s="196">
        <v>1569</v>
      </c>
      <c r="G21" s="409"/>
      <c r="H21" s="410">
        <v>1621</v>
      </c>
      <c r="I21" s="408">
        <v>6406</v>
      </c>
      <c r="J21" s="374"/>
      <c r="K21" s="405"/>
      <c r="L21" s="405"/>
      <c r="M21" s="142"/>
      <c r="Q21" s="285"/>
      <c r="R21" s="285"/>
      <c r="S21" s="285"/>
      <c r="T21" s="285"/>
      <c r="U21" s="285"/>
    </row>
    <row r="22" spans="1:21" s="294" customFormat="1" ht="8.25" customHeight="1" x14ac:dyDescent="0.25">
      <c r="B22" s="186"/>
      <c r="C22" s="179"/>
      <c r="D22" s="179"/>
      <c r="E22" s="179"/>
      <c r="F22" s="189"/>
      <c r="G22" s="409"/>
      <c r="H22" s="417"/>
      <c r="I22" s="406"/>
      <c r="J22" s="374"/>
      <c r="K22" s="405"/>
      <c r="L22" s="405"/>
      <c r="M22" s="405"/>
      <c r="Q22" s="285"/>
      <c r="R22" s="285"/>
      <c r="S22" s="285"/>
      <c r="T22" s="285"/>
      <c r="U22" s="285"/>
    </row>
    <row r="23" spans="1:21" s="398" customFormat="1" ht="18" customHeight="1" x14ac:dyDescent="0.3">
      <c r="A23" s="424" t="s">
        <v>42</v>
      </c>
      <c r="B23" s="866"/>
      <c r="C23" s="422"/>
      <c r="D23" s="422"/>
      <c r="E23" s="422"/>
      <c r="F23" s="779"/>
      <c r="G23" s="421"/>
      <c r="H23" s="420"/>
      <c r="I23" s="866"/>
      <c r="J23" s="421"/>
      <c r="K23" s="400"/>
      <c r="L23" s="400"/>
      <c r="M23" s="400"/>
      <c r="Q23" s="285"/>
      <c r="R23" s="285"/>
      <c r="S23" s="285"/>
      <c r="T23" s="285"/>
      <c r="U23" s="285"/>
    </row>
    <row r="24" spans="1:21" s="398" customFormat="1" ht="18" customHeight="1" x14ac:dyDescent="0.3">
      <c r="A24" s="398" t="s">
        <v>136</v>
      </c>
      <c r="B24" s="552">
        <v>3.7109308147548141E-2</v>
      </c>
      <c r="C24" s="547">
        <v>-0.1724990245728461</v>
      </c>
      <c r="D24" s="542">
        <v>7.5033677694224574E-2</v>
      </c>
      <c r="E24" s="542">
        <v>7.1398995271705734E-2</v>
      </c>
      <c r="F24" s="543">
        <v>4.7654146345347988E-2</v>
      </c>
      <c r="G24" s="237"/>
      <c r="H24" s="237">
        <v>3.7109308147548141E-2</v>
      </c>
      <c r="I24" s="543">
        <v>-6.4581811218255474E-3</v>
      </c>
      <c r="K24" s="419"/>
      <c r="L24" s="149"/>
      <c r="M24" s="400"/>
      <c r="N24" s="418"/>
      <c r="Q24" s="285"/>
      <c r="R24" s="285"/>
      <c r="S24" s="285"/>
      <c r="T24" s="285"/>
      <c r="U24" s="285"/>
    </row>
    <row r="25" spans="1:21" s="398" customFormat="1" ht="18" customHeight="1" x14ac:dyDescent="0.3">
      <c r="A25" s="398" t="s">
        <v>137</v>
      </c>
      <c r="B25" s="565">
        <v>-5.9171597633136397E-3</v>
      </c>
      <c r="C25" s="548">
        <v>7.9614484843623226E-2</v>
      </c>
      <c r="D25" s="549">
        <v>0.35112927182038883</v>
      </c>
      <c r="E25" s="591">
        <v>0.3709881147609056</v>
      </c>
      <c r="F25" s="550">
        <v>0.35070676684031016</v>
      </c>
      <c r="G25" s="272"/>
      <c r="H25" s="565">
        <v>-5.9171597633136397E-3</v>
      </c>
      <c r="I25" s="551">
        <v>0.2765130953820501</v>
      </c>
      <c r="K25" s="149"/>
      <c r="L25" s="149"/>
      <c r="M25" s="400"/>
      <c r="N25" s="418"/>
      <c r="Q25" s="285"/>
      <c r="R25" s="285"/>
      <c r="S25" s="285"/>
      <c r="T25" s="285"/>
      <c r="U25" s="285"/>
    </row>
    <row r="26" spans="1:21" s="398" customFormat="1" ht="18" customHeight="1" x14ac:dyDescent="0.3">
      <c r="A26" s="398" t="s">
        <v>20</v>
      </c>
      <c r="B26" s="835">
        <v>3.3152250191276218E-2</v>
      </c>
      <c r="C26" s="795">
        <v>-0.15082810008705397</v>
      </c>
      <c r="D26" s="658">
        <v>0.10088350992376449</v>
      </c>
      <c r="E26" s="658">
        <v>9.7966912903176537E-2</v>
      </c>
      <c r="F26" s="669">
        <v>7.3537328922735498E-2</v>
      </c>
      <c r="G26" s="669"/>
      <c r="H26" s="835">
        <v>3.3152250191276218E-2</v>
      </c>
      <c r="I26" s="552">
        <v>1.8522847057693137E-2</v>
      </c>
      <c r="K26" s="400"/>
      <c r="L26" s="400"/>
      <c r="M26" s="133"/>
      <c r="Q26" s="285"/>
      <c r="R26" s="285"/>
      <c r="S26" s="285"/>
      <c r="T26" s="285"/>
      <c r="U26" s="285"/>
    </row>
    <row r="27" spans="1:21" ht="8.25" customHeight="1" x14ac:dyDescent="0.25">
      <c r="A27" s="294"/>
      <c r="B27" s="975"/>
      <c r="C27" s="179"/>
      <c r="D27" s="179"/>
      <c r="E27" s="179"/>
      <c r="F27" s="189"/>
      <c r="G27" s="409"/>
      <c r="H27" s="417"/>
      <c r="I27" s="406"/>
      <c r="J27" s="294"/>
      <c r="K27" s="405"/>
      <c r="L27" s="416"/>
      <c r="M27" s="416"/>
    </row>
    <row r="28" spans="1:21" s="275" customFormat="1" ht="18" customHeight="1" x14ac:dyDescent="0.3">
      <c r="A28" s="413" t="s">
        <v>36</v>
      </c>
      <c r="B28" s="989"/>
      <c r="C28" s="396"/>
      <c r="D28" s="396"/>
      <c r="E28" s="396"/>
      <c r="F28" s="780"/>
      <c r="G28" s="395"/>
      <c r="H28" s="394"/>
      <c r="I28" s="865"/>
      <c r="J28" s="294"/>
      <c r="K28" s="405"/>
      <c r="L28" s="404"/>
      <c r="M28" s="404"/>
      <c r="Q28" s="285"/>
      <c r="R28" s="285"/>
      <c r="S28" s="285"/>
      <c r="T28" s="285"/>
      <c r="U28" s="285"/>
    </row>
    <row r="29" spans="1:21" s="275" customFormat="1" ht="18" customHeight="1" x14ac:dyDescent="0.25">
      <c r="A29" s="294" t="s">
        <v>162</v>
      </c>
      <c r="B29" s="990">
        <v>0.34489238654785903</v>
      </c>
      <c r="C29" s="244">
        <v>0.32608779262400744</v>
      </c>
      <c r="D29" s="244">
        <v>0.36338453455485192</v>
      </c>
      <c r="E29" s="244">
        <v>0.37941959055491636</v>
      </c>
      <c r="F29" s="261">
        <v>0.38449513380362832</v>
      </c>
      <c r="G29" s="244"/>
      <c r="H29" s="217">
        <v>0.34489238654785903</v>
      </c>
      <c r="I29" s="262">
        <v>0.36172640343748191</v>
      </c>
      <c r="J29" s="294"/>
      <c r="K29" s="405"/>
      <c r="L29" s="404"/>
      <c r="M29" s="404"/>
      <c r="Q29" s="285"/>
      <c r="R29" s="285"/>
      <c r="S29" s="285"/>
      <c r="T29" s="285"/>
      <c r="U29" s="285"/>
    </row>
    <row r="30" spans="1:21" s="275" customFormat="1" ht="18" customHeight="1" x14ac:dyDescent="0.25">
      <c r="A30" s="294" t="s">
        <v>137</v>
      </c>
      <c r="B30" s="988">
        <v>0.18122745406231788</v>
      </c>
      <c r="C30" s="246">
        <v>0.20427887641630924</v>
      </c>
      <c r="D30" s="246">
        <v>0.23554997886286622</v>
      </c>
      <c r="E30" s="246">
        <v>0.22156954302884713</v>
      </c>
      <c r="F30" s="265">
        <v>0.22198495057459644</v>
      </c>
      <c r="G30" s="244"/>
      <c r="H30" s="245">
        <v>0.18122745406231788</v>
      </c>
      <c r="I30" s="266">
        <v>0.22056012885348752</v>
      </c>
      <c r="J30" s="294"/>
      <c r="K30" s="415"/>
      <c r="L30" s="404"/>
      <c r="M30" s="404"/>
      <c r="Q30" s="285"/>
      <c r="R30" s="285"/>
      <c r="S30" s="285"/>
      <c r="T30" s="285"/>
      <c r="U30" s="285"/>
    </row>
    <row r="31" spans="1:21" s="275" customFormat="1" ht="18" customHeight="1" x14ac:dyDescent="0.25">
      <c r="A31" s="294" t="s">
        <v>20</v>
      </c>
      <c r="B31" s="990">
        <v>0.32700000000000001</v>
      </c>
      <c r="C31" s="244">
        <v>0.316</v>
      </c>
      <c r="D31" s="244">
        <v>0.35199999999999998</v>
      </c>
      <c r="E31" s="244">
        <v>0.36199999999999999</v>
      </c>
      <c r="F31" s="261">
        <v>0.36599999999999999</v>
      </c>
      <c r="G31" s="393"/>
      <c r="H31" s="262">
        <v>0.32700000000000001</v>
      </c>
      <c r="I31" s="262">
        <v>0.34799999999999998</v>
      </c>
      <c r="J31" s="294"/>
      <c r="K31" s="405"/>
      <c r="L31" s="457"/>
      <c r="M31" s="404"/>
      <c r="Q31" s="285"/>
      <c r="R31" s="285"/>
      <c r="S31" s="285"/>
      <c r="T31" s="285"/>
      <c r="U31" s="285"/>
    </row>
    <row r="32" spans="1:21" s="275" customFormat="1" ht="16.2" customHeight="1" x14ac:dyDescent="0.25">
      <c r="A32" s="294"/>
      <c r="B32" s="635"/>
      <c r="C32" s="180"/>
      <c r="D32" s="180"/>
      <c r="E32" s="180"/>
      <c r="F32" s="194"/>
      <c r="G32" s="409"/>
      <c r="H32" s="412"/>
      <c r="I32" s="868"/>
      <c r="J32" s="294"/>
      <c r="K32" s="405"/>
      <c r="L32" s="404"/>
      <c r="M32" s="404"/>
      <c r="Q32" s="285"/>
      <c r="R32" s="285"/>
      <c r="S32" s="285"/>
      <c r="T32" s="285"/>
      <c r="U32" s="285"/>
    </row>
    <row r="33" spans="1:21" s="389" customFormat="1" ht="7.2" customHeight="1" x14ac:dyDescent="0.25">
      <c r="B33" s="442"/>
      <c r="C33" s="179"/>
      <c r="D33" s="179"/>
      <c r="E33" s="179"/>
      <c r="F33" s="179"/>
      <c r="G33" s="391"/>
      <c r="H33" s="391"/>
      <c r="I33" s="391"/>
      <c r="J33" s="839"/>
      <c r="K33" s="411"/>
      <c r="L33" s="411"/>
      <c r="M33" s="411"/>
      <c r="Q33" s="285"/>
      <c r="R33" s="285"/>
      <c r="S33" s="285"/>
      <c r="T33" s="285"/>
      <c r="U33" s="285"/>
    </row>
    <row r="34" spans="1:21" s="275" customFormat="1" ht="18" customHeight="1" x14ac:dyDescent="0.3">
      <c r="A34" s="326" t="s">
        <v>242</v>
      </c>
      <c r="B34" s="1011"/>
      <c r="C34" s="195"/>
      <c r="D34" s="195"/>
      <c r="E34" s="195"/>
      <c r="F34" s="196"/>
      <c r="G34" s="409"/>
      <c r="H34" s="410"/>
      <c r="I34" s="408"/>
      <c r="J34" s="374"/>
      <c r="K34" s="405"/>
      <c r="L34" s="404"/>
      <c r="M34" s="404"/>
      <c r="Q34" s="285"/>
      <c r="R34" s="285"/>
      <c r="S34" s="285"/>
      <c r="T34" s="285"/>
      <c r="U34" s="285"/>
    </row>
    <row r="35" spans="1:21" s="275" customFormat="1" ht="18" customHeight="1" x14ac:dyDescent="0.25">
      <c r="A35" s="294" t="s">
        <v>162</v>
      </c>
      <c r="B35" s="975">
        <v>1593</v>
      </c>
      <c r="C35" s="179">
        <v>1479</v>
      </c>
      <c r="D35" s="179">
        <v>1524</v>
      </c>
      <c r="E35" s="179">
        <v>1436</v>
      </c>
      <c r="F35" s="189">
        <v>1435</v>
      </c>
      <c r="G35" s="391"/>
      <c r="H35" s="178">
        <v>1593</v>
      </c>
      <c r="I35" s="186">
        <v>5874</v>
      </c>
      <c r="J35" s="374"/>
      <c r="K35" s="405"/>
      <c r="L35" s="235"/>
      <c r="M35" s="404"/>
      <c r="Q35" s="285"/>
      <c r="R35" s="285"/>
      <c r="S35" s="285"/>
      <c r="T35" s="285"/>
      <c r="U35" s="285"/>
    </row>
    <row r="36" spans="1:21" s="275" customFormat="1" ht="18" customHeight="1" x14ac:dyDescent="0.25">
      <c r="A36" s="294" t="s">
        <v>137</v>
      </c>
      <c r="B36" s="635">
        <v>186</v>
      </c>
      <c r="C36" s="180">
        <v>210</v>
      </c>
      <c r="D36" s="180">
        <v>200</v>
      </c>
      <c r="E36" s="180">
        <v>186</v>
      </c>
      <c r="F36" s="194">
        <v>173</v>
      </c>
      <c r="G36" s="391"/>
      <c r="H36" s="178">
        <v>186</v>
      </c>
      <c r="I36" s="186">
        <v>769</v>
      </c>
      <c r="J36" s="374"/>
      <c r="K36" s="405"/>
      <c r="L36" s="404"/>
      <c r="M36" s="404"/>
      <c r="Q36" s="285"/>
      <c r="R36" s="285"/>
      <c r="S36" s="285"/>
      <c r="T36" s="285"/>
      <c r="U36" s="285"/>
    </row>
    <row r="37" spans="1:21" s="275" customFormat="1" ht="18" customHeight="1" x14ac:dyDescent="0.25">
      <c r="A37" s="294" t="s">
        <v>20</v>
      </c>
      <c r="B37" s="975">
        <v>1779</v>
      </c>
      <c r="C37" s="179">
        <v>1689</v>
      </c>
      <c r="D37" s="179">
        <v>1724</v>
      </c>
      <c r="E37" s="179">
        <v>1622</v>
      </c>
      <c r="F37" s="189">
        <v>1608</v>
      </c>
      <c r="G37" s="409"/>
      <c r="H37" s="408">
        <v>1779</v>
      </c>
      <c r="I37" s="407">
        <v>6643</v>
      </c>
      <c r="J37" s="374"/>
      <c r="K37" s="405"/>
      <c r="L37" s="404"/>
      <c r="M37" s="404"/>
      <c r="Q37" s="285"/>
      <c r="R37" s="285"/>
      <c r="S37" s="285"/>
      <c r="T37" s="285"/>
      <c r="U37" s="285"/>
    </row>
    <row r="38" spans="1:21" s="275" customFormat="1" ht="9" customHeight="1" x14ac:dyDescent="0.25">
      <c r="A38" s="294"/>
      <c r="B38" s="975"/>
      <c r="C38" s="179"/>
      <c r="D38" s="179"/>
      <c r="E38" s="179"/>
      <c r="F38" s="189"/>
      <c r="G38" s="391"/>
      <c r="H38" s="406"/>
      <c r="I38" s="869"/>
      <c r="J38" s="374"/>
      <c r="K38" s="405"/>
      <c r="L38" s="404"/>
      <c r="M38" s="404"/>
      <c r="Q38" s="285"/>
      <c r="R38" s="285"/>
      <c r="S38" s="285"/>
      <c r="T38" s="285"/>
      <c r="U38" s="285"/>
    </row>
    <row r="39" spans="1:21" s="398" customFormat="1" ht="18" customHeight="1" x14ac:dyDescent="0.3">
      <c r="A39" s="403" t="s">
        <v>184</v>
      </c>
      <c r="B39" s="1012"/>
      <c r="C39" s="271"/>
      <c r="D39" s="271"/>
      <c r="E39" s="271"/>
      <c r="F39" s="781"/>
      <c r="G39" s="402"/>
      <c r="H39" s="401"/>
      <c r="I39" s="870"/>
      <c r="J39" s="421"/>
      <c r="K39" s="183"/>
      <c r="L39" s="400"/>
      <c r="M39" s="400"/>
      <c r="Q39" s="285"/>
      <c r="R39" s="285"/>
      <c r="S39" s="285"/>
      <c r="T39" s="285"/>
      <c r="U39" s="285"/>
    </row>
    <row r="40" spans="1:21" s="398" customFormat="1" ht="18" customHeight="1" x14ac:dyDescent="0.3">
      <c r="A40" s="398" t="s">
        <v>136</v>
      </c>
      <c r="B40" s="835">
        <v>0.10974484141969892</v>
      </c>
      <c r="C40" s="547">
        <v>9.8835170076150988E-2</v>
      </c>
      <c r="D40" s="542">
        <v>8.0917817003213335E-2</v>
      </c>
      <c r="E40" s="542">
        <v>6.1433339418693715E-2</v>
      </c>
      <c r="F40" s="543">
        <v>5.1016473688630021E-2</v>
      </c>
      <c r="G40" s="237"/>
      <c r="H40" s="237">
        <v>0.10974484141969892</v>
      </c>
      <c r="I40" s="543">
        <v>7.3053775635236531E-2</v>
      </c>
      <c r="J40" s="421"/>
      <c r="K40" s="400"/>
      <c r="L40" s="400"/>
      <c r="M40" s="400"/>
      <c r="Q40" s="285"/>
      <c r="R40" s="285"/>
      <c r="S40" s="285"/>
      <c r="T40" s="285"/>
      <c r="U40" s="285"/>
    </row>
    <row r="41" spans="1:21" s="398" customFormat="1" ht="18" customHeight="1" x14ac:dyDescent="0.3">
      <c r="A41" s="398" t="s">
        <v>137</v>
      </c>
      <c r="B41" s="987">
        <v>8.1055742352159399E-2</v>
      </c>
      <c r="C41" s="548">
        <v>0.22856535168342257</v>
      </c>
      <c r="D41" s="549">
        <v>0.35493675205936692</v>
      </c>
      <c r="E41" s="549">
        <v>0.3563857093893219</v>
      </c>
      <c r="F41" s="550">
        <v>0.25282930233609952</v>
      </c>
      <c r="G41" s="272"/>
      <c r="H41" s="399">
        <v>8.1055742352159399E-2</v>
      </c>
      <c r="I41" s="551">
        <v>0.29529226576957235</v>
      </c>
      <c r="J41" s="421"/>
      <c r="K41" s="388"/>
      <c r="L41" s="388"/>
      <c r="M41" s="388"/>
      <c r="Q41" s="285"/>
      <c r="R41" s="285"/>
      <c r="S41" s="285"/>
      <c r="T41" s="285"/>
      <c r="U41" s="285"/>
    </row>
    <row r="42" spans="1:21" s="398" customFormat="1" ht="18" customHeight="1" x14ac:dyDescent="0.3">
      <c r="A42" s="398" t="s">
        <v>20</v>
      </c>
      <c r="B42" s="835">
        <v>0.10667354354408815</v>
      </c>
      <c r="C42" s="668">
        <v>0.11340343651719843</v>
      </c>
      <c r="D42" s="658">
        <v>0.10690911170349457</v>
      </c>
      <c r="E42" s="658">
        <v>8.8666387916055647E-2</v>
      </c>
      <c r="F42" s="669">
        <v>6.9510112564061907E-2</v>
      </c>
      <c r="G42" s="672"/>
      <c r="H42" s="668">
        <v>0.10667354354408815</v>
      </c>
      <c r="I42" s="552">
        <v>9.4788178981480023E-2</v>
      </c>
      <c r="J42" s="421"/>
      <c r="K42" s="388"/>
      <c r="L42" s="133"/>
      <c r="M42" s="388"/>
      <c r="Q42" s="285"/>
      <c r="R42" s="285"/>
      <c r="S42" s="285"/>
      <c r="T42" s="285"/>
      <c r="U42" s="285"/>
    </row>
    <row r="43" spans="1:21" s="294" customFormat="1" ht="8.25" customHeight="1" x14ac:dyDescent="0.3">
      <c r="B43" s="835"/>
      <c r="C43" s="658"/>
      <c r="D43" s="658"/>
      <c r="E43" s="658"/>
      <c r="F43" s="669"/>
      <c r="G43" s="669"/>
      <c r="H43" s="669"/>
      <c r="I43" s="237"/>
      <c r="J43" s="374"/>
      <c r="K43" s="388"/>
      <c r="L43" s="133"/>
      <c r="M43" s="388"/>
      <c r="Q43" s="285"/>
      <c r="R43" s="285"/>
      <c r="S43" s="285"/>
      <c r="T43" s="285"/>
      <c r="U43" s="285"/>
    </row>
    <row r="44" spans="1:21" s="275" customFormat="1" ht="18" customHeight="1" x14ac:dyDescent="0.3">
      <c r="A44" s="605" t="s">
        <v>240</v>
      </c>
      <c r="B44" s="989"/>
      <c r="C44" s="796"/>
      <c r="D44" s="796"/>
      <c r="E44" s="796"/>
      <c r="F44" s="782"/>
      <c r="G44" s="673"/>
      <c r="H44" s="674"/>
      <c r="I44" s="865"/>
      <c r="J44" s="374"/>
      <c r="K44" s="388"/>
      <c r="L44" s="133"/>
      <c r="M44" s="388"/>
      <c r="Q44" s="285"/>
      <c r="R44" s="285"/>
      <c r="S44" s="285"/>
      <c r="T44" s="285"/>
      <c r="U44" s="285"/>
    </row>
    <row r="45" spans="1:21" s="275" customFormat="1" ht="18" customHeight="1" x14ac:dyDescent="0.25">
      <c r="A45" s="294" t="s">
        <v>162</v>
      </c>
      <c r="B45" s="990">
        <v>0.37835059012851197</v>
      </c>
      <c r="C45" s="675">
        <v>0.33909872980203221</v>
      </c>
      <c r="D45" s="675">
        <v>0.38015615672594949</v>
      </c>
      <c r="E45" s="675">
        <v>0.38444479251292024</v>
      </c>
      <c r="F45" s="676">
        <v>0.39414410641432895</v>
      </c>
      <c r="G45" s="675"/>
      <c r="H45" s="677">
        <v>0.37835059012851197</v>
      </c>
      <c r="I45" s="262">
        <v>0.37296435593811905</v>
      </c>
      <c r="J45" s="374"/>
      <c r="K45" s="388"/>
      <c r="L45" s="133"/>
      <c r="M45" s="388"/>
      <c r="Q45" s="285"/>
      <c r="R45" s="285"/>
      <c r="S45" s="285"/>
      <c r="T45" s="285"/>
      <c r="U45" s="285"/>
    </row>
    <row r="46" spans="1:21" s="275" customFormat="1" ht="18" customHeight="1" x14ac:dyDescent="0.25">
      <c r="A46" s="294" t="s">
        <v>137</v>
      </c>
      <c r="B46" s="988">
        <v>0.20057006963213247</v>
      </c>
      <c r="C46" s="678">
        <v>0.24472950757879772</v>
      </c>
      <c r="D46" s="678">
        <v>0.24932567668017072</v>
      </c>
      <c r="E46" s="678">
        <v>0.23436228361441155</v>
      </c>
      <c r="F46" s="679">
        <v>0.22728410821414843</v>
      </c>
      <c r="G46" s="675"/>
      <c r="H46" s="680">
        <v>0.20057006963213247</v>
      </c>
      <c r="I46" s="266">
        <v>0.23918765556162216</v>
      </c>
      <c r="J46" s="374"/>
      <c r="K46" s="388"/>
      <c r="L46" s="133"/>
      <c r="M46" s="388"/>
      <c r="Q46" s="285"/>
      <c r="R46" s="285"/>
      <c r="S46" s="285"/>
      <c r="T46" s="285"/>
      <c r="U46" s="285"/>
    </row>
    <row r="47" spans="1:21" s="275" customFormat="1" ht="18" customHeight="1" x14ac:dyDescent="0.25">
      <c r="A47" s="294" t="s">
        <v>20</v>
      </c>
      <c r="B47" s="990">
        <v>0.35851668940363934</v>
      </c>
      <c r="C47" s="675">
        <v>0.3342</v>
      </c>
      <c r="D47" s="675">
        <v>0.36909999999999998</v>
      </c>
      <c r="E47" s="675">
        <v>0.36849999999999999</v>
      </c>
      <c r="F47" s="676">
        <v>0.3755669733511296</v>
      </c>
      <c r="G47" s="681"/>
      <c r="H47" s="677">
        <v>0.35851668940363934</v>
      </c>
      <c r="I47" s="594">
        <v>0.36087328885797981</v>
      </c>
      <c r="J47" s="374"/>
      <c r="K47" s="458"/>
      <c r="L47" s="133"/>
      <c r="M47" s="458"/>
      <c r="N47" s="453"/>
      <c r="Q47" s="285"/>
      <c r="R47" s="285"/>
      <c r="S47" s="285"/>
      <c r="T47" s="285"/>
      <c r="U47" s="285"/>
    </row>
    <row r="48" spans="1:21" s="275" customFormat="1" ht="11.25" customHeight="1" x14ac:dyDescent="0.25">
      <c r="A48" s="294"/>
      <c r="B48" s="262"/>
      <c r="C48" s="244"/>
      <c r="D48" s="244"/>
      <c r="E48" s="244"/>
      <c r="F48" s="261"/>
      <c r="G48" s="374"/>
      <c r="H48" s="394"/>
      <c r="I48" s="867"/>
      <c r="J48" s="294"/>
      <c r="K48" s="294"/>
      <c r="Q48" s="285"/>
      <c r="R48" s="285"/>
      <c r="S48" s="285"/>
      <c r="T48" s="285"/>
      <c r="U48" s="285"/>
    </row>
    <row r="49" spans="1:21" s="275" customFormat="1" ht="18" customHeight="1" x14ac:dyDescent="0.3">
      <c r="A49" s="413" t="s">
        <v>5</v>
      </c>
      <c r="B49" s="865"/>
      <c r="C49" s="396"/>
      <c r="D49" s="396"/>
      <c r="E49" s="396"/>
      <c r="F49" s="780"/>
      <c r="G49" s="395"/>
      <c r="H49" s="394"/>
      <c r="I49" s="865"/>
      <c r="J49" s="294"/>
      <c r="K49" s="294"/>
      <c r="Q49" s="285"/>
      <c r="R49" s="285"/>
      <c r="S49" s="285"/>
      <c r="T49" s="285"/>
      <c r="U49" s="285"/>
    </row>
    <row r="50" spans="1:21" s="275" customFormat="1" ht="18" customHeight="1" x14ac:dyDescent="0.25">
      <c r="A50" s="275" t="s">
        <v>271</v>
      </c>
      <c r="B50" s="186">
        <v>688</v>
      </c>
      <c r="C50" s="179">
        <v>591</v>
      </c>
      <c r="D50" s="179">
        <v>873</v>
      </c>
      <c r="E50" s="179">
        <v>1012</v>
      </c>
      <c r="F50" s="189">
        <v>793</v>
      </c>
      <c r="G50" s="395"/>
      <c r="H50" s="178">
        <v>688</v>
      </c>
      <c r="I50" s="186">
        <v>3269</v>
      </c>
      <c r="J50" s="294"/>
      <c r="K50" s="294"/>
      <c r="Q50" s="285"/>
      <c r="R50" s="285"/>
      <c r="S50" s="285"/>
      <c r="T50" s="285"/>
      <c r="U50" s="285"/>
    </row>
    <row r="51" spans="1:21" s="275" customFormat="1" ht="18" customHeight="1" x14ac:dyDescent="0.25">
      <c r="A51" s="294" t="s">
        <v>265</v>
      </c>
      <c r="B51" s="186">
        <v>5</v>
      </c>
      <c r="C51" s="179">
        <v>36</v>
      </c>
      <c r="D51" s="179">
        <v>19</v>
      </c>
      <c r="E51" s="179">
        <v>4</v>
      </c>
      <c r="F51" s="189">
        <v>9</v>
      </c>
      <c r="G51" s="395"/>
      <c r="H51" s="178">
        <v>5</v>
      </c>
      <c r="I51" s="186">
        <v>68</v>
      </c>
      <c r="J51" s="294"/>
      <c r="K51" s="294"/>
      <c r="Q51" s="285"/>
      <c r="R51" s="285"/>
      <c r="S51" s="285"/>
      <c r="T51" s="285"/>
      <c r="U51" s="285"/>
    </row>
    <row r="52" spans="1:21" s="91" customFormat="1" ht="18" customHeight="1" x14ac:dyDescent="0.25">
      <c r="A52" s="294" t="s">
        <v>162</v>
      </c>
      <c r="B52" s="986">
        <v>693</v>
      </c>
      <c r="C52" s="195">
        <v>627</v>
      </c>
      <c r="D52" s="195">
        <v>892</v>
      </c>
      <c r="E52" s="195">
        <v>1016</v>
      </c>
      <c r="F52" s="196">
        <v>802</v>
      </c>
      <c r="G52" s="391"/>
      <c r="H52" s="215">
        <v>693</v>
      </c>
      <c r="I52" s="986">
        <v>3337</v>
      </c>
      <c r="J52" s="105"/>
      <c r="K52" s="105"/>
      <c r="Q52" s="285"/>
      <c r="R52" s="285"/>
      <c r="S52" s="285"/>
      <c r="T52" s="285"/>
      <c r="U52" s="285"/>
    </row>
    <row r="53" spans="1:21" s="275" customFormat="1" ht="18" customHeight="1" x14ac:dyDescent="0.25">
      <c r="A53" s="294" t="s">
        <v>137</v>
      </c>
      <c r="B53" s="983">
        <v>20</v>
      </c>
      <c r="C53" s="180">
        <v>33</v>
      </c>
      <c r="D53" s="180">
        <v>33</v>
      </c>
      <c r="E53" s="180">
        <v>38</v>
      </c>
      <c r="F53" s="194">
        <v>31</v>
      </c>
      <c r="G53" s="391"/>
      <c r="H53" s="178">
        <v>20</v>
      </c>
      <c r="I53" s="186">
        <v>135</v>
      </c>
      <c r="J53" s="294"/>
      <c r="K53" s="294"/>
      <c r="Q53" s="285"/>
      <c r="R53" s="285"/>
      <c r="S53" s="285"/>
      <c r="T53" s="285"/>
      <c r="U53" s="285"/>
    </row>
    <row r="54" spans="1:21" s="275" customFormat="1" ht="18" customHeight="1" x14ac:dyDescent="0.25">
      <c r="A54" s="294" t="s">
        <v>20</v>
      </c>
      <c r="B54" s="186">
        <v>713</v>
      </c>
      <c r="C54" s="179">
        <v>660</v>
      </c>
      <c r="D54" s="179">
        <v>925</v>
      </c>
      <c r="E54" s="179">
        <v>1054</v>
      </c>
      <c r="F54" s="189">
        <v>833</v>
      </c>
      <c r="G54" s="409"/>
      <c r="H54" s="410">
        <v>713</v>
      </c>
      <c r="I54" s="408">
        <v>3472</v>
      </c>
      <c r="J54" s="294"/>
      <c r="K54" s="294"/>
      <c r="Q54" s="285"/>
      <c r="R54" s="285"/>
      <c r="S54" s="285"/>
      <c r="T54" s="285"/>
      <c r="U54" s="285"/>
    </row>
    <row r="55" spans="1:21" s="275" customFormat="1" ht="9.75" customHeight="1" x14ac:dyDescent="0.25">
      <c r="A55" s="294"/>
      <c r="B55" s="186"/>
      <c r="C55" s="179"/>
      <c r="D55" s="179"/>
      <c r="E55" s="179"/>
      <c r="F55" s="189"/>
      <c r="G55" s="374"/>
      <c r="H55" s="394"/>
      <c r="I55" s="867"/>
      <c r="J55" s="294"/>
      <c r="K55" s="294"/>
      <c r="Q55" s="285"/>
      <c r="R55" s="285"/>
      <c r="S55" s="285"/>
      <c r="T55" s="285"/>
      <c r="U55" s="285"/>
    </row>
    <row r="56" spans="1:21" s="275" customFormat="1" ht="18" customHeight="1" x14ac:dyDescent="0.3">
      <c r="A56" s="413" t="s">
        <v>243</v>
      </c>
      <c r="B56" s="865"/>
      <c r="C56" s="199"/>
      <c r="D56" s="396"/>
      <c r="E56" s="396"/>
      <c r="F56" s="780"/>
      <c r="G56" s="395"/>
      <c r="H56" s="394"/>
      <c r="I56" s="865"/>
      <c r="J56" s="294"/>
      <c r="K56" s="294"/>
      <c r="Q56" s="285"/>
      <c r="R56" s="285"/>
      <c r="S56" s="285"/>
      <c r="T56" s="285"/>
      <c r="U56" s="285"/>
    </row>
    <row r="57" spans="1:21" s="275" customFormat="1" ht="15.75" customHeight="1" x14ac:dyDescent="0.25">
      <c r="A57" s="294" t="s">
        <v>162</v>
      </c>
      <c r="B57" s="268">
        <v>0.16334283000949668</v>
      </c>
      <c r="C57" s="251">
        <v>0.13530219780219779</v>
      </c>
      <c r="D57" s="251">
        <v>0.21776003991020204</v>
      </c>
      <c r="E57" s="251">
        <v>0.2710956335387088</v>
      </c>
      <c r="F57" s="267">
        <v>0.21773750686436025</v>
      </c>
      <c r="G57" s="845"/>
      <c r="H57" s="250">
        <v>0.16</v>
      </c>
      <c r="I57" s="268">
        <v>0.21</v>
      </c>
      <c r="J57" s="294"/>
      <c r="K57" s="405"/>
      <c r="L57" s="404"/>
      <c r="M57" s="404"/>
      <c r="Q57" s="285"/>
      <c r="R57" s="285"/>
      <c r="S57" s="285"/>
      <c r="T57" s="285"/>
      <c r="U57" s="285"/>
    </row>
    <row r="58" spans="1:21" s="275" customFormat="1" ht="18" customHeight="1" x14ac:dyDescent="0.25">
      <c r="A58" s="294" t="s">
        <v>137</v>
      </c>
      <c r="B58" s="270">
        <v>2.1551724137931036E-2</v>
      </c>
      <c r="C58" s="253">
        <v>3.8596491228070177E-2</v>
      </c>
      <c r="D58" s="253">
        <v>4.1095890410958902E-2</v>
      </c>
      <c r="E58" s="253">
        <v>4.7678795483061483E-2</v>
      </c>
      <c r="F58" s="269">
        <v>4.0843214756258232E-2</v>
      </c>
      <c r="G58" s="845"/>
      <c r="H58" s="252">
        <v>0.02</v>
      </c>
      <c r="I58" s="270">
        <v>0.04</v>
      </c>
      <c r="J58" s="294"/>
      <c r="K58" s="405"/>
      <c r="L58" s="404"/>
      <c r="M58" s="404"/>
      <c r="Q58" s="285"/>
      <c r="R58" s="285"/>
      <c r="S58" s="285"/>
      <c r="T58" s="285"/>
      <c r="U58" s="285"/>
    </row>
    <row r="59" spans="1:21" s="275" customFormat="1" ht="18" customHeight="1" x14ac:dyDescent="0.25">
      <c r="A59" s="294" t="s">
        <v>20</v>
      </c>
      <c r="B59" s="268">
        <v>0.1426269137792103</v>
      </c>
      <c r="C59" s="251">
        <v>0.12336892052194544</v>
      </c>
      <c r="D59" s="251">
        <v>0.19396274887604367</v>
      </c>
      <c r="E59" s="251">
        <v>0.23858214042263123</v>
      </c>
      <c r="F59" s="267">
        <v>0.19243344231667445</v>
      </c>
      <c r="G59" s="860"/>
      <c r="H59" s="268">
        <v>0.1426269137792103</v>
      </c>
      <c r="I59" s="268">
        <v>0.18487942646100369</v>
      </c>
      <c r="J59" s="294"/>
      <c r="K59" s="405"/>
      <c r="L59" s="404"/>
      <c r="M59" s="404"/>
      <c r="Q59" s="285"/>
      <c r="R59" s="285"/>
      <c r="S59" s="285"/>
      <c r="T59" s="285"/>
      <c r="U59" s="285"/>
    </row>
    <row r="60" spans="1:21" s="275" customFormat="1" ht="8.25" customHeight="1" x14ac:dyDescent="0.25">
      <c r="A60" s="294"/>
      <c r="B60" s="262"/>
      <c r="C60" s="839"/>
      <c r="D60" s="199"/>
      <c r="E60" s="244"/>
      <c r="F60" s="261"/>
      <c r="G60" s="371"/>
      <c r="H60" s="394"/>
      <c r="I60" s="262"/>
      <c r="J60" s="294"/>
      <c r="K60" s="405"/>
      <c r="L60" s="404"/>
      <c r="M60" s="404"/>
      <c r="Q60" s="285"/>
      <c r="R60" s="285"/>
      <c r="S60" s="285"/>
      <c r="T60" s="285"/>
      <c r="U60" s="285"/>
    </row>
    <row r="61" spans="1:21" s="275" customFormat="1" ht="18" customHeight="1" x14ac:dyDescent="0.3">
      <c r="A61" s="413" t="s">
        <v>253</v>
      </c>
      <c r="B61" s="865"/>
      <c r="C61" s="244"/>
      <c r="D61" s="396"/>
      <c r="E61" s="396"/>
      <c r="F61" s="780"/>
      <c r="G61" s="395"/>
      <c r="H61" s="394"/>
      <c r="I61" s="865"/>
      <c r="J61" s="294"/>
      <c r="K61" s="405"/>
      <c r="L61" s="404"/>
      <c r="M61" s="404"/>
      <c r="Q61" s="285"/>
      <c r="R61" s="285"/>
      <c r="S61" s="285"/>
      <c r="T61" s="285"/>
      <c r="U61" s="285"/>
    </row>
    <row r="62" spans="1:21" s="91" customFormat="1" ht="18" customHeight="1" x14ac:dyDescent="0.25">
      <c r="A62" s="294" t="s">
        <v>162</v>
      </c>
      <c r="B62" s="186">
        <v>900</v>
      </c>
      <c r="C62" s="179">
        <v>852</v>
      </c>
      <c r="D62" s="179">
        <v>632</v>
      </c>
      <c r="E62" s="179">
        <v>420</v>
      </c>
      <c r="F62" s="189">
        <v>633</v>
      </c>
      <c r="G62" s="391"/>
      <c r="H62" s="178">
        <v>900</v>
      </c>
      <c r="I62" s="186">
        <v>2537</v>
      </c>
      <c r="J62" s="105"/>
      <c r="K62" s="405"/>
      <c r="L62" s="404"/>
      <c r="M62" s="404"/>
      <c r="Q62" s="285"/>
      <c r="R62" s="285"/>
      <c r="S62" s="285"/>
      <c r="T62" s="285"/>
      <c r="U62" s="285"/>
    </row>
    <row r="63" spans="1:21" s="275" customFormat="1" ht="18" customHeight="1" x14ac:dyDescent="0.25">
      <c r="A63" s="294" t="s">
        <v>137</v>
      </c>
      <c r="B63" s="186">
        <v>166</v>
      </c>
      <c r="C63" s="180">
        <v>177</v>
      </c>
      <c r="D63" s="180">
        <v>167</v>
      </c>
      <c r="E63" s="180">
        <v>148</v>
      </c>
      <c r="F63" s="194">
        <v>142</v>
      </c>
      <c r="G63" s="391"/>
      <c r="H63" s="178">
        <v>166</v>
      </c>
      <c r="I63" s="186">
        <v>634</v>
      </c>
      <c r="J63" s="294"/>
      <c r="K63" s="405"/>
      <c r="L63" s="404"/>
      <c r="M63" s="404"/>
      <c r="Q63" s="285"/>
      <c r="R63" s="285"/>
      <c r="S63" s="285"/>
      <c r="T63" s="285"/>
      <c r="U63" s="285"/>
    </row>
    <row r="64" spans="1:21" s="275" customFormat="1" ht="18" customHeight="1" x14ac:dyDescent="0.25">
      <c r="A64" s="294" t="s">
        <v>20</v>
      </c>
      <c r="B64" s="986">
        <v>1066</v>
      </c>
      <c r="C64" s="179">
        <v>1029</v>
      </c>
      <c r="D64" s="179">
        <v>799</v>
      </c>
      <c r="E64" s="179">
        <v>568</v>
      </c>
      <c r="F64" s="189">
        <v>775</v>
      </c>
      <c r="G64" s="409"/>
      <c r="H64" s="410">
        <v>1066</v>
      </c>
      <c r="I64" s="408">
        <v>3171</v>
      </c>
      <c r="J64" s="294"/>
      <c r="K64" s="405"/>
      <c r="L64" s="404"/>
      <c r="M64" s="404"/>
      <c r="Q64" s="285"/>
      <c r="R64" s="285"/>
      <c r="S64" s="285"/>
      <c r="T64" s="285"/>
      <c r="U64" s="285"/>
    </row>
    <row r="65" spans="1:21" s="275" customFormat="1" ht="15" x14ac:dyDescent="0.25">
      <c r="A65" s="567"/>
      <c r="B65" s="634"/>
      <c r="C65" s="871"/>
      <c r="D65" s="871"/>
      <c r="E65" s="871"/>
      <c r="F65" s="872"/>
      <c r="G65" s="374"/>
      <c r="H65" s="392"/>
      <c r="I65" s="634"/>
      <c r="J65" s="374"/>
      <c r="K65" s="458"/>
      <c r="L65" s="458"/>
      <c r="M65" s="458"/>
      <c r="N65" s="453"/>
      <c r="Q65" s="285"/>
      <c r="R65" s="285"/>
      <c r="S65" s="285"/>
      <c r="T65" s="285"/>
      <c r="U65" s="285"/>
    </row>
    <row r="66" spans="1:21" s="389" customFormat="1" ht="7.2" customHeight="1" x14ac:dyDescent="0.25">
      <c r="B66" s="179"/>
      <c r="C66" s="179"/>
      <c r="D66" s="179"/>
      <c r="E66" s="179"/>
      <c r="F66" s="179"/>
      <c r="G66" s="391"/>
      <c r="H66" s="391"/>
      <c r="I66" s="390"/>
      <c r="K66" s="388"/>
      <c r="L66" s="388"/>
      <c r="M66" s="388"/>
    </row>
    <row r="67" spans="1:21" s="275" customFormat="1" ht="8.25" customHeight="1" x14ac:dyDescent="0.25">
      <c r="A67" s="294"/>
      <c r="B67" s="389"/>
      <c r="C67" s="294"/>
      <c r="D67" s="389"/>
      <c r="E67" s="389"/>
      <c r="F67" s="389"/>
      <c r="G67" s="294"/>
      <c r="H67" s="389"/>
      <c r="I67" s="389"/>
      <c r="J67" s="294"/>
      <c r="K67" s="388"/>
      <c r="L67" s="388"/>
      <c r="M67" s="388"/>
    </row>
    <row r="68" spans="1:21" s="275" customFormat="1" ht="12" hidden="1" customHeight="1" x14ac:dyDescent="0.25">
      <c r="A68" s="1067"/>
      <c r="B68" s="1067"/>
      <c r="C68" s="1067"/>
      <c r="D68" s="1067"/>
      <c r="E68" s="1067"/>
      <c r="F68" s="1067"/>
      <c r="G68" s="1067"/>
      <c r="H68" s="1067"/>
      <c r="I68" s="1067"/>
      <c r="J68" s="387"/>
      <c r="K68" s="294"/>
    </row>
    <row r="69" spans="1:21" s="290" customFormat="1" ht="18" customHeight="1" x14ac:dyDescent="0.25">
      <c r="A69" s="1067"/>
      <c r="B69" s="1067"/>
      <c r="C69" s="1067"/>
      <c r="D69" s="1067"/>
      <c r="E69" s="1067"/>
      <c r="F69" s="1067"/>
      <c r="G69" s="1067"/>
      <c r="H69" s="1067"/>
      <c r="I69" s="1067"/>
      <c r="J69" s="387"/>
      <c r="K69" s="294"/>
    </row>
    <row r="70" spans="1:21" s="290" customFormat="1" ht="18" customHeight="1" x14ac:dyDescent="0.25">
      <c r="A70" s="1067"/>
      <c r="B70" s="1067"/>
      <c r="C70" s="1067"/>
      <c r="D70" s="1067"/>
      <c r="E70" s="1067"/>
      <c r="F70" s="1067"/>
      <c r="G70" s="1067"/>
      <c r="H70" s="1067"/>
      <c r="I70" s="1067"/>
      <c r="J70" s="387"/>
      <c r="K70" s="294"/>
    </row>
    <row r="71" spans="1:21" s="275" customFormat="1" ht="30" customHeight="1" x14ac:dyDescent="0.25">
      <c r="A71" s="1068"/>
      <c r="B71" s="1067"/>
      <c r="C71" s="1067"/>
      <c r="D71" s="1067"/>
      <c r="E71" s="1067"/>
      <c r="F71" s="1067"/>
      <c r="G71" s="1067"/>
      <c r="H71" s="1067"/>
      <c r="I71" s="1067"/>
      <c r="J71" s="387"/>
      <c r="K71" s="294"/>
    </row>
    <row r="72" spans="1:21" s="290" customFormat="1" ht="18" customHeight="1" x14ac:dyDescent="0.25">
      <c r="A72" s="386"/>
      <c r="B72" s="386"/>
      <c r="C72" s="386"/>
      <c r="D72" s="386"/>
      <c r="E72" s="386"/>
      <c r="F72" s="386"/>
      <c r="G72" s="386"/>
      <c r="H72" s="384"/>
      <c r="I72" s="384"/>
      <c r="J72" s="384"/>
      <c r="M72" s="600"/>
      <c r="N72" s="376"/>
      <c r="O72" s="376"/>
      <c r="P72" s="376"/>
      <c r="Q72" s="376"/>
      <c r="R72" s="376"/>
      <c r="S72" s="376"/>
      <c r="T72" s="376"/>
      <c r="U72" s="376"/>
    </row>
    <row r="73" spans="1:21" s="290" customFormat="1" ht="18" customHeight="1" x14ac:dyDescent="0.25">
      <c r="A73" s="385"/>
      <c r="B73" s="385"/>
      <c r="C73" s="385"/>
      <c r="D73" s="385"/>
      <c r="E73" s="385"/>
      <c r="F73" s="385"/>
      <c r="G73" s="385"/>
      <c r="H73" s="384"/>
      <c r="I73" s="384"/>
      <c r="J73" s="384"/>
      <c r="M73" s="376"/>
      <c r="N73" s="376"/>
      <c r="O73" s="376"/>
      <c r="P73" s="376"/>
      <c r="Q73" s="376"/>
      <c r="R73" s="376"/>
      <c r="S73" s="376"/>
      <c r="T73" s="376"/>
      <c r="U73" s="376"/>
    </row>
    <row r="74" spans="1:21" s="290" customFormat="1" ht="18" customHeight="1" x14ac:dyDescent="0.25">
      <c r="A74" s="385"/>
      <c r="B74" s="385"/>
      <c r="C74" s="385"/>
      <c r="D74" s="385"/>
      <c r="E74" s="385"/>
      <c r="F74" s="385"/>
      <c r="G74" s="385"/>
      <c r="H74" s="384"/>
      <c r="I74" s="384"/>
      <c r="J74" s="384"/>
      <c r="M74" s="376"/>
      <c r="N74" s="376"/>
      <c r="O74" s="376"/>
      <c r="P74" s="376"/>
      <c r="Q74" s="376"/>
      <c r="R74" s="376"/>
      <c r="S74" s="376"/>
      <c r="T74" s="376"/>
      <c r="U74" s="376"/>
    </row>
    <row r="75" spans="1:21" ht="18" customHeight="1" x14ac:dyDescent="0.25">
      <c r="M75" s="349"/>
      <c r="N75" s="349"/>
      <c r="O75" s="349"/>
      <c r="P75" s="382"/>
      <c r="Q75" s="349"/>
      <c r="R75" s="349"/>
      <c r="S75" s="383"/>
      <c r="T75" s="382"/>
      <c r="U75" s="349"/>
    </row>
    <row r="76" spans="1:21" s="290" customFormat="1" ht="18" customHeight="1" x14ac:dyDescent="0.25">
      <c r="A76" s="593"/>
      <c r="B76" s="368"/>
      <c r="C76" s="368"/>
      <c r="D76" s="368"/>
      <c r="E76" s="368"/>
      <c r="F76" s="368"/>
      <c r="G76" s="368"/>
      <c r="H76" s="368"/>
      <c r="I76" s="368"/>
      <c r="M76" s="376"/>
      <c r="N76" s="380"/>
      <c r="O76" s="380"/>
      <c r="P76" s="381"/>
      <c r="Q76" s="380"/>
      <c r="R76" s="380"/>
      <c r="S76" s="379"/>
      <c r="T76" s="378"/>
      <c r="U76" s="376"/>
    </row>
    <row r="77" spans="1:21" s="290" customFormat="1" ht="18" customHeight="1" x14ac:dyDescent="0.25">
      <c r="A77" s="285"/>
      <c r="M77" s="376"/>
      <c r="N77" s="376"/>
      <c r="O77" s="376"/>
      <c r="P77" s="376"/>
      <c r="Q77" s="376"/>
      <c r="R77" s="376"/>
      <c r="S77" s="376"/>
      <c r="T77" s="376"/>
      <c r="U77" s="376"/>
    </row>
    <row r="78" spans="1:21" s="290" customFormat="1" ht="18" customHeight="1" x14ac:dyDescent="0.25">
      <c r="A78" s="377"/>
      <c r="M78" s="376"/>
      <c r="N78" s="376"/>
      <c r="O78" s="376"/>
      <c r="P78" s="376"/>
      <c r="Q78" s="376"/>
      <c r="R78" s="376"/>
      <c r="S78" s="376"/>
      <c r="T78" s="376"/>
      <c r="U78" s="376"/>
    </row>
    <row r="79" spans="1:21" s="290" customFormat="1" ht="18" customHeight="1" x14ac:dyDescent="0.25">
      <c r="A79" s="285"/>
      <c r="B79" s="377"/>
      <c r="C79" s="377"/>
      <c r="D79" s="377"/>
      <c r="E79" s="377"/>
      <c r="F79" s="377"/>
      <c r="G79" s="377"/>
      <c r="M79" s="376"/>
      <c r="N79" s="376"/>
      <c r="O79" s="376"/>
      <c r="P79" s="376"/>
      <c r="Q79" s="376"/>
      <c r="R79" s="376"/>
      <c r="S79" s="376"/>
      <c r="T79" s="376"/>
      <c r="U79" s="376"/>
    </row>
    <row r="80" spans="1:21" s="290" customFormat="1" ht="18" customHeight="1" x14ac:dyDescent="0.25">
      <c r="A80" s="285"/>
      <c r="M80" s="376"/>
      <c r="N80" s="376"/>
      <c r="O80" s="376"/>
      <c r="P80" s="376"/>
      <c r="Q80" s="376"/>
      <c r="R80" s="376"/>
      <c r="S80" s="376"/>
      <c r="T80" s="376"/>
      <c r="U80" s="376"/>
    </row>
    <row r="81" spans="1:9" s="290" customFormat="1" ht="18" customHeight="1" x14ac:dyDescent="0.25">
      <c r="A81" s="285"/>
    </row>
    <row r="82" spans="1:9" s="290" customFormat="1" ht="18" customHeight="1" x14ac:dyDescent="0.25">
      <c r="A82" s="285"/>
    </row>
    <row r="83" spans="1:9" s="290" customFormat="1" ht="18" customHeight="1" x14ac:dyDescent="0.25">
      <c r="A83" s="285"/>
    </row>
    <row r="84" spans="1:9" s="290" customFormat="1" ht="18" customHeight="1" x14ac:dyDescent="0.25">
      <c r="A84" s="285"/>
    </row>
    <row r="85" spans="1:9" s="290" customFormat="1" ht="18" customHeight="1" x14ac:dyDescent="0.25">
      <c r="A85" s="285"/>
    </row>
    <row r="86" spans="1:9" s="290" customFormat="1" ht="18" customHeight="1" x14ac:dyDescent="0.25">
      <c r="A86" s="285"/>
    </row>
    <row r="87" spans="1:9" s="290" customFormat="1" ht="18" customHeight="1" x14ac:dyDescent="0.25">
      <c r="A87" s="285"/>
    </row>
    <row r="88" spans="1:9" s="290" customFormat="1" ht="18" customHeight="1" x14ac:dyDescent="0.25">
      <c r="A88" s="285"/>
    </row>
    <row r="89" spans="1:9" s="290" customFormat="1" ht="18" customHeight="1" x14ac:dyDescent="0.25">
      <c r="A89" s="285"/>
    </row>
    <row r="90" spans="1:9" s="290" customFormat="1" ht="18" customHeight="1" x14ac:dyDescent="0.25">
      <c r="A90" s="285"/>
    </row>
    <row r="91" spans="1:9" s="290" customFormat="1" ht="18" customHeight="1" x14ac:dyDescent="0.25">
      <c r="A91" s="285"/>
    </row>
    <row r="92" spans="1:9" s="290" customFormat="1" ht="18" customHeight="1" x14ac:dyDescent="0.25">
      <c r="A92" s="285"/>
    </row>
    <row r="93" spans="1:9" s="290" customFormat="1" ht="18" customHeight="1" x14ac:dyDescent="0.25">
      <c r="A93" s="285"/>
    </row>
    <row r="94" spans="1:9" s="290" customFormat="1" ht="18" customHeight="1" x14ac:dyDescent="0.25">
      <c r="A94" s="285"/>
    </row>
    <row r="95" spans="1:9" ht="18" customHeight="1" x14ac:dyDescent="0.25">
      <c r="B95" s="290"/>
      <c r="C95" s="290"/>
      <c r="D95" s="290"/>
      <c r="E95" s="290"/>
      <c r="F95" s="290"/>
      <c r="G95" s="290"/>
      <c r="H95" s="290"/>
      <c r="I95" s="290"/>
    </row>
    <row r="97" spans="4:5" ht="18" customHeight="1" x14ac:dyDescent="0.25">
      <c r="D97" s="90"/>
      <c r="E97" s="90"/>
    </row>
  </sheetData>
  <mergeCells count="5">
    <mergeCell ref="A1:J1"/>
    <mergeCell ref="A2:J2"/>
    <mergeCell ref="A68:I70"/>
    <mergeCell ref="A71:I71"/>
    <mergeCell ref="B4:F4"/>
  </mergeCells>
  <printOptions horizontalCentered="1"/>
  <pageMargins left="0.70866141732283472" right="0.51181102362204722" top="0.51181102362204722" bottom="0.51181102362204722" header="0.51181102362204722" footer="0.51181102362204722"/>
  <pageSetup scale="55" orientation="portrait" r:id="rId1"/>
  <headerFooter scaleWithDoc="0">
    <oddHeader xml:space="preserve">&amp;C </oddHeader>
    <oddFooter>&amp;L&amp;9Supplemental Investor Information (Unaudited)
First Quarter, 2023&amp;R&amp;9TELUS Corporation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pageSetUpPr fitToPage="1"/>
  </sheetPr>
  <dimension ref="A1:X96"/>
  <sheetViews>
    <sheetView showGridLines="0" defaultGridColor="0" view="pageBreakPreview" colorId="8" zoomScaleNormal="90" zoomScaleSheetLayoutView="100" workbookViewId="0">
      <selection sqref="A1:F1"/>
    </sheetView>
  </sheetViews>
  <sheetFormatPr defaultColWidth="8.88671875" defaultRowHeight="18" customHeight="1" x14ac:dyDescent="0.25"/>
  <cols>
    <col min="1" max="1" width="85.109375" style="275" customWidth="1"/>
    <col min="2" max="5" width="14" style="51" customWidth="1"/>
    <col min="6" max="6" width="3.6640625" style="51" customWidth="1"/>
    <col min="7" max="7" width="6.6640625" style="51" customWidth="1"/>
    <col min="8" max="8" width="6.44140625" style="51" customWidth="1"/>
    <col min="9" max="9" width="8.33203125" style="51" customWidth="1"/>
    <col min="10" max="10" width="8.88671875" style="51"/>
    <col min="11" max="11" width="3.44140625" style="51" customWidth="1"/>
    <col min="12" max="16384" width="8.88671875" style="51"/>
  </cols>
  <sheetData>
    <row r="1" spans="1:10" s="70" customFormat="1" ht="24" customHeight="1" x14ac:dyDescent="0.4">
      <c r="A1" s="1049" t="s">
        <v>160</v>
      </c>
      <c r="B1" s="1049"/>
      <c r="C1" s="1049"/>
      <c r="D1" s="1049"/>
      <c r="E1" s="1049"/>
      <c r="F1" s="1049"/>
    </row>
    <row r="2" spans="1:10" s="70" customFormat="1" ht="24" customHeight="1" x14ac:dyDescent="0.4">
      <c r="A2" s="1069" t="s">
        <v>38</v>
      </c>
      <c r="B2" s="1069"/>
      <c r="C2" s="1069"/>
      <c r="D2" s="1069"/>
      <c r="E2" s="1069"/>
      <c r="F2" s="1069"/>
    </row>
    <row r="3" spans="1:10" s="70" customFormat="1" ht="24" customHeight="1" x14ac:dyDescent="0.4">
      <c r="A3" s="276"/>
      <c r="B3" s="93"/>
      <c r="C3" s="93"/>
      <c r="D3" s="93"/>
      <c r="E3" s="93"/>
      <c r="F3" s="93"/>
    </row>
    <row r="4" spans="1:10" s="70" customFormat="1" ht="18" customHeight="1" x14ac:dyDescent="0.4">
      <c r="A4" s="279"/>
      <c r="B4" s="93"/>
      <c r="C4" s="93"/>
      <c r="D4" s="93"/>
      <c r="E4" s="93"/>
      <c r="F4" s="93"/>
    </row>
    <row r="5" spans="1:10" s="70" customFormat="1" ht="18" customHeight="1" x14ac:dyDescent="0.3">
      <c r="A5" s="283"/>
      <c r="B5" s="1057" t="s">
        <v>257</v>
      </c>
      <c r="C5" s="1058"/>
      <c r="D5" s="1058"/>
      <c r="E5" s="1059"/>
      <c r="F5" s="51"/>
    </row>
    <row r="6" spans="1:10" s="70" customFormat="1" ht="18" customHeight="1" x14ac:dyDescent="0.3">
      <c r="A6" s="286" t="s">
        <v>214</v>
      </c>
      <c r="B6" s="94">
        <v>2023</v>
      </c>
      <c r="C6" s="59">
        <v>2022</v>
      </c>
      <c r="D6" s="95" t="s">
        <v>3</v>
      </c>
      <c r="E6" s="96" t="s">
        <v>4</v>
      </c>
      <c r="F6" s="74"/>
      <c r="H6"/>
    </row>
    <row r="7" spans="1:10" s="75" customFormat="1" ht="18" customHeight="1" x14ac:dyDescent="0.3">
      <c r="A7" s="289" t="s">
        <v>59</v>
      </c>
      <c r="B7" s="874"/>
      <c r="C7" s="875"/>
      <c r="D7" s="875"/>
      <c r="E7" s="876"/>
      <c r="F7" s="877"/>
      <c r="G7" s="883"/>
      <c r="H7"/>
    </row>
    <row r="8" spans="1:10" s="452" customFormat="1" ht="18" customHeight="1" x14ac:dyDescent="0.25">
      <c r="A8" s="304" t="s">
        <v>63</v>
      </c>
      <c r="B8" s="316">
        <v>1697</v>
      </c>
      <c r="C8" s="292">
        <v>1577</v>
      </c>
      <c r="D8" s="191">
        <v>120</v>
      </c>
      <c r="E8" s="146">
        <v>7.6093849080532655E-2</v>
      </c>
      <c r="F8" s="844"/>
      <c r="G8" s="879"/>
      <c r="I8" s="239"/>
    </row>
    <row r="9" spans="1:10" s="79" customFormat="1" ht="18" customHeight="1" x14ac:dyDescent="0.25">
      <c r="A9" s="304" t="s">
        <v>138</v>
      </c>
      <c r="B9" s="316">
        <v>517</v>
      </c>
      <c r="C9" s="292">
        <v>440</v>
      </c>
      <c r="D9" s="191">
        <v>77</v>
      </c>
      <c r="E9" s="146">
        <v>0.17499999999999999</v>
      </c>
      <c r="F9" s="844"/>
      <c r="G9" s="879"/>
      <c r="I9" s="40"/>
    </row>
    <row r="10" spans="1:10" s="452" customFormat="1" ht="18" customHeight="1" x14ac:dyDescent="0.25">
      <c r="A10" s="304" t="s">
        <v>273</v>
      </c>
      <c r="B10" s="316">
        <v>1128</v>
      </c>
      <c r="C10" s="292">
        <v>1057</v>
      </c>
      <c r="D10" s="191">
        <v>71</v>
      </c>
      <c r="E10" s="146">
        <v>6.7171239356669826E-2</v>
      </c>
      <c r="F10" s="844"/>
      <c r="G10" s="879"/>
      <c r="I10" s="40"/>
    </row>
    <row r="11" spans="1:10" s="452" customFormat="1" ht="18" customHeight="1" x14ac:dyDescent="0.25">
      <c r="A11" s="304" t="s">
        <v>75</v>
      </c>
      <c r="B11" s="316">
        <v>192</v>
      </c>
      <c r="C11" s="292">
        <v>200</v>
      </c>
      <c r="D11" s="191">
        <v>-8</v>
      </c>
      <c r="E11" s="146">
        <v>-0.04</v>
      </c>
      <c r="F11" s="844"/>
      <c r="G11" s="879"/>
      <c r="I11" s="40"/>
    </row>
    <row r="12" spans="1:10" s="79" customFormat="1" ht="18" customHeight="1" x14ac:dyDescent="0.25">
      <c r="A12" s="304" t="s">
        <v>139</v>
      </c>
      <c r="B12" s="316">
        <v>128</v>
      </c>
      <c r="C12" s="292">
        <v>113</v>
      </c>
      <c r="D12" s="191">
        <v>15</v>
      </c>
      <c r="E12" s="146">
        <v>0.13274336283185842</v>
      </c>
      <c r="F12" s="844"/>
      <c r="G12" s="879"/>
      <c r="I12" s="40"/>
    </row>
    <row r="13" spans="1:10" s="79" customFormat="1" ht="18" customHeight="1" x14ac:dyDescent="0.25">
      <c r="A13" s="304" t="s">
        <v>221</v>
      </c>
      <c r="B13" s="316">
        <v>423</v>
      </c>
      <c r="C13" s="292">
        <v>140</v>
      </c>
      <c r="D13" s="191">
        <v>283</v>
      </c>
      <c r="E13" s="146" t="s">
        <v>144</v>
      </c>
      <c r="F13" s="844"/>
      <c r="G13" s="879"/>
      <c r="I13" s="40"/>
    </row>
    <row r="14" spans="1:10" s="79" customFormat="1" ht="18" customHeight="1" x14ac:dyDescent="0.3">
      <c r="A14" s="304" t="s">
        <v>219</v>
      </c>
      <c r="B14" s="317">
        <v>84</v>
      </c>
      <c r="C14" s="300">
        <v>85</v>
      </c>
      <c r="D14" s="213">
        <v>-1</v>
      </c>
      <c r="E14" s="147">
        <v>-1.1764705882352941E-2</v>
      </c>
      <c r="F14" s="844"/>
      <c r="G14" s="879"/>
      <c r="I14" s="636"/>
    </row>
    <row r="15" spans="1:10" s="75" customFormat="1" ht="18" customHeight="1" x14ac:dyDescent="0.3">
      <c r="A15" s="289" t="s">
        <v>60</v>
      </c>
      <c r="B15" s="316">
        <v>4169</v>
      </c>
      <c r="C15" s="292">
        <v>3612</v>
      </c>
      <c r="D15" s="191">
        <v>557</v>
      </c>
      <c r="E15" s="146">
        <v>0.15420819490586932</v>
      </c>
      <c r="F15" s="844"/>
      <c r="G15" s="884"/>
      <c r="I15" s="656"/>
      <c r="J15" s="79"/>
    </row>
    <row r="16" spans="1:10" s="75" customFormat="1" ht="18" customHeight="1" x14ac:dyDescent="0.25">
      <c r="A16" s="304" t="s">
        <v>61</v>
      </c>
      <c r="B16" s="358">
        <v>39</v>
      </c>
      <c r="C16" s="298">
        <v>26</v>
      </c>
      <c r="D16" s="180">
        <v>13</v>
      </c>
      <c r="E16" s="147">
        <v>0.5</v>
      </c>
      <c r="F16" s="844"/>
      <c r="G16" s="884"/>
      <c r="I16" s="308"/>
      <c r="J16" s="79"/>
    </row>
    <row r="17" spans="1:12" s="79" customFormat="1" ht="18" customHeight="1" x14ac:dyDescent="0.3">
      <c r="A17" s="305" t="s">
        <v>0</v>
      </c>
      <c r="B17" s="316">
        <v>4208</v>
      </c>
      <c r="C17" s="292">
        <v>3638</v>
      </c>
      <c r="D17" s="191">
        <v>570</v>
      </c>
      <c r="E17" s="146">
        <v>0.15667949422759758</v>
      </c>
      <c r="F17" s="844"/>
      <c r="G17" s="885"/>
      <c r="I17" s="40"/>
    </row>
    <row r="18" spans="1:12" s="79" customFormat="1" ht="18" customHeight="1" x14ac:dyDescent="0.25">
      <c r="A18" s="304" t="s">
        <v>2</v>
      </c>
      <c r="B18" s="358">
        <v>4</v>
      </c>
      <c r="C18" s="298">
        <v>4</v>
      </c>
      <c r="D18" s="213">
        <v>0</v>
      </c>
      <c r="E18" s="147" t="s">
        <v>283</v>
      </c>
      <c r="F18" s="844"/>
      <c r="G18" s="884"/>
      <c r="I18" s="308"/>
    </row>
    <row r="19" spans="1:12" s="79" customFormat="1" ht="18" customHeight="1" x14ac:dyDescent="0.3">
      <c r="A19" s="305" t="s">
        <v>64</v>
      </c>
      <c r="B19" s="316">
        <v>4212</v>
      </c>
      <c r="C19" s="292">
        <v>3642</v>
      </c>
      <c r="D19" s="191">
        <v>570</v>
      </c>
      <c r="E19" s="146">
        <v>0.15650741350906094</v>
      </c>
      <c r="F19" s="843"/>
      <c r="G19" s="884"/>
      <c r="I19" s="40"/>
    </row>
    <row r="20" spans="1:12" s="79" customFormat="1" ht="18" hidden="1" customHeight="1" x14ac:dyDescent="0.3">
      <c r="A20" s="311"/>
      <c r="B20" s="176"/>
      <c r="C20" s="137"/>
      <c r="D20" s="191"/>
      <c r="E20" s="146"/>
      <c r="F20" s="844"/>
      <c r="G20" s="884"/>
      <c r="I20" s="40"/>
    </row>
    <row r="21" spans="1:12" s="79" customFormat="1" ht="18" hidden="1" customHeight="1" x14ac:dyDescent="0.3">
      <c r="A21" s="314"/>
      <c r="B21" s="176"/>
      <c r="C21" s="137"/>
      <c r="D21" s="448"/>
      <c r="E21" s="449"/>
      <c r="F21" s="843"/>
      <c r="G21" s="884"/>
      <c r="I21" s="40"/>
    </row>
    <row r="22" spans="1:12" s="79" customFormat="1" ht="18" hidden="1" customHeight="1" x14ac:dyDescent="0.3">
      <c r="A22" s="313"/>
      <c r="B22" s="176"/>
      <c r="C22" s="137"/>
      <c r="D22" s="448"/>
      <c r="E22" s="449"/>
      <c r="F22" s="843"/>
      <c r="G22" s="884"/>
      <c r="I22" s="40"/>
    </row>
    <row r="23" spans="1:12" s="79" customFormat="1" ht="18" hidden="1" customHeight="1" x14ac:dyDescent="0.3">
      <c r="A23" s="313"/>
      <c r="B23" s="176"/>
      <c r="C23" s="137"/>
      <c r="D23" s="448"/>
      <c r="E23" s="449"/>
      <c r="F23" s="844"/>
      <c r="G23" s="884"/>
      <c r="I23" s="40"/>
    </row>
    <row r="24" spans="1:12" s="52" customFormat="1" ht="18" customHeight="1" x14ac:dyDescent="0.3">
      <c r="A24" s="311"/>
      <c r="B24" s="176"/>
      <c r="C24" s="137"/>
      <c r="D24" s="191"/>
      <c r="E24" s="146"/>
      <c r="F24" s="844"/>
      <c r="G24" s="879"/>
      <c r="I24" s="40"/>
    </row>
    <row r="25" spans="1:12" s="52" customFormat="1" ht="18" customHeight="1" x14ac:dyDescent="0.25">
      <c r="A25" s="304" t="s">
        <v>67</v>
      </c>
      <c r="B25" s="316">
        <v>1810</v>
      </c>
      <c r="C25" s="292">
        <v>1561</v>
      </c>
      <c r="D25" s="191">
        <v>249</v>
      </c>
      <c r="E25" s="146">
        <v>0.15951313260730302</v>
      </c>
      <c r="F25" s="844"/>
      <c r="G25" s="879"/>
      <c r="I25" s="40"/>
    </row>
    <row r="26" spans="1:12" s="79" customFormat="1" ht="18" customHeight="1" x14ac:dyDescent="0.25">
      <c r="A26" s="304" t="s">
        <v>68</v>
      </c>
      <c r="B26" s="317">
        <v>949</v>
      </c>
      <c r="C26" s="300">
        <v>681</v>
      </c>
      <c r="D26" s="213">
        <v>268</v>
      </c>
      <c r="E26" s="147">
        <v>0.39353891336270191</v>
      </c>
      <c r="F26" s="843"/>
      <c r="G26" s="879"/>
      <c r="I26" s="40"/>
    </row>
    <row r="27" spans="1:12" s="79" customFormat="1" ht="18" customHeight="1" x14ac:dyDescent="0.3">
      <c r="A27" s="305" t="s">
        <v>69</v>
      </c>
      <c r="B27" s="292">
        <v>2759</v>
      </c>
      <c r="C27" s="292">
        <v>2242</v>
      </c>
      <c r="D27" s="191">
        <v>517</v>
      </c>
      <c r="E27" s="146">
        <v>0.23059768064228367</v>
      </c>
      <c r="F27" s="844"/>
      <c r="G27" s="878"/>
      <c r="H27" s="41"/>
      <c r="I27" s="40"/>
    </row>
    <row r="28" spans="1:12" s="75" customFormat="1" ht="18" customHeight="1" x14ac:dyDescent="0.3">
      <c r="A28" s="318"/>
      <c r="B28" s="176"/>
      <c r="C28" s="137"/>
      <c r="D28" s="191"/>
      <c r="E28" s="146"/>
      <c r="F28" s="41"/>
      <c r="G28" s="879"/>
      <c r="H28" s="35"/>
      <c r="I28" s="40"/>
      <c r="J28" s="79"/>
    </row>
    <row r="29" spans="1:12" s="79" customFormat="1" ht="19.5" customHeight="1" thickBot="1" x14ac:dyDescent="0.35">
      <c r="A29" s="305" t="s">
        <v>171</v>
      </c>
      <c r="B29" s="319">
        <v>1453</v>
      </c>
      <c r="C29" s="319">
        <v>1400</v>
      </c>
      <c r="D29" s="220">
        <v>53</v>
      </c>
      <c r="E29" s="219">
        <v>3.7109308147548141E-2</v>
      </c>
      <c r="F29" s="107"/>
      <c r="G29" s="880"/>
      <c r="I29" s="52"/>
      <c r="K29" s="134"/>
      <c r="L29" s="134"/>
    </row>
    <row r="30" spans="1:12" s="79" customFormat="1" ht="18" customHeight="1" thickTop="1" x14ac:dyDescent="0.3">
      <c r="A30" s="313"/>
      <c r="B30" s="176"/>
      <c r="C30" s="137"/>
      <c r="D30" s="448"/>
      <c r="E30" s="449"/>
      <c r="F30" s="107"/>
      <c r="G30" s="107"/>
      <c r="I30" s="446"/>
      <c r="K30" s="134"/>
      <c r="L30" s="134"/>
    </row>
    <row r="31" spans="1:12" s="79" customFormat="1" ht="18" customHeight="1" x14ac:dyDescent="0.3">
      <c r="A31" s="305" t="s">
        <v>36</v>
      </c>
      <c r="B31" s="322">
        <v>0.34489238654785903</v>
      </c>
      <c r="C31" s="322">
        <v>0.38449513380362832</v>
      </c>
      <c r="D31" s="553">
        <v>-3.9000000000000035</v>
      </c>
      <c r="E31" s="667" t="s">
        <v>33</v>
      </c>
      <c r="F31" s="107"/>
      <c r="G31" s="879"/>
      <c r="H31" s="239"/>
      <c r="I31" s="239"/>
    </row>
    <row r="32" spans="1:12" s="97" customFormat="1" ht="18" customHeight="1" x14ac:dyDescent="0.3">
      <c r="A32" s="333"/>
      <c r="B32" s="296"/>
      <c r="C32" s="296"/>
      <c r="D32" s="191"/>
      <c r="E32" s="146"/>
      <c r="F32" s="107"/>
      <c r="G32" s="879"/>
      <c r="H32"/>
      <c r="L32" s="598"/>
    </row>
    <row r="33" spans="1:13" s="79" customFormat="1" ht="18" customHeight="1" x14ac:dyDescent="0.25">
      <c r="A33" s="304" t="s">
        <v>274</v>
      </c>
      <c r="B33" s="292">
        <v>141</v>
      </c>
      <c r="C33" s="292">
        <v>35</v>
      </c>
      <c r="D33" s="191">
        <v>106</v>
      </c>
      <c r="E33" s="437" t="s">
        <v>144</v>
      </c>
      <c r="F33" s="107"/>
      <c r="G33" s="878"/>
      <c r="H33" s="40"/>
      <c r="L33" s="597"/>
    </row>
    <row r="34" spans="1:13" s="97" customFormat="1" ht="18" customHeight="1" x14ac:dyDescent="0.3">
      <c r="A34" s="334" t="s">
        <v>228</v>
      </c>
      <c r="B34" s="441">
        <v>-1</v>
      </c>
      <c r="C34" s="292">
        <v>0</v>
      </c>
      <c r="D34" s="191">
        <v>-1</v>
      </c>
      <c r="E34" s="437" t="s">
        <v>144</v>
      </c>
      <c r="F34" s="107"/>
      <c r="G34" s="879"/>
      <c r="H34"/>
      <c r="I34" s="636"/>
      <c r="J34" s="79"/>
      <c r="K34" s="75"/>
    </row>
    <row r="35" spans="1:13" s="97" customFormat="1" ht="18" hidden="1" customHeight="1" x14ac:dyDescent="0.3">
      <c r="A35" s="334" t="s">
        <v>209</v>
      </c>
      <c r="B35" s="178">
        <v>0</v>
      </c>
      <c r="C35" s="191">
        <v>0</v>
      </c>
      <c r="D35" s="191">
        <v>0</v>
      </c>
      <c r="E35" s="437" t="s">
        <v>144</v>
      </c>
      <c r="F35" s="107"/>
      <c r="G35" s="879"/>
      <c r="H35"/>
      <c r="I35" s="636"/>
      <c r="J35" s="597"/>
      <c r="K35" s="75"/>
      <c r="L35" s="598"/>
      <c r="M35" s="598"/>
    </row>
    <row r="36" spans="1:13" s="97" customFormat="1" ht="20.25" customHeight="1" thickBot="1" x14ac:dyDescent="0.35">
      <c r="A36" s="305" t="s">
        <v>242</v>
      </c>
      <c r="B36" s="319">
        <v>1593</v>
      </c>
      <c r="C36" s="319">
        <v>1435</v>
      </c>
      <c r="D36" s="220">
        <v>158</v>
      </c>
      <c r="E36" s="219">
        <v>0.10974484141969892</v>
      </c>
      <c r="F36" s="41"/>
      <c r="G36" s="879"/>
      <c r="H36"/>
      <c r="I36" s="636"/>
      <c r="J36" s="598"/>
      <c r="L36" s="599"/>
    </row>
    <row r="37" spans="1:13" s="97" customFormat="1" ht="18" customHeight="1" thickTop="1" x14ac:dyDescent="0.3">
      <c r="A37" s="313"/>
      <c r="B37" s="137"/>
      <c r="C37" s="137"/>
      <c r="D37" s="448"/>
      <c r="E37" s="449"/>
      <c r="F37" s="107"/>
      <c r="G37" s="881"/>
      <c r="H37" s="41"/>
      <c r="I37" s="81"/>
      <c r="J37" s="81"/>
      <c r="K37" s="134"/>
      <c r="L37" s="134"/>
    </row>
    <row r="38" spans="1:13" s="97" customFormat="1" ht="18" customHeight="1" x14ac:dyDescent="0.3">
      <c r="A38" s="606" t="s">
        <v>240</v>
      </c>
      <c r="B38" s="323">
        <v>0.37835059012851197</v>
      </c>
      <c r="C38" s="322">
        <v>0.39414410641432895</v>
      </c>
      <c r="D38" s="553">
        <v>-1.6000000000000014</v>
      </c>
      <c r="E38" s="667" t="s">
        <v>33</v>
      </c>
      <c r="F38" s="41"/>
      <c r="G38" s="879"/>
      <c r="H38" s="294"/>
      <c r="I38" s="294"/>
    </row>
    <row r="39" spans="1:13" s="79" customFormat="1" ht="18" customHeight="1" x14ac:dyDescent="0.3">
      <c r="A39" s="304"/>
      <c r="B39" s="315"/>
      <c r="C39" s="296"/>
      <c r="D39" s="271"/>
      <c r="E39" s="273"/>
      <c r="F39" s="960"/>
      <c r="G39" s="879"/>
      <c r="H39"/>
    </row>
    <row r="40" spans="1:13" s="79" customFormat="1" ht="18" customHeight="1" x14ac:dyDescent="0.25">
      <c r="A40" s="361" t="s">
        <v>272</v>
      </c>
      <c r="B40" s="316">
        <v>688</v>
      </c>
      <c r="C40" s="292">
        <v>793</v>
      </c>
      <c r="D40" s="191">
        <v>-105</v>
      </c>
      <c r="E40" s="146">
        <v>-0.13240857503152584</v>
      </c>
      <c r="F40" s="960"/>
      <c r="G40" s="879"/>
      <c r="H40"/>
    </row>
    <row r="41" spans="1:13" s="79" customFormat="1" ht="18" customHeight="1" x14ac:dyDescent="0.25">
      <c r="A41" s="304" t="s">
        <v>266</v>
      </c>
      <c r="B41" s="316">
        <v>5</v>
      </c>
      <c r="C41" s="292">
        <v>9</v>
      </c>
      <c r="D41" s="191">
        <v>-4</v>
      </c>
      <c r="E41" s="146">
        <v>-0.44444444444444442</v>
      </c>
      <c r="F41" s="960"/>
      <c r="G41" s="879"/>
      <c r="H41"/>
    </row>
    <row r="42" spans="1:13" s="79" customFormat="1" ht="18" customHeight="1" x14ac:dyDescent="0.3">
      <c r="A42" s="305" t="s">
        <v>7</v>
      </c>
      <c r="B42" s="434">
        <v>693</v>
      </c>
      <c r="C42" s="992">
        <v>802</v>
      </c>
      <c r="D42" s="993">
        <v>-109</v>
      </c>
      <c r="E42" s="994">
        <v>-0.13591022443890274</v>
      </c>
      <c r="F42" s="41"/>
      <c r="G42" s="879"/>
      <c r="H42" s="2"/>
    </row>
    <row r="43" spans="1:13" s="79" customFormat="1" ht="18" customHeight="1" x14ac:dyDescent="0.3">
      <c r="A43" s="305" t="s">
        <v>244</v>
      </c>
      <c r="B43" s="726">
        <v>0.16334283000949668</v>
      </c>
      <c r="C43" s="726">
        <v>0.21773750686436025</v>
      </c>
      <c r="D43" s="179">
        <v>-6</v>
      </c>
      <c r="E43" s="725" t="s">
        <v>33</v>
      </c>
      <c r="F43" s="107"/>
      <c r="G43" s="879"/>
      <c r="H43" s="2"/>
      <c r="I43" s="2"/>
    </row>
    <row r="44" spans="1:13" s="79" customFormat="1" ht="18" customHeight="1" x14ac:dyDescent="0.3">
      <c r="A44" s="305"/>
      <c r="B44" s="330"/>
      <c r="C44" s="330"/>
      <c r="D44" s="191"/>
      <c r="E44" s="243"/>
      <c r="F44" s="41"/>
      <c r="G44" s="879"/>
      <c r="H44"/>
    </row>
    <row r="45" spans="1:13" s="97" customFormat="1" ht="18" customHeight="1" x14ac:dyDescent="0.3">
      <c r="A45" s="305" t="s">
        <v>253</v>
      </c>
      <c r="B45" s="358">
        <v>900</v>
      </c>
      <c r="C45" s="298">
        <v>633</v>
      </c>
      <c r="D45" s="213">
        <v>267</v>
      </c>
      <c r="E45" s="147">
        <v>0.4218009478672986</v>
      </c>
      <c r="F45" s="107"/>
      <c r="G45" s="879"/>
      <c r="H45"/>
    </row>
    <row r="46" spans="1:13" s="76" customFormat="1" ht="18" customHeight="1" x14ac:dyDescent="0.25">
      <c r="A46"/>
      <c r="B46" s="42"/>
      <c r="C46" s="42"/>
      <c r="D46" s="882"/>
      <c r="E46" s="882"/>
      <c r="F46" s="882"/>
      <c r="G46" s="123"/>
      <c r="H46" s="109"/>
    </row>
    <row r="47" spans="1:13" s="76" customFormat="1" ht="18" customHeight="1" x14ac:dyDescent="0.25">
      <c r="A47" s="1070" t="s">
        <v>39</v>
      </c>
      <c r="B47" s="1070"/>
      <c r="C47" s="1070"/>
      <c r="D47" s="1070"/>
      <c r="E47" s="1070"/>
      <c r="F47" s="1070"/>
      <c r="G47" s="123"/>
      <c r="H47" s="123"/>
      <c r="J47" s="52"/>
    </row>
    <row r="48" spans="1:13" s="567" customFormat="1" ht="18" customHeight="1" x14ac:dyDescent="0.25">
      <c r="A48" s="1070" t="s">
        <v>58</v>
      </c>
      <c r="B48" s="1070"/>
      <c r="C48" s="1070"/>
      <c r="D48" s="1070"/>
      <c r="E48" s="1070"/>
      <c r="F48" s="1070"/>
      <c r="G48" s="154"/>
      <c r="H48" s="116"/>
      <c r="I48" s="67"/>
    </row>
    <row r="49" spans="1:24" s="52" customFormat="1" ht="15.75" customHeight="1" x14ac:dyDescent="0.25">
      <c r="A49" s="1070"/>
      <c r="B49" s="1070"/>
      <c r="C49" s="1070"/>
      <c r="D49" s="1070"/>
      <c r="E49" s="1070"/>
      <c r="F49" s="1070"/>
      <c r="G49" s="122"/>
      <c r="H49" s="116"/>
      <c r="I49" s="67"/>
    </row>
    <row r="50" spans="1:24" s="75" customFormat="1" ht="18" customHeight="1" x14ac:dyDescent="0.25">
      <c r="A50" s="122"/>
      <c r="B50" s="122"/>
      <c r="C50" s="122"/>
      <c r="D50" s="122"/>
      <c r="E50" s="122"/>
      <c r="F50" s="122"/>
      <c r="G50" s="122"/>
    </row>
    <row r="51" spans="1:24" s="75" customFormat="1" ht="18" customHeight="1" x14ac:dyDescent="0.25">
      <c r="A51" s="122"/>
      <c r="B51" s="122"/>
      <c r="C51" s="122"/>
      <c r="D51" s="122"/>
      <c r="E51" s="122"/>
      <c r="F51" s="122"/>
      <c r="H51" s="76"/>
      <c r="I51" s="76"/>
      <c r="J51" s="76"/>
      <c r="K51" s="76"/>
      <c r="M51" s="76"/>
      <c r="N51" s="76"/>
      <c r="O51" s="76"/>
      <c r="P51" s="76"/>
      <c r="R51" s="76"/>
      <c r="S51" s="76"/>
      <c r="T51" s="76"/>
      <c r="U51" s="76"/>
      <c r="W51" s="76"/>
      <c r="X51" s="76"/>
    </row>
    <row r="52" spans="1:24" s="75" customFormat="1" ht="18" customHeight="1" x14ac:dyDescent="0.25">
      <c r="A52" s="275"/>
      <c r="B52" s="76"/>
      <c r="C52" s="76"/>
      <c r="D52" s="76"/>
      <c r="E52" s="76"/>
    </row>
    <row r="53" spans="1:24" s="75" customFormat="1" ht="18" customHeight="1" x14ac:dyDescent="0.25">
      <c r="A53" s="275"/>
      <c r="B53" s="76"/>
      <c r="C53" s="76"/>
      <c r="D53" s="76"/>
      <c r="E53" s="76"/>
    </row>
    <row r="54" spans="1:24" s="75" customFormat="1" ht="18" customHeight="1" x14ac:dyDescent="0.25">
      <c r="A54" s="275"/>
      <c r="B54" s="76"/>
      <c r="C54" s="76"/>
      <c r="D54" s="76"/>
      <c r="E54" s="76"/>
    </row>
    <row r="55" spans="1:24" s="75" customFormat="1" ht="18" customHeight="1" x14ac:dyDescent="0.25">
      <c r="A55" s="275"/>
      <c r="B55" s="76"/>
      <c r="C55" s="76"/>
      <c r="D55" s="76"/>
      <c r="E55" s="76"/>
    </row>
    <row r="56" spans="1:24" s="75" customFormat="1" ht="18" customHeight="1" x14ac:dyDescent="0.25">
      <c r="A56" s="275"/>
      <c r="B56" s="76"/>
      <c r="C56" s="76"/>
      <c r="D56" s="76"/>
      <c r="E56" s="76"/>
    </row>
    <row r="57" spans="1:24" s="70" customFormat="1" ht="18" customHeight="1" x14ac:dyDescent="0.25">
      <c r="A57" s="275"/>
      <c r="B57" s="51"/>
      <c r="C57" s="51"/>
      <c r="D57" s="51"/>
      <c r="E57" s="51"/>
    </row>
    <row r="58" spans="1:24" s="70" customFormat="1" ht="18" customHeight="1" x14ac:dyDescent="0.25">
      <c r="A58" s="275"/>
      <c r="B58" s="51"/>
      <c r="C58" s="51"/>
      <c r="D58" s="51"/>
      <c r="E58" s="51"/>
    </row>
    <row r="59" spans="1:24" s="70" customFormat="1" ht="18" customHeight="1" x14ac:dyDescent="0.25">
      <c r="A59" s="275"/>
      <c r="B59" s="51"/>
      <c r="C59" s="51"/>
      <c r="D59" s="51"/>
      <c r="E59" s="51"/>
    </row>
    <row r="60" spans="1:24" s="70" customFormat="1" ht="18" customHeight="1" x14ac:dyDescent="0.25">
      <c r="A60" s="275"/>
      <c r="B60" s="51"/>
      <c r="C60" s="51"/>
      <c r="D60" s="51"/>
      <c r="E60" s="51"/>
    </row>
    <row r="61" spans="1:24" s="70" customFormat="1" ht="18" customHeight="1" x14ac:dyDescent="0.25">
      <c r="A61" s="275"/>
      <c r="B61" s="51"/>
      <c r="C61" s="51"/>
      <c r="D61" s="51"/>
      <c r="E61" s="51"/>
    </row>
    <row r="62" spans="1:24" s="70" customFormat="1" ht="18" customHeight="1" x14ac:dyDescent="0.3">
      <c r="A62" s="347"/>
      <c r="B62" s="51"/>
      <c r="C62" s="51"/>
      <c r="D62" s="51"/>
      <c r="E62" s="51"/>
    </row>
    <row r="63" spans="1:24" s="70" customFormat="1" ht="18" customHeight="1" x14ac:dyDescent="0.25">
      <c r="A63" s="275"/>
      <c r="B63" s="51"/>
      <c r="C63" s="51"/>
      <c r="D63" s="51"/>
      <c r="E63" s="51"/>
    </row>
    <row r="64" spans="1:24" s="70" customFormat="1" ht="18" customHeight="1" x14ac:dyDescent="0.25">
      <c r="A64" s="275"/>
      <c r="B64" s="51"/>
      <c r="C64" s="51"/>
      <c r="D64" s="51"/>
      <c r="E64" s="51"/>
    </row>
    <row r="65" spans="1:16" s="70" customFormat="1" ht="9" customHeight="1" x14ac:dyDescent="0.25">
      <c r="A65" s="275"/>
      <c r="B65" s="51"/>
      <c r="C65" s="51"/>
      <c r="D65" s="51"/>
      <c r="E65" s="51"/>
    </row>
    <row r="66" spans="1:16" ht="18" customHeight="1" x14ac:dyDescent="0.25">
      <c r="D66" s="76"/>
      <c r="J66" s="79"/>
      <c r="K66" s="70"/>
      <c r="L66" s="70"/>
      <c r="M66" s="70"/>
      <c r="N66" s="70"/>
      <c r="O66" s="70"/>
      <c r="P66" s="70"/>
    </row>
    <row r="67" spans="1:16" s="70" customFormat="1" ht="18" customHeight="1" x14ac:dyDescent="0.25">
      <c r="A67" s="275"/>
      <c r="B67" s="51"/>
      <c r="C67" s="51"/>
      <c r="D67" s="51"/>
      <c r="E67" s="51"/>
    </row>
    <row r="70" spans="1:16" ht="18" customHeight="1" x14ac:dyDescent="0.25">
      <c r="A70" s="238"/>
    </row>
    <row r="71" spans="1:16" ht="15" customHeight="1" x14ac:dyDescent="0.25">
      <c r="A71" s="1060"/>
      <c r="B71" s="1060"/>
      <c r="C71" s="1060"/>
      <c r="D71" s="1060"/>
      <c r="E71" s="1060"/>
      <c r="F71" s="1060"/>
      <c r="J71" s="79"/>
      <c r="K71" s="70"/>
      <c r="L71" s="70"/>
      <c r="M71" s="70"/>
      <c r="N71" s="70"/>
      <c r="O71" s="70"/>
      <c r="P71" s="70"/>
    </row>
    <row r="72" spans="1:16" ht="15" x14ac:dyDescent="0.25">
      <c r="A72" s="1060"/>
      <c r="B72" s="1060"/>
      <c r="C72" s="1060"/>
      <c r="D72" s="1060"/>
      <c r="E72" s="1060"/>
      <c r="F72" s="1060"/>
    </row>
    <row r="96" spans="2:2" ht="18" customHeight="1" x14ac:dyDescent="0.25">
      <c r="B96" s="98"/>
    </row>
  </sheetData>
  <mergeCells count="7">
    <mergeCell ref="A1:F1"/>
    <mergeCell ref="A2:F2"/>
    <mergeCell ref="A71:F72"/>
    <mergeCell ref="B5:E5"/>
    <mergeCell ref="A47:F47"/>
    <mergeCell ref="A49:F49"/>
    <mergeCell ref="A48:F48"/>
  </mergeCells>
  <phoneticPr fontId="0" type="noConversion"/>
  <printOptions horizontalCentered="1"/>
  <pageMargins left="0.70866141732283472" right="0.51181102362204722" top="0.51181102362204722" bottom="0.51181102362204722" header="0.51181102362204722" footer="0.51181102362204722"/>
  <pageSetup scale="61" orientation="portrait" r:id="rId1"/>
  <headerFooter scaleWithDoc="0">
    <oddHeader xml:space="preserve">&amp;C </oddHeader>
    <oddFooter>&amp;L&amp;9Supplemental Investor Information (Unaudited)
First Quarter, 2023&amp;R&amp;9TELUS Corporation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W74"/>
  <sheetViews>
    <sheetView showGridLines="0" view="pageBreakPreview" zoomScaleNormal="100" zoomScaleSheetLayoutView="100" workbookViewId="0">
      <selection sqref="A1:I1"/>
    </sheetView>
  </sheetViews>
  <sheetFormatPr defaultColWidth="8.88671875" defaultRowHeight="18" customHeight="1" x14ac:dyDescent="0.25"/>
  <cols>
    <col min="1" max="1" width="82.109375" style="275" customWidth="1"/>
    <col min="2" max="6" width="14" style="275" customWidth="1"/>
    <col min="7" max="7" width="3.6640625" style="275" customWidth="1"/>
    <col min="8" max="9" width="14" style="275" customWidth="1"/>
    <col min="10" max="10" width="5.44140625" style="275" customWidth="1"/>
    <col min="11" max="11" width="26.5546875" style="275" customWidth="1"/>
    <col min="12" max="12" width="11.88671875" style="275" customWidth="1"/>
    <col min="13" max="13" width="14.6640625" style="275" bestFit="1" customWidth="1"/>
    <col min="14" max="14" width="10.6640625" style="348" customWidth="1"/>
    <col min="15" max="15" width="8.88671875" style="348"/>
    <col min="16" max="17" width="9.5546875" style="348" customWidth="1"/>
    <col min="18" max="18" width="10.33203125" style="348" customWidth="1"/>
    <col min="19" max="16384" width="8.88671875" style="275"/>
  </cols>
  <sheetData>
    <row r="1" spans="1:23" ht="24" customHeight="1" x14ac:dyDescent="0.4">
      <c r="A1" s="1073" t="s">
        <v>160</v>
      </c>
      <c r="B1" s="1073"/>
      <c r="C1" s="1073"/>
      <c r="D1" s="1073"/>
      <c r="E1" s="1073"/>
      <c r="F1" s="1073"/>
      <c r="G1" s="1073"/>
      <c r="H1" s="1073"/>
      <c r="I1" s="1073"/>
    </row>
    <row r="2" spans="1:23" ht="24" customHeight="1" x14ac:dyDescent="0.4">
      <c r="A2" s="1074" t="s">
        <v>50</v>
      </c>
      <c r="B2" s="1074"/>
      <c r="C2" s="1074"/>
      <c r="D2" s="1074"/>
      <c r="E2" s="1074"/>
      <c r="F2" s="1074"/>
      <c r="G2" s="1074"/>
      <c r="H2" s="1074"/>
      <c r="I2" s="1074"/>
    </row>
    <row r="3" spans="1:23" ht="18" customHeight="1" x14ac:dyDescent="0.4">
      <c r="A3" s="276"/>
      <c r="B3" s="277"/>
      <c r="C3" s="277"/>
      <c r="D3" s="277"/>
      <c r="E3" s="277"/>
      <c r="F3" s="277"/>
      <c r="G3" s="276"/>
      <c r="H3" s="276"/>
      <c r="I3" s="278" t="s">
        <v>1</v>
      </c>
    </row>
    <row r="4" spans="1:23" ht="18" customHeight="1" x14ac:dyDescent="0.3">
      <c r="A4" s="279"/>
      <c r="B4" s="281"/>
      <c r="C4" s="280"/>
      <c r="D4" s="280"/>
      <c r="E4" s="282"/>
    </row>
    <row r="5" spans="1:23" s="285" customFormat="1" ht="18" customHeight="1" x14ac:dyDescent="0.3">
      <c r="A5" s="283"/>
      <c r="B5" s="1057" t="s">
        <v>18</v>
      </c>
      <c r="C5" s="1058"/>
      <c r="D5" s="1058"/>
      <c r="E5" s="1058"/>
      <c r="F5" s="1059"/>
      <c r="G5" s="284"/>
      <c r="H5" s="211" t="s">
        <v>259</v>
      </c>
      <c r="I5" s="57" t="s">
        <v>19</v>
      </c>
      <c r="M5" s="535"/>
      <c r="N5" s="349"/>
      <c r="O5" s="349"/>
      <c r="P5" s="349"/>
      <c r="Q5" s="349"/>
      <c r="R5" s="349"/>
    </row>
    <row r="6" spans="1:23" s="288" customFormat="1" ht="18" customHeight="1" x14ac:dyDescent="0.3">
      <c r="A6" s="286" t="s">
        <v>214</v>
      </c>
      <c r="B6" s="60" t="s">
        <v>255</v>
      </c>
      <c r="C6" s="61" t="s">
        <v>196</v>
      </c>
      <c r="D6" s="61" t="s">
        <v>197</v>
      </c>
      <c r="E6" s="61" t="s">
        <v>198</v>
      </c>
      <c r="F6" s="62" t="s">
        <v>195</v>
      </c>
      <c r="G6" s="285"/>
      <c r="H6" s="210">
        <v>2023</v>
      </c>
      <c r="I6" s="63">
        <v>2022</v>
      </c>
      <c r="J6" s="287"/>
      <c r="N6" s="350"/>
      <c r="O6" s="350"/>
      <c r="P6" s="350"/>
      <c r="Q6" s="350"/>
      <c r="R6" s="350"/>
    </row>
    <row r="7" spans="1:23" ht="18" customHeight="1" x14ac:dyDescent="0.3">
      <c r="A7" s="289" t="s">
        <v>59</v>
      </c>
      <c r="B7" s="981"/>
      <c r="C7" s="890"/>
      <c r="D7" s="886"/>
      <c r="E7" s="886"/>
      <c r="F7" s="888"/>
      <c r="G7" s="895"/>
      <c r="H7" s="896"/>
      <c r="I7" s="893"/>
      <c r="J7" s="291"/>
      <c r="K7" s="291"/>
      <c r="L7" s="291"/>
      <c r="M7" s="291"/>
      <c r="N7" s="351"/>
      <c r="O7" s="351"/>
      <c r="P7" s="351"/>
      <c r="Q7" s="351"/>
    </row>
    <row r="8" spans="1:23" s="294" customFormat="1" ht="18" customHeight="1" x14ac:dyDescent="0.3">
      <c r="A8" s="304" t="s">
        <v>63</v>
      </c>
      <c r="B8" s="585">
        <v>1697</v>
      </c>
      <c r="C8" s="316">
        <v>1695</v>
      </c>
      <c r="D8" s="292">
        <v>1696</v>
      </c>
      <c r="E8" s="292">
        <v>1623</v>
      </c>
      <c r="F8" s="293">
        <v>1577</v>
      </c>
      <c r="G8" s="897"/>
      <c r="H8" s="316">
        <v>1697</v>
      </c>
      <c r="I8" s="295">
        <v>6591</v>
      </c>
      <c r="J8" s="287"/>
      <c r="K8" s="307"/>
      <c r="L8" s="239"/>
      <c r="M8" s="310"/>
      <c r="N8" s="352"/>
      <c r="O8" s="352"/>
      <c r="P8" s="352"/>
      <c r="Q8" s="352"/>
      <c r="R8" s="352"/>
      <c r="S8" s="275"/>
      <c r="T8" s="275"/>
      <c r="U8" s="275"/>
      <c r="V8" s="275"/>
      <c r="W8" s="275"/>
    </row>
    <row r="9" spans="1:23" s="294" customFormat="1" ht="18" customHeight="1" x14ac:dyDescent="0.3">
      <c r="A9" s="304" t="s">
        <v>138</v>
      </c>
      <c r="B9" s="585">
        <v>517</v>
      </c>
      <c r="C9" s="316">
        <v>688</v>
      </c>
      <c r="D9" s="292">
        <v>545</v>
      </c>
      <c r="E9" s="292">
        <v>459</v>
      </c>
      <c r="F9" s="293">
        <v>440</v>
      </c>
      <c r="G9" s="897"/>
      <c r="H9" s="316">
        <v>517</v>
      </c>
      <c r="I9" s="295">
        <v>2132</v>
      </c>
      <c r="J9" s="287"/>
      <c r="K9" s="307"/>
      <c r="L9" s="239"/>
      <c r="M9" s="310"/>
      <c r="N9" s="352"/>
      <c r="O9" s="352"/>
      <c r="P9" s="352"/>
      <c r="Q9" s="352"/>
      <c r="R9" s="352"/>
      <c r="S9" s="275"/>
      <c r="T9" s="275"/>
      <c r="U9" s="275"/>
      <c r="V9" s="275"/>
      <c r="W9" s="275"/>
    </row>
    <row r="10" spans="1:23" s="294" customFormat="1" ht="18" customHeight="1" x14ac:dyDescent="0.3">
      <c r="A10" s="304" t="s">
        <v>273</v>
      </c>
      <c r="B10" s="585">
        <v>1128</v>
      </c>
      <c r="C10" s="660">
        <v>1116</v>
      </c>
      <c r="D10" s="661">
        <v>1099</v>
      </c>
      <c r="E10" s="661">
        <v>1079</v>
      </c>
      <c r="F10" s="662">
        <v>1057</v>
      </c>
      <c r="G10" s="897"/>
      <c r="H10" s="660">
        <v>1128</v>
      </c>
      <c r="I10" s="585">
        <v>4351</v>
      </c>
      <c r="J10" s="287"/>
      <c r="K10" s="307"/>
      <c r="M10" s="310"/>
      <c r="N10" s="352"/>
      <c r="O10" s="352"/>
      <c r="P10" s="352"/>
      <c r="Q10" s="352"/>
      <c r="R10" s="352"/>
      <c r="S10" s="275"/>
      <c r="T10" s="275"/>
      <c r="U10" s="275"/>
      <c r="V10" s="275"/>
      <c r="W10" s="275"/>
    </row>
    <row r="11" spans="1:23" s="294" customFormat="1" ht="18" customHeight="1" x14ac:dyDescent="0.3">
      <c r="A11" s="304" t="s">
        <v>75</v>
      </c>
      <c r="B11" s="585">
        <v>192</v>
      </c>
      <c r="C11" s="316">
        <v>194</v>
      </c>
      <c r="D11" s="292">
        <v>198</v>
      </c>
      <c r="E11" s="292">
        <v>201</v>
      </c>
      <c r="F11" s="293">
        <v>200</v>
      </c>
      <c r="G11" s="897"/>
      <c r="H11" s="660">
        <v>192</v>
      </c>
      <c r="I11" s="585">
        <v>793</v>
      </c>
      <c r="J11" s="287"/>
      <c r="K11" s="307"/>
      <c r="M11" s="307"/>
      <c r="N11" s="307"/>
      <c r="O11" s="307"/>
      <c r="P11" s="352"/>
      <c r="Q11" s="352"/>
      <c r="R11" s="352"/>
      <c r="S11" s="275"/>
      <c r="T11" s="275"/>
      <c r="U11" s="275"/>
      <c r="V11" s="275"/>
      <c r="W11" s="275"/>
    </row>
    <row r="12" spans="1:23" s="294" customFormat="1" ht="18" customHeight="1" x14ac:dyDescent="0.3">
      <c r="A12" s="304" t="s">
        <v>139</v>
      </c>
      <c r="B12" s="585">
        <v>128</v>
      </c>
      <c r="C12" s="316">
        <v>122</v>
      </c>
      <c r="D12" s="292">
        <v>125</v>
      </c>
      <c r="E12" s="292">
        <v>121</v>
      </c>
      <c r="F12" s="293">
        <v>113</v>
      </c>
      <c r="G12" s="897"/>
      <c r="H12" s="316">
        <v>128</v>
      </c>
      <c r="I12" s="295">
        <v>481</v>
      </c>
      <c r="J12" s="287"/>
      <c r="K12" s="307"/>
      <c r="M12" s="307"/>
      <c r="N12" s="307"/>
      <c r="O12" s="307"/>
      <c r="P12" s="352"/>
      <c r="Q12" s="352"/>
      <c r="R12" s="352"/>
      <c r="S12" s="275"/>
      <c r="T12" s="275"/>
      <c r="U12" s="275"/>
      <c r="V12" s="275"/>
      <c r="W12" s="275"/>
    </row>
    <row r="13" spans="1:23" s="294" customFormat="1" ht="18" customHeight="1" x14ac:dyDescent="0.3">
      <c r="A13" s="304" t="s">
        <v>221</v>
      </c>
      <c r="B13" s="585">
        <v>423</v>
      </c>
      <c r="C13" s="316">
        <v>411</v>
      </c>
      <c r="D13" s="292">
        <v>225</v>
      </c>
      <c r="E13" s="292">
        <v>137</v>
      </c>
      <c r="F13" s="293">
        <v>140</v>
      </c>
      <c r="G13" s="897"/>
      <c r="H13" s="316">
        <v>423</v>
      </c>
      <c r="I13" s="295">
        <v>913</v>
      </c>
      <c r="J13" s="287"/>
      <c r="K13" s="307"/>
      <c r="M13" s="310"/>
      <c r="N13" s="352"/>
      <c r="O13" s="352"/>
      <c r="P13" s="352"/>
      <c r="Q13" s="352"/>
      <c r="R13" s="352"/>
      <c r="S13" s="275"/>
      <c r="T13" s="275"/>
      <c r="U13" s="275"/>
      <c r="V13" s="275"/>
      <c r="W13" s="275"/>
    </row>
    <row r="14" spans="1:23" s="294" customFormat="1" ht="18" customHeight="1" x14ac:dyDescent="0.3">
      <c r="A14" s="304" t="s">
        <v>219</v>
      </c>
      <c r="B14" s="586">
        <v>84</v>
      </c>
      <c r="C14" s="663">
        <v>103</v>
      </c>
      <c r="D14" s="664">
        <v>85</v>
      </c>
      <c r="E14" s="664">
        <v>81</v>
      </c>
      <c r="F14" s="665">
        <v>85</v>
      </c>
      <c r="G14" s="897"/>
      <c r="H14" s="663">
        <v>84</v>
      </c>
      <c r="I14" s="586">
        <v>354</v>
      </c>
      <c r="J14" s="287"/>
      <c r="K14" s="836"/>
      <c r="M14" s="310"/>
      <c r="N14" s="352"/>
      <c r="O14" s="352"/>
      <c r="P14" s="352"/>
      <c r="Q14" s="352"/>
      <c r="R14" s="352"/>
      <c r="S14" s="275"/>
      <c r="T14" s="275"/>
      <c r="U14" s="275"/>
      <c r="V14" s="275"/>
      <c r="W14" s="275"/>
    </row>
    <row r="15" spans="1:23" s="294" customFormat="1" ht="18" customHeight="1" x14ac:dyDescent="0.3">
      <c r="A15" s="289" t="s">
        <v>60</v>
      </c>
      <c r="B15" s="585">
        <v>4169</v>
      </c>
      <c r="C15" s="316">
        <v>4329</v>
      </c>
      <c r="D15" s="292">
        <v>3973</v>
      </c>
      <c r="E15" s="292">
        <v>3701</v>
      </c>
      <c r="F15" s="293">
        <v>3612</v>
      </c>
      <c r="G15" s="374"/>
      <c r="H15" s="316">
        <v>4169</v>
      </c>
      <c r="I15" s="295">
        <v>15615</v>
      </c>
      <c r="K15" s="307"/>
      <c r="L15" s="307"/>
      <c r="M15" s="307"/>
      <c r="N15" s="307"/>
      <c r="O15" s="307"/>
      <c r="P15" s="352"/>
      <c r="Q15" s="352"/>
      <c r="R15" s="352"/>
      <c r="S15" s="275"/>
      <c r="T15" s="275"/>
      <c r="U15" s="275"/>
      <c r="V15" s="275"/>
      <c r="W15" s="275"/>
    </row>
    <row r="16" spans="1:23" s="294" customFormat="1" ht="18" customHeight="1" x14ac:dyDescent="0.3">
      <c r="A16" s="304" t="s">
        <v>61</v>
      </c>
      <c r="B16" s="965">
        <v>39</v>
      </c>
      <c r="C16" s="298">
        <v>35</v>
      </c>
      <c r="D16" s="300">
        <v>31</v>
      </c>
      <c r="E16" s="300">
        <v>28</v>
      </c>
      <c r="F16" s="299">
        <v>26</v>
      </c>
      <c r="G16" s="898"/>
      <c r="H16" s="317">
        <v>39</v>
      </c>
      <c r="I16" s="302">
        <v>120</v>
      </c>
      <c r="J16" s="287"/>
      <c r="K16" s="307"/>
      <c r="M16" s="307"/>
      <c r="N16" s="307"/>
      <c r="O16" s="307"/>
      <c r="P16" s="352"/>
      <c r="Q16" s="352"/>
      <c r="R16" s="352"/>
      <c r="S16" s="275"/>
      <c r="T16" s="275"/>
      <c r="U16" s="275"/>
      <c r="V16" s="275"/>
      <c r="W16" s="275"/>
    </row>
    <row r="17" spans="1:23" s="294" customFormat="1" ht="18" customHeight="1" x14ac:dyDescent="0.3">
      <c r="A17" s="305" t="s">
        <v>0</v>
      </c>
      <c r="B17" s="585">
        <v>4208</v>
      </c>
      <c r="C17" s="434">
        <v>4364</v>
      </c>
      <c r="D17" s="292">
        <v>4004</v>
      </c>
      <c r="E17" s="292">
        <v>3729</v>
      </c>
      <c r="F17" s="303">
        <v>3638</v>
      </c>
      <c r="G17" s="374"/>
      <c r="H17" s="316">
        <v>4208</v>
      </c>
      <c r="I17" s="295">
        <v>15735</v>
      </c>
      <c r="J17" s="306"/>
      <c r="K17" s="307"/>
      <c r="L17" s="307"/>
      <c r="M17" s="307"/>
      <c r="N17" s="307"/>
      <c r="O17" s="307"/>
      <c r="P17" s="352"/>
      <c r="Q17" s="352"/>
      <c r="R17" s="352"/>
      <c r="S17" s="275"/>
      <c r="T17" s="275"/>
      <c r="U17" s="275"/>
      <c r="V17" s="275"/>
      <c r="W17" s="275"/>
    </row>
    <row r="18" spans="1:23" s="294" customFormat="1" ht="18" customHeight="1" x14ac:dyDescent="0.3">
      <c r="A18" s="304" t="s">
        <v>2</v>
      </c>
      <c r="B18" s="586">
        <v>4</v>
      </c>
      <c r="C18" s="300">
        <v>4</v>
      </c>
      <c r="D18" s="300">
        <v>5</v>
      </c>
      <c r="E18" s="300">
        <v>4</v>
      </c>
      <c r="F18" s="301">
        <v>4</v>
      </c>
      <c r="G18" s="897"/>
      <c r="H18" s="317">
        <v>4</v>
      </c>
      <c r="I18" s="302">
        <v>17</v>
      </c>
      <c r="J18" s="287"/>
      <c r="K18" s="307"/>
      <c r="M18" s="307"/>
      <c r="N18" s="307"/>
      <c r="O18" s="307"/>
      <c r="P18" s="352"/>
      <c r="Q18" s="352"/>
      <c r="R18" s="352"/>
      <c r="S18" s="275"/>
      <c r="T18" s="275"/>
      <c r="U18" s="275"/>
      <c r="V18" s="275"/>
      <c r="W18" s="275"/>
    </row>
    <row r="19" spans="1:23" s="294" customFormat="1" ht="18" customHeight="1" x14ac:dyDescent="0.3">
      <c r="A19" s="305" t="s">
        <v>64</v>
      </c>
      <c r="B19" s="585">
        <v>4212</v>
      </c>
      <c r="C19" s="292">
        <v>4368</v>
      </c>
      <c r="D19" s="292">
        <v>4009</v>
      </c>
      <c r="E19" s="292">
        <v>3733</v>
      </c>
      <c r="F19" s="303">
        <v>3642</v>
      </c>
      <c r="G19" s="897"/>
      <c r="H19" s="316">
        <v>4212</v>
      </c>
      <c r="I19" s="295">
        <v>15752</v>
      </c>
      <c r="J19" s="306"/>
      <c r="K19" s="307"/>
      <c r="L19" s="307"/>
      <c r="M19" s="307"/>
      <c r="N19" s="307"/>
      <c r="O19" s="307"/>
      <c r="P19" s="352"/>
      <c r="Q19" s="352"/>
      <c r="R19" s="352"/>
      <c r="S19" s="275"/>
      <c r="T19" s="275"/>
      <c r="U19" s="275"/>
      <c r="V19" s="275"/>
      <c r="W19" s="275"/>
    </row>
    <row r="20" spans="1:23" s="133" customFormat="1" ht="18" customHeight="1" x14ac:dyDescent="0.3">
      <c r="A20" s="311"/>
      <c r="B20" s="903"/>
      <c r="C20" s="296"/>
      <c r="D20" s="296"/>
      <c r="E20" s="296"/>
      <c r="F20" s="297"/>
      <c r="G20" s="897"/>
      <c r="H20" s="899"/>
      <c r="I20" s="312"/>
      <c r="J20" s="132"/>
      <c r="K20" s="307"/>
      <c r="L20" s="307"/>
      <c r="M20" s="307"/>
      <c r="N20" s="307"/>
      <c r="O20" s="307"/>
      <c r="P20" s="353"/>
      <c r="Q20" s="353"/>
      <c r="R20" s="353"/>
      <c r="S20" s="275"/>
      <c r="T20" s="275"/>
      <c r="U20" s="275"/>
      <c r="V20" s="275"/>
      <c r="W20" s="275"/>
    </row>
    <row r="21" spans="1:23" s="133" customFormat="1" ht="18" customHeight="1" x14ac:dyDescent="0.3">
      <c r="A21" s="314" t="s">
        <v>66</v>
      </c>
      <c r="B21" s="835">
        <v>7.6093849080532738E-2</v>
      </c>
      <c r="C21" s="547">
        <v>6.5367693274670069E-2</v>
      </c>
      <c r="D21" s="542">
        <v>6.8010075566750539E-2</v>
      </c>
      <c r="E21" s="542">
        <v>6.3564875491481043E-2</v>
      </c>
      <c r="F21" s="543">
        <v>4.923486360612106E-2</v>
      </c>
      <c r="G21" s="900"/>
      <c r="H21" s="177">
        <v>7.6093849080532655E-2</v>
      </c>
      <c r="I21" s="237">
        <v>6.1694587628865982E-2</v>
      </c>
      <c r="J21" s="132"/>
      <c r="N21" s="307"/>
      <c r="O21" s="307"/>
      <c r="P21" s="353"/>
      <c r="Q21" s="353"/>
      <c r="R21" s="353"/>
      <c r="S21" s="275"/>
      <c r="T21" s="275"/>
      <c r="U21" s="275"/>
      <c r="V21" s="275"/>
      <c r="W21" s="275"/>
    </row>
    <row r="22" spans="1:23" s="133" customFormat="1" ht="18" customHeight="1" x14ac:dyDescent="0.3">
      <c r="A22" s="313" t="s">
        <v>65</v>
      </c>
      <c r="B22" s="835">
        <v>6.717123935666991E-2</v>
      </c>
      <c r="C22" s="668">
        <v>5.8823529411764719E-2</v>
      </c>
      <c r="D22" s="658">
        <v>5.3691275167785157E-2</v>
      </c>
      <c r="E22" s="658">
        <v>4.4530493707647612E-2</v>
      </c>
      <c r="F22" s="669">
        <v>5.1741293532338251E-2</v>
      </c>
      <c r="G22" s="901"/>
      <c r="H22" s="835">
        <v>6.7171239356669826E-2</v>
      </c>
      <c r="I22" s="669">
        <v>5.2237001209189844E-2</v>
      </c>
      <c r="J22" s="132"/>
      <c r="N22" s="307"/>
      <c r="O22" s="636"/>
      <c r="P22" s="353"/>
      <c r="Q22" s="353"/>
      <c r="R22" s="353"/>
      <c r="S22" s="275"/>
      <c r="T22" s="275"/>
      <c r="U22" s="275"/>
      <c r="V22" s="275"/>
      <c r="W22" s="275"/>
    </row>
    <row r="23" spans="1:23" s="133" customFormat="1" ht="18" customHeight="1" x14ac:dyDescent="0.3">
      <c r="A23" s="313" t="s">
        <v>41</v>
      </c>
      <c r="B23" s="835">
        <v>0.15667949422759753</v>
      </c>
      <c r="C23" s="547">
        <v>3.0703826169107273E-2</v>
      </c>
      <c r="D23" s="542">
        <v>9.2794759825327588E-2</v>
      </c>
      <c r="E23" s="542">
        <v>4.7177759056444835E-2</v>
      </c>
      <c r="F23" s="543">
        <v>4.270564631699636E-2</v>
      </c>
      <c r="G23" s="900"/>
      <c r="H23" s="177">
        <v>0.15667949422759758</v>
      </c>
      <c r="I23" s="237">
        <v>5.2649183837302646E-2</v>
      </c>
      <c r="J23" s="139"/>
      <c r="N23" s="307"/>
      <c r="O23" s="636"/>
      <c r="P23" s="353"/>
      <c r="Q23" s="353"/>
      <c r="R23" s="353"/>
      <c r="S23" s="275"/>
      <c r="T23" s="275"/>
      <c r="U23" s="275"/>
      <c r="V23" s="275"/>
      <c r="W23" s="275"/>
    </row>
    <row r="24" spans="1:23" s="133" customFormat="1" ht="18" customHeight="1" x14ac:dyDescent="0.3">
      <c r="A24" s="311"/>
      <c r="B24" s="903"/>
      <c r="C24" s="315"/>
      <c r="D24" s="296"/>
      <c r="E24" s="296"/>
      <c r="F24" s="297"/>
      <c r="G24" s="897"/>
      <c r="H24" s="315"/>
      <c r="I24" s="312"/>
      <c r="J24" s="132"/>
      <c r="N24" s="307"/>
      <c r="O24" s="307"/>
      <c r="P24" s="353"/>
      <c r="Q24" s="353"/>
      <c r="R24" s="353"/>
      <c r="S24" s="275"/>
      <c r="T24" s="275"/>
      <c r="U24" s="275"/>
      <c r="V24" s="275"/>
      <c r="W24" s="275"/>
    </row>
    <row r="25" spans="1:23" s="294" customFormat="1" ht="18" customHeight="1" x14ac:dyDescent="0.3">
      <c r="A25" s="304" t="s">
        <v>67</v>
      </c>
      <c r="B25" s="585">
        <v>1810</v>
      </c>
      <c r="C25" s="316">
        <v>2061</v>
      </c>
      <c r="D25" s="292">
        <v>1785</v>
      </c>
      <c r="E25" s="292">
        <v>1609</v>
      </c>
      <c r="F25" s="293">
        <v>1561</v>
      </c>
      <c r="G25" s="897"/>
      <c r="H25" s="316">
        <v>1810</v>
      </c>
      <c r="I25" s="295">
        <v>7016</v>
      </c>
      <c r="J25" s="287"/>
      <c r="N25" s="307"/>
      <c r="O25" s="307"/>
      <c r="P25" s="352"/>
      <c r="Q25" s="352"/>
      <c r="R25" s="352"/>
      <c r="S25" s="275"/>
      <c r="T25" s="275"/>
      <c r="U25" s="275"/>
      <c r="V25" s="275"/>
      <c r="W25" s="275"/>
    </row>
    <row r="26" spans="1:23" s="294" customFormat="1" ht="18" customHeight="1" x14ac:dyDescent="0.3">
      <c r="A26" s="304" t="s">
        <v>68</v>
      </c>
      <c r="B26" s="586">
        <v>949</v>
      </c>
      <c r="C26" s="317">
        <v>884</v>
      </c>
      <c r="D26" s="300">
        <v>767</v>
      </c>
      <c r="E26" s="300">
        <v>707</v>
      </c>
      <c r="F26" s="301">
        <v>681</v>
      </c>
      <c r="G26" s="897"/>
      <c r="H26" s="317">
        <v>949</v>
      </c>
      <c r="I26" s="302">
        <v>3039</v>
      </c>
      <c r="J26" s="287"/>
      <c r="N26" s="307"/>
      <c r="O26" s="307"/>
      <c r="P26" s="352"/>
      <c r="Q26" s="352"/>
      <c r="R26" s="352"/>
      <c r="S26" s="275"/>
      <c r="T26" s="275"/>
      <c r="U26" s="275"/>
      <c r="V26" s="275"/>
      <c r="W26" s="275"/>
    </row>
    <row r="27" spans="1:23" s="294" customFormat="1" ht="18" customHeight="1" x14ac:dyDescent="0.3">
      <c r="A27" s="305" t="s">
        <v>69</v>
      </c>
      <c r="B27" s="585">
        <v>2759</v>
      </c>
      <c r="C27" s="292">
        <v>2945</v>
      </c>
      <c r="D27" s="292">
        <v>2552</v>
      </c>
      <c r="E27" s="292">
        <v>2316</v>
      </c>
      <c r="F27" s="293">
        <v>2242</v>
      </c>
      <c r="G27" s="312"/>
      <c r="H27" s="316">
        <v>2759</v>
      </c>
      <c r="I27" s="295">
        <v>10055</v>
      </c>
      <c r="J27" s="287"/>
      <c r="N27" s="352"/>
      <c r="O27" s="352"/>
      <c r="P27" s="352"/>
      <c r="Q27" s="352"/>
      <c r="R27" s="352"/>
      <c r="S27" s="275"/>
      <c r="T27" s="275"/>
      <c r="U27" s="275"/>
      <c r="V27" s="275"/>
      <c r="W27" s="275"/>
    </row>
    <row r="28" spans="1:23" s="294" customFormat="1" ht="18" customHeight="1" x14ac:dyDescent="0.3">
      <c r="A28" s="318"/>
      <c r="B28" s="903"/>
      <c r="C28" s="315"/>
      <c r="D28" s="296"/>
      <c r="E28" s="292"/>
      <c r="F28" s="297"/>
      <c r="G28" s="374"/>
      <c r="H28" s="312"/>
      <c r="I28" s="312"/>
      <c r="K28" s="307"/>
      <c r="L28" s="307"/>
      <c r="N28" s="352"/>
      <c r="O28" s="352"/>
      <c r="P28" s="352"/>
      <c r="Q28" s="352"/>
      <c r="R28" s="352"/>
      <c r="S28" s="275"/>
      <c r="T28" s="275"/>
      <c r="U28" s="275"/>
      <c r="V28" s="275"/>
      <c r="W28" s="275"/>
    </row>
    <row r="29" spans="1:23" s="294" customFormat="1" ht="23.25" customHeight="1" thickBot="1" x14ac:dyDescent="0.35">
      <c r="A29" s="305" t="s">
        <v>171</v>
      </c>
      <c r="B29" s="968">
        <v>1453</v>
      </c>
      <c r="C29" s="319">
        <v>1423</v>
      </c>
      <c r="D29" s="319">
        <v>1457</v>
      </c>
      <c r="E29" s="319">
        <v>1417</v>
      </c>
      <c r="F29" s="320">
        <v>1400</v>
      </c>
      <c r="G29" s="902"/>
      <c r="H29" s="436">
        <v>1453</v>
      </c>
      <c r="I29" s="321">
        <v>5697</v>
      </c>
      <c r="K29" s="307"/>
      <c r="L29" s="307"/>
      <c r="M29" s="310"/>
      <c r="N29" s="352"/>
      <c r="O29" s="352"/>
      <c r="P29" s="352"/>
      <c r="Q29" s="352"/>
      <c r="R29" s="352"/>
      <c r="S29" s="275"/>
      <c r="T29" s="275"/>
      <c r="U29" s="275"/>
      <c r="V29" s="275"/>
      <c r="W29" s="275"/>
    </row>
    <row r="30" spans="1:23" s="133" customFormat="1" ht="18" customHeight="1" thickTop="1" x14ac:dyDescent="0.3">
      <c r="A30" s="313" t="s">
        <v>42</v>
      </c>
      <c r="B30" s="1013">
        <v>3.7109308147548141E-2</v>
      </c>
      <c r="C30" s="834">
        <v>-0.1724990245728461</v>
      </c>
      <c r="D30" s="773">
        <v>7.5033677694224574E-2</v>
      </c>
      <c r="E30" s="773">
        <v>7.1398995271705734E-2</v>
      </c>
      <c r="F30" s="682">
        <v>4.7654146345347988E-2</v>
      </c>
      <c r="G30" s="669"/>
      <c r="H30" s="658">
        <v>3.7109308147548141E-2</v>
      </c>
      <c r="I30" s="177">
        <v>-6.4581811218255474E-3</v>
      </c>
      <c r="J30" s="139"/>
      <c r="K30" s="307"/>
      <c r="L30" s="294"/>
      <c r="M30" s="310"/>
      <c r="N30" s="352"/>
      <c r="O30" s="352"/>
      <c r="P30" s="352"/>
      <c r="Q30" s="352"/>
      <c r="R30" s="353"/>
      <c r="S30" s="275"/>
      <c r="T30" s="275"/>
      <c r="U30" s="275"/>
      <c r="V30" s="275"/>
      <c r="W30" s="275"/>
    </row>
    <row r="31" spans="1:23" s="294" customFormat="1" ht="27.75" customHeight="1" x14ac:dyDescent="0.3">
      <c r="A31" s="305" t="s">
        <v>36</v>
      </c>
      <c r="B31" s="671">
        <v>0.34489238654785903</v>
      </c>
      <c r="C31" s="704">
        <v>0.32608779262400744</v>
      </c>
      <c r="D31" s="701">
        <v>0.36338453455485192</v>
      </c>
      <c r="E31" s="701">
        <v>0.37941959055491636</v>
      </c>
      <c r="F31" s="774">
        <v>0.38449513380362832</v>
      </c>
      <c r="G31" s="681"/>
      <c r="H31" s="671">
        <v>0.34489238654785903</v>
      </c>
      <c r="I31" s="324">
        <v>0.36172640343748191</v>
      </c>
      <c r="J31" s="139"/>
      <c r="K31" s="307"/>
      <c r="M31" s="310"/>
      <c r="N31" s="354"/>
      <c r="O31" s="352"/>
      <c r="P31" s="352"/>
      <c r="Q31" s="352"/>
      <c r="R31" s="352"/>
      <c r="S31" s="275"/>
      <c r="T31" s="275"/>
      <c r="U31" s="275"/>
      <c r="V31" s="275"/>
      <c r="W31" s="275"/>
    </row>
    <row r="32" spans="1:23" s="326" customFormat="1" ht="18" customHeight="1" x14ac:dyDescent="0.3">
      <c r="A32" s="333"/>
      <c r="B32" s="903"/>
      <c r="C32" s="315"/>
      <c r="D32" s="296"/>
      <c r="E32" s="296"/>
      <c r="F32" s="297"/>
      <c r="G32" s="906"/>
      <c r="H32" s="903"/>
      <c r="I32" s="312"/>
      <c r="K32" s="329"/>
      <c r="L32" s="329"/>
      <c r="M32" s="329"/>
      <c r="N32" s="355"/>
      <c r="O32" s="355"/>
      <c r="P32" s="355"/>
      <c r="Q32" s="355"/>
      <c r="R32" s="355"/>
      <c r="S32" s="275"/>
      <c r="T32" s="275"/>
      <c r="U32" s="275"/>
      <c r="V32" s="275"/>
      <c r="W32" s="275"/>
    </row>
    <row r="33" spans="1:23" s="294" customFormat="1" ht="18.75" customHeight="1" x14ac:dyDescent="0.3">
      <c r="A33" s="304" t="s">
        <v>274</v>
      </c>
      <c r="B33" s="585">
        <v>141</v>
      </c>
      <c r="C33" s="316">
        <v>59</v>
      </c>
      <c r="D33" s="292">
        <v>67</v>
      </c>
      <c r="E33" s="292">
        <v>19</v>
      </c>
      <c r="F33" s="293">
        <v>35</v>
      </c>
      <c r="G33" s="904"/>
      <c r="H33" s="660">
        <v>141</v>
      </c>
      <c r="I33" s="295">
        <v>180</v>
      </c>
      <c r="J33" s="287"/>
      <c r="M33" s="307"/>
      <c r="N33" s="352"/>
      <c r="O33" s="352"/>
      <c r="P33" s="352"/>
      <c r="Q33" s="352"/>
      <c r="R33" s="352"/>
      <c r="S33" s="275"/>
      <c r="T33" s="275"/>
      <c r="U33" s="275"/>
      <c r="V33" s="275"/>
      <c r="W33" s="275"/>
    </row>
    <row r="34" spans="1:23" s="294" customFormat="1" ht="18.75" customHeight="1" x14ac:dyDescent="0.3">
      <c r="A34" s="334" t="s">
        <v>228</v>
      </c>
      <c r="B34" s="441">
        <v>-1</v>
      </c>
      <c r="C34" s="441">
        <v>-3</v>
      </c>
      <c r="D34" s="292">
        <v>0</v>
      </c>
      <c r="E34" s="292">
        <v>0</v>
      </c>
      <c r="F34" s="293">
        <v>0</v>
      </c>
      <c r="G34" s="904"/>
      <c r="H34" s="441">
        <v>-1</v>
      </c>
      <c r="I34" s="975">
        <v>-3</v>
      </c>
      <c r="J34" s="287"/>
      <c r="M34" s="307"/>
      <c r="N34" s="352"/>
      <c r="O34" s="352"/>
      <c r="P34" s="352"/>
      <c r="Q34" s="352"/>
      <c r="R34" s="352"/>
      <c r="S34" s="275"/>
      <c r="T34" s="275"/>
      <c r="U34" s="275"/>
      <c r="V34" s="275"/>
      <c r="W34" s="275"/>
    </row>
    <row r="35" spans="1:23" s="294" customFormat="1" ht="18.75" hidden="1" customHeight="1" x14ac:dyDescent="0.3">
      <c r="A35" s="334" t="s">
        <v>209</v>
      </c>
      <c r="B35" s="660">
        <v>0</v>
      </c>
      <c r="C35" s="441">
        <v>0</v>
      </c>
      <c r="D35" s="292">
        <v>0</v>
      </c>
      <c r="E35" s="292">
        <v>0</v>
      </c>
      <c r="F35" s="301">
        <v>0</v>
      </c>
      <c r="G35" s="904"/>
      <c r="H35" s="441">
        <v>0</v>
      </c>
      <c r="I35" s="635">
        <v>0</v>
      </c>
      <c r="J35" s="287"/>
      <c r="L35" s="636"/>
      <c r="M35" s="307"/>
      <c r="N35" s="352"/>
      <c r="O35" s="352"/>
      <c r="P35" s="352"/>
      <c r="Q35" s="352"/>
      <c r="R35" s="352"/>
      <c r="S35" s="275"/>
      <c r="T35" s="275"/>
      <c r="U35" s="275"/>
      <c r="V35" s="275"/>
      <c r="W35" s="275"/>
    </row>
    <row r="36" spans="1:23" s="294" customFormat="1" ht="22.5" customHeight="1" thickBot="1" x14ac:dyDescent="0.35">
      <c r="A36" s="305" t="s">
        <v>242</v>
      </c>
      <c r="B36" s="683">
        <v>1593</v>
      </c>
      <c r="C36" s="436">
        <v>1479</v>
      </c>
      <c r="D36" s="319">
        <v>1524</v>
      </c>
      <c r="E36" s="319">
        <v>1436</v>
      </c>
      <c r="F36" s="320">
        <v>1435</v>
      </c>
      <c r="G36" s="897"/>
      <c r="H36" s="683">
        <v>1593</v>
      </c>
      <c r="I36" s="321">
        <v>5874</v>
      </c>
      <c r="J36" s="308"/>
      <c r="M36" s="307"/>
      <c r="N36" s="354"/>
      <c r="O36" s="352"/>
      <c r="P36" s="352"/>
      <c r="Q36" s="352"/>
      <c r="R36" s="352"/>
      <c r="S36" s="275"/>
      <c r="T36" s="275"/>
      <c r="U36" s="275"/>
      <c r="V36" s="275"/>
      <c r="W36" s="275"/>
    </row>
    <row r="37" spans="1:23" s="133" customFormat="1" ht="18" customHeight="1" thickTop="1" x14ac:dyDescent="0.3">
      <c r="A37" s="313" t="s">
        <v>186</v>
      </c>
      <c r="B37" s="1013">
        <v>0.10974484141969892</v>
      </c>
      <c r="C37" s="658">
        <v>9.8835170076150988E-2</v>
      </c>
      <c r="D37" s="658">
        <v>8.0917817003213335E-2</v>
      </c>
      <c r="E37" s="658">
        <v>6.1433339418693715E-2</v>
      </c>
      <c r="F37" s="682">
        <v>5.1016473688630021E-2</v>
      </c>
      <c r="G37" s="669"/>
      <c r="H37" s="835">
        <v>0.10974484141969892</v>
      </c>
      <c r="I37" s="177">
        <v>7.3053775635236531E-2</v>
      </c>
      <c r="M37" s="307"/>
      <c r="N37" s="356"/>
      <c r="O37" s="353"/>
      <c r="P37" s="353"/>
      <c r="Q37" s="353"/>
      <c r="R37" s="353"/>
      <c r="S37" s="275"/>
      <c r="T37" s="275"/>
      <c r="U37" s="275"/>
      <c r="V37" s="275"/>
      <c r="W37" s="275"/>
    </row>
    <row r="38" spans="1:23" s="294" customFormat="1" ht="27" customHeight="1" x14ac:dyDescent="0.3">
      <c r="A38" s="606" t="s">
        <v>240</v>
      </c>
      <c r="B38" s="961">
        <v>0.37835059012851197</v>
      </c>
      <c r="C38" s="701">
        <v>0.33909872980203221</v>
      </c>
      <c r="D38" s="701">
        <v>0.38015615672594949</v>
      </c>
      <c r="E38" s="701">
        <v>0.38444479251292024</v>
      </c>
      <c r="F38" s="774">
        <v>0.39414410641432895</v>
      </c>
      <c r="G38" s="889"/>
      <c r="H38" s="961">
        <v>0.37835059012851197</v>
      </c>
      <c r="I38" s="324">
        <v>0.37296435593811905</v>
      </c>
      <c r="J38" s="139"/>
      <c r="L38" s="133"/>
      <c r="M38" s="307"/>
      <c r="N38" s="352"/>
      <c r="O38" s="352"/>
      <c r="P38" s="352"/>
      <c r="Q38" s="352"/>
      <c r="R38" s="352"/>
      <c r="S38" s="275"/>
      <c r="T38" s="275"/>
      <c r="U38" s="275"/>
      <c r="V38" s="275"/>
      <c r="W38" s="275"/>
    </row>
    <row r="39" spans="1:23" s="294" customFormat="1" ht="18" customHeight="1" x14ac:dyDescent="0.3">
      <c r="A39" s="304"/>
      <c r="B39" s="903"/>
      <c r="C39" s="315"/>
      <c r="D39" s="296"/>
      <c r="E39" s="296"/>
      <c r="F39" s="297"/>
      <c r="G39" s="902"/>
      <c r="H39" s="903"/>
      <c r="I39" s="312"/>
      <c r="K39" s="307"/>
      <c r="L39" s="307"/>
      <c r="M39" s="310"/>
      <c r="N39" s="352"/>
      <c r="O39" s="352"/>
      <c r="P39" s="352"/>
      <c r="Q39" s="352"/>
      <c r="R39" s="352"/>
      <c r="S39" s="275"/>
      <c r="T39" s="275"/>
      <c r="U39" s="275"/>
      <c r="V39" s="275"/>
      <c r="W39" s="275"/>
    </row>
    <row r="40" spans="1:23" s="294" customFormat="1" ht="18" customHeight="1" x14ac:dyDescent="0.3">
      <c r="A40" s="361" t="s">
        <v>272</v>
      </c>
      <c r="B40" s="903">
        <v>688</v>
      </c>
      <c r="C40" s="315">
        <v>591</v>
      </c>
      <c r="D40" s="296">
        <v>873</v>
      </c>
      <c r="E40" s="296">
        <v>1012</v>
      </c>
      <c r="F40" s="297">
        <v>793</v>
      </c>
      <c r="G40" s="902"/>
      <c r="H40" s="660">
        <v>688</v>
      </c>
      <c r="I40" s="295">
        <v>3269</v>
      </c>
      <c r="K40" s="307"/>
      <c r="L40" s="307"/>
      <c r="M40" s="310"/>
      <c r="N40" s="352"/>
      <c r="O40" s="352"/>
      <c r="P40" s="352"/>
      <c r="Q40" s="352"/>
      <c r="R40" s="352"/>
      <c r="S40" s="275"/>
      <c r="T40" s="275"/>
      <c r="U40" s="275"/>
      <c r="V40" s="275"/>
      <c r="W40" s="275"/>
    </row>
    <row r="41" spans="1:23" s="294" customFormat="1" ht="18" customHeight="1" x14ac:dyDescent="0.3">
      <c r="A41" s="304" t="s">
        <v>266</v>
      </c>
      <c r="B41" s="903">
        <v>5</v>
      </c>
      <c r="C41" s="315">
        <v>36</v>
      </c>
      <c r="D41" s="296">
        <v>19</v>
      </c>
      <c r="E41" s="296">
        <v>4</v>
      </c>
      <c r="F41" s="297">
        <v>9</v>
      </c>
      <c r="G41" s="902"/>
      <c r="H41" s="660">
        <v>5</v>
      </c>
      <c r="I41" s="295">
        <v>68</v>
      </c>
      <c r="K41" s="307"/>
      <c r="L41" s="1015"/>
      <c r="M41" s="310"/>
      <c r="N41" s="352"/>
      <c r="O41" s="352"/>
      <c r="P41" s="352"/>
      <c r="Q41" s="352"/>
      <c r="R41" s="352"/>
      <c r="S41" s="275"/>
      <c r="T41" s="275"/>
      <c r="U41" s="275"/>
      <c r="V41" s="275"/>
      <c r="W41" s="275"/>
    </row>
    <row r="42" spans="1:23" s="326" customFormat="1" ht="18" customHeight="1" x14ac:dyDescent="0.3">
      <c r="A42" s="305" t="s">
        <v>7</v>
      </c>
      <c r="B42" s="1014">
        <v>693</v>
      </c>
      <c r="C42" s="995">
        <v>627</v>
      </c>
      <c r="D42" s="996">
        <v>892</v>
      </c>
      <c r="E42" s="996">
        <v>1016</v>
      </c>
      <c r="F42" s="997">
        <v>802</v>
      </c>
      <c r="G42" s="904"/>
      <c r="H42" s="833">
        <v>693</v>
      </c>
      <c r="I42" s="998">
        <v>3337</v>
      </c>
      <c r="J42" s="325"/>
      <c r="K42" s="307"/>
      <c r="L42" s="294"/>
      <c r="M42" s="310"/>
      <c r="N42" s="355"/>
      <c r="O42" s="355"/>
      <c r="P42" s="355"/>
      <c r="Q42" s="355"/>
      <c r="R42" s="355"/>
      <c r="S42" s="275"/>
      <c r="T42" s="275"/>
      <c r="U42" s="275"/>
      <c r="V42" s="275"/>
      <c r="W42" s="275"/>
    </row>
    <row r="43" spans="1:23" s="294" customFormat="1" ht="18" customHeight="1" x14ac:dyDescent="0.3">
      <c r="A43" s="305" t="s">
        <v>244</v>
      </c>
      <c r="B43" s="982">
        <v>0.16334283000949668</v>
      </c>
      <c r="C43" s="727">
        <v>0.13530219780219779</v>
      </c>
      <c r="D43" s="726">
        <v>0.21776003991020204</v>
      </c>
      <c r="E43" s="726">
        <v>0.2710956335387088</v>
      </c>
      <c r="F43" s="728">
        <v>0.21773750686436025</v>
      </c>
      <c r="G43" s="414"/>
      <c r="H43" s="729">
        <v>0.16</v>
      </c>
      <c r="I43" s="730">
        <v>0.21</v>
      </c>
      <c r="K43" s="309"/>
      <c r="L43" s="309"/>
      <c r="M43" s="329"/>
      <c r="N43" s="352"/>
      <c r="O43" s="352"/>
      <c r="P43" s="352"/>
      <c r="Q43" s="352"/>
      <c r="R43" s="352"/>
      <c r="S43" s="275"/>
      <c r="T43" s="275"/>
      <c r="U43" s="275"/>
      <c r="V43" s="275"/>
      <c r="W43" s="275"/>
    </row>
    <row r="44" spans="1:23" s="294" customFormat="1" ht="18" customHeight="1" x14ac:dyDescent="0.3">
      <c r="A44" s="305"/>
      <c r="B44" s="905"/>
      <c r="C44" s="331"/>
      <c r="D44" s="332"/>
      <c r="E44" s="330"/>
      <c r="F44" s="891"/>
      <c r="G44" s="374"/>
      <c r="H44" s="905"/>
      <c r="I44" s="894"/>
      <c r="M44" s="329"/>
      <c r="N44" s="352"/>
      <c r="O44" s="352"/>
      <c r="P44" s="352"/>
      <c r="Q44" s="352"/>
      <c r="R44" s="352"/>
      <c r="S44" s="275"/>
      <c r="T44" s="275"/>
      <c r="U44" s="275"/>
      <c r="V44" s="275"/>
      <c r="W44" s="275"/>
    </row>
    <row r="45" spans="1:23" s="294" customFormat="1" ht="18" customHeight="1" x14ac:dyDescent="0.3">
      <c r="A45" s="305" t="s">
        <v>253</v>
      </c>
      <c r="B45" s="965">
        <v>900</v>
      </c>
      <c r="C45" s="358">
        <v>852</v>
      </c>
      <c r="D45" s="298">
        <v>632</v>
      </c>
      <c r="E45" s="298">
        <v>420</v>
      </c>
      <c r="F45" s="299">
        <v>633</v>
      </c>
      <c r="G45" s="904"/>
      <c r="H45" s="583">
        <v>900</v>
      </c>
      <c r="I45" s="962">
        <v>2537</v>
      </c>
      <c r="K45" s="329"/>
      <c r="L45" s="329"/>
      <c r="M45" s="329"/>
      <c r="N45" s="352"/>
      <c r="O45" s="352"/>
      <c r="P45" s="352"/>
      <c r="Q45" s="352"/>
      <c r="R45" s="352"/>
      <c r="S45" s="275"/>
      <c r="T45" s="275"/>
      <c r="U45" s="275"/>
      <c r="V45" s="275"/>
      <c r="W45" s="275"/>
    </row>
    <row r="46" spans="1:23" s="326" customFormat="1" ht="4.5" customHeight="1" x14ac:dyDescent="0.3">
      <c r="A46" s="438"/>
      <c r="B46" s="887"/>
      <c r="C46" s="887"/>
      <c r="D46" s="887"/>
      <c r="E46" s="887"/>
      <c r="F46" s="887"/>
      <c r="G46" s="907"/>
      <c r="H46" s="889"/>
      <c r="I46" s="701"/>
      <c r="M46" s="307"/>
      <c r="N46" s="355"/>
      <c r="O46" s="355"/>
      <c r="P46" s="355"/>
      <c r="Q46" s="355"/>
      <c r="R46" s="355"/>
      <c r="S46" s="294"/>
      <c r="T46" s="294"/>
      <c r="U46" s="294"/>
      <c r="V46" s="294"/>
    </row>
    <row r="47" spans="1:23" s="294" customFormat="1" ht="18" customHeight="1" x14ac:dyDescent="0.3">
      <c r="A47" s="340"/>
      <c r="B47" s="889"/>
      <c r="C47" s="675"/>
      <c r="D47" s="577"/>
      <c r="E47" s="577"/>
      <c r="F47" s="892"/>
      <c r="G47" s="889"/>
      <c r="H47" s="889"/>
      <c r="I47" s="701"/>
      <c r="M47" s="310"/>
      <c r="N47" s="352"/>
      <c r="O47" s="352"/>
      <c r="P47" s="352"/>
      <c r="Q47" s="352"/>
      <c r="R47" s="352"/>
    </row>
    <row r="48" spans="1:23" s="294" customFormat="1" ht="18" customHeight="1" x14ac:dyDescent="0.25">
      <c r="A48" s="1075" t="s">
        <v>37</v>
      </c>
      <c r="B48" s="1076"/>
      <c r="C48" s="1076"/>
      <c r="D48" s="1076"/>
      <c r="E48" s="1076"/>
      <c r="F48" s="1076"/>
      <c r="G48" s="1076"/>
      <c r="H48" s="1076"/>
      <c r="I48" s="1076"/>
      <c r="N48" s="352"/>
      <c r="O48" s="352"/>
      <c r="P48" s="352"/>
      <c r="Q48" s="352"/>
      <c r="R48" s="352"/>
    </row>
    <row r="49" spans="1:19" s="294" customFormat="1" ht="18" customHeight="1" x14ac:dyDescent="0.25">
      <c r="A49" s="1070" t="s">
        <v>58</v>
      </c>
      <c r="B49" s="1070"/>
      <c r="C49" s="1070"/>
      <c r="D49" s="1070"/>
      <c r="E49" s="1070"/>
      <c r="F49" s="1070"/>
      <c r="G49" s="1070"/>
      <c r="H49" s="742"/>
      <c r="I49" s="742"/>
      <c r="N49" s="352"/>
      <c r="O49" s="352"/>
      <c r="P49" s="352"/>
      <c r="Q49" s="352"/>
      <c r="R49" s="352"/>
    </row>
    <row r="50" spans="1:19" s="294" customFormat="1" ht="15" x14ac:dyDescent="0.25">
      <c r="A50" s="1070"/>
      <c r="B50" s="1070"/>
      <c r="C50" s="1070"/>
      <c r="D50" s="1070"/>
      <c r="E50" s="1070"/>
      <c r="F50" s="1070"/>
      <c r="G50" s="1070"/>
      <c r="H50" s="601"/>
      <c r="I50" s="601"/>
      <c r="J50" s="344"/>
      <c r="N50" s="352"/>
      <c r="O50" s="352"/>
      <c r="P50" s="352"/>
      <c r="Q50" s="352"/>
      <c r="R50" s="352"/>
    </row>
    <row r="51" spans="1:19" s="345" customFormat="1" ht="33" customHeight="1" x14ac:dyDescent="0.25">
      <c r="A51" s="601"/>
      <c r="B51" s="601"/>
      <c r="C51" s="601"/>
      <c r="D51" s="601"/>
      <c r="E51" s="601"/>
      <c r="F51" s="601"/>
      <c r="G51" s="601"/>
      <c r="H51" s="601"/>
      <c r="I51" s="601"/>
      <c r="N51" s="357"/>
      <c r="O51" s="357"/>
      <c r="P51" s="357"/>
      <c r="Q51" s="357"/>
      <c r="R51" s="357"/>
    </row>
    <row r="53" spans="1:19" ht="18" customHeight="1" x14ac:dyDescent="0.25">
      <c r="F53" s="1071"/>
      <c r="G53" s="1071"/>
      <c r="H53" s="1071"/>
      <c r="I53" s="1071"/>
      <c r="J53" s="1071"/>
    </row>
    <row r="54" spans="1:19" ht="18" customHeight="1" x14ac:dyDescent="0.25">
      <c r="F54" s="1071"/>
      <c r="G54" s="1071"/>
      <c r="H54" s="1071"/>
      <c r="I54" s="1071"/>
      <c r="J54" s="1071"/>
      <c r="M54" s="346"/>
      <c r="O54" s="351"/>
      <c r="P54" s="351"/>
      <c r="Q54" s="351"/>
      <c r="R54" s="351"/>
    </row>
    <row r="55" spans="1:19" ht="18" customHeight="1" x14ac:dyDescent="0.25">
      <c r="O55" s="351"/>
      <c r="P55" s="351"/>
      <c r="Q55" s="351"/>
      <c r="R55" s="351"/>
      <c r="S55" s="291"/>
    </row>
    <row r="56" spans="1:19" ht="18" customHeight="1" x14ac:dyDescent="0.25">
      <c r="O56" s="351"/>
      <c r="P56" s="351"/>
    </row>
    <row r="61" spans="1:19" ht="21" customHeight="1" x14ac:dyDescent="0.25"/>
    <row r="62" spans="1:19" ht="21" customHeight="1" x14ac:dyDescent="0.3">
      <c r="A62" s="347"/>
    </row>
    <row r="64" spans="1:19" ht="18" customHeight="1" x14ac:dyDescent="0.3">
      <c r="L64" s="636"/>
    </row>
    <row r="70" spans="1:10" ht="18" customHeight="1" x14ac:dyDescent="0.25">
      <c r="A70" s="1072"/>
      <c r="B70" s="1072"/>
      <c r="C70" s="1072"/>
      <c r="D70" s="1072"/>
      <c r="E70" s="1072"/>
      <c r="F70" s="1072"/>
      <c r="G70" s="1072"/>
      <c r="H70" s="1072"/>
      <c r="I70" s="294"/>
      <c r="J70" s="294"/>
    </row>
    <row r="71" spans="1:10" ht="18" customHeight="1" x14ac:dyDescent="0.25">
      <c r="A71" s="1072"/>
      <c r="B71" s="1072"/>
      <c r="C71" s="1072"/>
      <c r="D71" s="1072"/>
      <c r="E71" s="1072"/>
      <c r="F71" s="1072"/>
      <c r="G71" s="1072"/>
      <c r="H71" s="1072"/>
    </row>
    <row r="72" spans="1:10" ht="18" customHeight="1" x14ac:dyDescent="0.25">
      <c r="A72" s="346"/>
    </row>
    <row r="74" spans="1:10" ht="30" customHeight="1" x14ac:dyDescent="0.25"/>
  </sheetData>
  <mergeCells count="8">
    <mergeCell ref="F53:J54"/>
    <mergeCell ref="A70:H71"/>
    <mergeCell ref="A1:I1"/>
    <mergeCell ref="A2:I2"/>
    <mergeCell ref="A48:I48"/>
    <mergeCell ref="A50:G50"/>
    <mergeCell ref="A49:G49"/>
    <mergeCell ref="B5:F5"/>
  </mergeCells>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First Quarter, 2023&amp;R&amp;9TELUS Corporation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R93"/>
  <sheetViews>
    <sheetView showGridLines="0" defaultGridColor="0" view="pageBreakPreview" colorId="8" zoomScaleNormal="80" zoomScaleSheetLayoutView="100" workbookViewId="0">
      <selection sqref="A1:E1"/>
    </sheetView>
  </sheetViews>
  <sheetFormatPr defaultColWidth="8.88671875" defaultRowHeight="18" customHeight="1" x14ac:dyDescent="0.25"/>
  <cols>
    <col min="1" max="1" width="56.88671875" style="51" customWidth="1"/>
    <col min="2" max="5" width="14" style="51" customWidth="1"/>
    <col min="6" max="6" width="4.44140625" style="51" customWidth="1"/>
    <col min="7" max="7" width="20" style="51" customWidth="1"/>
    <col min="8" max="16384" width="8.88671875" style="51"/>
  </cols>
  <sheetData>
    <row r="1" spans="1:9" ht="24" customHeight="1" x14ac:dyDescent="0.4">
      <c r="A1" s="1049" t="s">
        <v>160</v>
      </c>
      <c r="B1" s="1055"/>
      <c r="C1" s="1055"/>
      <c r="D1" s="1055"/>
      <c r="E1" s="1055"/>
    </row>
    <row r="2" spans="1:9" s="101" customFormat="1" ht="24" customHeight="1" x14ac:dyDescent="0.4">
      <c r="A2" s="1050" t="s">
        <v>158</v>
      </c>
      <c r="B2" s="1050"/>
      <c r="C2" s="1050"/>
      <c r="D2" s="1050"/>
      <c r="E2" s="1050"/>
    </row>
    <row r="3" spans="1:9" s="101" customFormat="1" ht="18" customHeight="1" x14ac:dyDescent="0.4">
      <c r="A3" s="93"/>
      <c r="B3" s="102"/>
      <c r="C3" s="102"/>
      <c r="D3" s="121"/>
      <c r="E3" s="68" t="s">
        <v>1</v>
      </c>
    </row>
    <row r="4" spans="1:9" ht="18" hidden="1" customHeight="1" x14ac:dyDescent="0.25"/>
    <row r="5" spans="1:9" ht="18" customHeight="1" x14ac:dyDescent="0.3">
      <c r="A5" s="70"/>
      <c r="B5" s="1057" t="s">
        <v>257</v>
      </c>
      <c r="C5" s="1058"/>
      <c r="D5" s="1058"/>
      <c r="E5" s="1059"/>
      <c r="H5" s="633"/>
    </row>
    <row r="6" spans="1:9" ht="18.75" customHeight="1" x14ac:dyDescent="0.3">
      <c r="A6" s="71"/>
      <c r="B6" s="60">
        <v>2023</v>
      </c>
      <c r="C6" s="61">
        <v>2022</v>
      </c>
      <c r="D6" s="72" t="s">
        <v>3</v>
      </c>
      <c r="E6" s="73" t="s">
        <v>4</v>
      </c>
    </row>
    <row r="7" spans="1:9" s="164" customFormat="1" ht="18.75" customHeight="1" x14ac:dyDescent="0.3">
      <c r="A7" s="167" t="s">
        <v>245</v>
      </c>
      <c r="B7" s="908"/>
      <c r="C7" s="909"/>
      <c r="D7" s="910"/>
      <c r="E7" s="911"/>
      <c r="F7" s="923"/>
      <c r="H7" s="239"/>
    </row>
    <row r="8" spans="1:9" s="64" customFormat="1" ht="18" customHeight="1" x14ac:dyDescent="0.25">
      <c r="A8" s="567" t="s">
        <v>215</v>
      </c>
      <c r="B8" s="798"/>
      <c r="C8" s="439"/>
      <c r="D8" s="439"/>
      <c r="E8" s="440"/>
      <c r="F8" s="439"/>
      <c r="G8" s="84"/>
    </row>
    <row r="9" spans="1:9" s="64" customFormat="1" ht="18" customHeight="1" x14ac:dyDescent="0.25">
      <c r="A9" s="567" t="s">
        <v>54</v>
      </c>
      <c r="B9" s="178">
        <v>300</v>
      </c>
      <c r="C9" s="191">
        <v>272</v>
      </c>
      <c r="D9" s="179">
        <v>28</v>
      </c>
      <c r="E9" s="146">
        <v>0.10294117647058823</v>
      </c>
      <c r="F9" s="190"/>
      <c r="G9" s="84"/>
    </row>
    <row r="10" spans="1:9" s="64" customFormat="1" ht="18" customHeight="1" x14ac:dyDescent="0.25">
      <c r="A10" s="567" t="s">
        <v>55</v>
      </c>
      <c r="B10" s="441">
        <v>47</v>
      </c>
      <c r="C10" s="435">
        <v>46</v>
      </c>
      <c r="D10" s="442">
        <v>1</v>
      </c>
      <c r="E10" s="146">
        <v>2.1739130434782608E-2</v>
      </c>
      <c r="F10" s="190"/>
      <c r="G10" s="83"/>
      <c r="H10" s="587"/>
    </row>
    <row r="11" spans="1:9" s="165" customFormat="1" ht="11.25" customHeight="1" x14ac:dyDescent="0.25">
      <c r="A11" s="567"/>
      <c r="B11" s="441"/>
      <c r="C11" s="435"/>
      <c r="D11" s="439"/>
      <c r="E11" s="440"/>
      <c r="F11" s="190"/>
      <c r="G11" s="65"/>
    </row>
    <row r="12" spans="1:9" s="76" customFormat="1" ht="18" customHeight="1" x14ac:dyDescent="0.25">
      <c r="A12" s="567" t="s">
        <v>246</v>
      </c>
      <c r="B12" s="815">
        <v>58.61</v>
      </c>
      <c r="C12" s="1000">
        <v>56.45</v>
      </c>
      <c r="D12" s="443">
        <v>2.1599999999999966</v>
      </c>
      <c r="E12" s="437">
        <v>3.8263950398582755E-2</v>
      </c>
      <c r="F12" s="190"/>
      <c r="G12" s="166"/>
      <c r="I12" s="239"/>
    </row>
    <row r="13" spans="1:9" s="76" customFormat="1" ht="15.75" hidden="1" customHeight="1" x14ac:dyDescent="0.3">
      <c r="A13" s="136" t="s">
        <v>260</v>
      </c>
      <c r="B13" s="815"/>
      <c r="C13" s="1000"/>
      <c r="D13" s="443"/>
      <c r="E13" s="437"/>
      <c r="F13" s="190"/>
      <c r="G13" s="65"/>
    </row>
    <row r="14" spans="1:9" s="76" customFormat="1" ht="9" customHeight="1" x14ac:dyDescent="0.25">
      <c r="A14" s="567"/>
      <c r="B14" s="816"/>
      <c r="C14" s="190"/>
      <c r="D14" s="439"/>
      <c r="E14" s="440"/>
      <c r="F14" s="190"/>
      <c r="G14" s="65"/>
    </row>
    <row r="15" spans="1:9" s="76" customFormat="1" ht="18" customHeight="1" x14ac:dyDescent="0.25">
      <c r="A15" s="567" t="s">
        <v>247</v>
      </c>
      <c r="B15" s="817">
        <v>8.8000000000000005E-3</v>
      </c>
      <c r="C15" s="1001">
        <v>8.0999999999999996E-3</v>
      </c>
      <c r="D15" s="444">
        <v>7.000000000000009E-2</v>
      </c>
      <c r="E15" s="445" t="s">
        <v>33</v>
      </c>
      <c r="F15" s="190"/>
      <c r="G15" s="65"/>
      <c r="I15" s="239"/>
    </row>
    <row r="16" spans="1:9" s="165" customFormat="1" ht="18" customHeight="1" x14ac:dyDescent="0.3">
      <c r="A16" s="82"/>
      <c r="B16" s="817"/>
      <c r="C16" s="797"/>
      <c r="D16" s="444"/>
      <c r="E16" s="445"/>
      <c r="F16" s="190"/>
      <c r="G16" s="65"/>
    </row>
    <row r="17" spans="1:9" s="165" customFormat="1" ht="18" customHeight="1" x14ac:dyDescent="0.3">
      <c r="A17" s="274" t="s">
        <v>248</v>
      </c>
      <c r="B17" s="817"/>
      <c r="C17" s="797"/>
      <c r="D17" s="444"/>
      <c r="E17" s="200"/>
      <c r="F17" s="190"/>
      <c r="G17" s="65"/>
    </row>
    <row r="18" spans="1:9" s="64" customFormat="1" ht="18" customHeight="1" x14ac:dyDescent="0.25">
      <c r="A18" s="567" t="s">
        <v>213</v>
      </c>
      <c r="B18" s="441">
        <v>58</v>
      </c>
      <c r="C18" s="435">
        <v>46</v>
      </c>
      <c r="D18" s="442">
        <v>12</v>
      </c>
      <c r="E18" s="146">
        <v>0.2608695652173913</v>
      </c>
      <c r="F18" s="190"/>
      <c r="G18" s="589"/>
    </row>
    <row r="19" spans="1:9" s="169" customFormat="1" ht="12" customHeight="1" x14ac:dyDescent="0.3">
      <c r="A19" s="82"/>
      <c r="B19" s="441"/>
      <c r="C19" s="435"/>
      <c r="D19" s="442"/>
      <c r="E19" s="146"/>
      <c r="F19" s="190"/>
      <c r="G19" s="65"/>
    </row>
    <row r="20" spans="1:9" s="239" customFormat="1" ht="18" customHeight="1" x14ac:dyDescent="0.3">
      <c r="A20" s="274" t="s">
        <v>216</v>
      </c>
      <c r="B20" s="817"/>
      <c r="C20" s="797"/>
      <c r="D20" s="444"/>
      <c r="E20" s="200"/>
      <c r="F20" s="190"/>
      <c r="G20" s="65"/>
    </row>
    <row r="21" spans="1:9" s="70" customFormat="1" ht="18" customHeight="1" x14ac:dyDescent="0.25">
      <c r="A21" s="238" t="s">
        <v>155</v>
      </c>
      <c r="B21" s="441">
        <v>35</v>
      </c>
      <c r="C21" s="435">
        <v>30</v>
      </c>
      <c r="D21" s="442">
        <v>5</v>
      </c>
      <c r="E21" s="146">
        <v>0.16666666666666666</v>
      </c>
      <c r="F21" s="42"/>
      <c r="G21" s="99"/>
    </row>
    <row r="22" spans="1:9" s="70" customFormat="1" ht="18" customHeight="1" x14ac:dyDescent="0.25">
      <c r="A22" s="567" t="s">
        <v>156</v>
      </c>
      <c r="B22" s="441">
        <v>9</v>
      </c>
      <c r="C22" s="435">
        <v>10</v>
      </c>
      <c r="D22" s="442">
        <v>-1</v>
      </c>
      <c r="E22" s="146">
        <v>-0.1</v>
      </c>
      <c r="F22" s="42"/>
      <c r="I22" s="99"/>
    </row>
    <row r="23" spans="1:9" s="70" customFormat="1" ht="18" customHeight="1" x14ac:dyDescent="0.25">
      <c r="A23" s="238" t="s">
        <v>157</v>
      </c>
      <c r="B23" s="441">
        <v>-8</v>
      </c>
      <c r="C23" s="435">
        <v>-10</v>
      </c>
      <c r="D23" s="442">
        <v>2</v>
      </c>
      <c r="E23" s="146">
        <v>0.2</v>
      </c>
      <c r="F23" s="42"/>
      <c r="G23" s="99"/>
      <c r="H23" s="99"/>
    </row>
    <row r="24" spans="1:9" s="70" customFormat="1" ht="18" customHeight="1" x14ac:dyDescent="0.25">
      <c r="A24" s="64" t="s">
        <v>56</v>
      </c>
      <c r="B24" s="804">
        <v>22</v>
      </c>
      <c r="C24" s="793">
        <v>26</v>
      </c>
      <c r="D24" s="806">
        <v>-4</v>
      </c>
      <c r="E24" s="147">
        <v>-0.15384615384615385</v>
      </c>
      <c r="F24" s="42"/>
      <c r="G24" s="99"/>
      <c r="H24" s="99"/>
    </row>
    <row r="25" spans="1:9" s="70" customFormat="1" ht="9" customHeight="1" x14ac:dyDescent="0.25">
      <c r="A25" s="567"/>
      <c r="B25" s="798"/>
      <c r="C25" s="439"/>
      <c r="D25" s="439"/>
      <c r="E25" s="197"/>
      <c r="F25" s="42"/>
      <c r="H25" s="99"/>
    </row>
    <row r="26" spans="1:9" s="70" customFormat="1" ht="18" customHeight="1" x14ac:dyDescent="0.3">
      <c r="A26" s="82" t="s">
        <v>217</v>
      </c>
      <c r="B26" s="809">
        <v>163</v>
      </c>
      <c r="C26" s="812">
        <v>148</v>
      </c>
      <c r="D26" s="810">
        <v>15</v>
      </c>
      <c r="E26" s="539">
        <v>0.10135135135135136</v>
      </c>
      <c r="F26" s="42"/>
      <c r="G26" s="588"/>
      <c r="H26" s="99"/>
      <c r="I26" s="99"/>
    </row>
    <row r="27" spans="1:9" s="239" customFormat="1" ht="8.25" customHeight="1" x14ac:dyDescent="0.3">
      <c r="A27" s="82"/>
      <c r="B27" s="798"/>
      <c r="C27" s="439"/>
      <c r="D27" s="439"/>
      <c r="E27" s="188"/>
      <c r="F27" s="190"/>
      <c r="G27" s="65"/>
    </row>
    <row r="28" spans="1:9" s="239" customFormat="1" ht="18.75" customHeight="1" x14ac:dyDescent="0.3">
      <c r="A28" s="82" t="s">
        <v>249</v>
      </c>
      <c r="B28" s="914">
        <v>148.9</v>
      </c>
      <c r="C28" s="818">
        <v>139.6</v>
      </c>
      <c r="D28" s="913">
        <v>9.3000000000000114</v>
      </c>
      <c r="E28" s="563">
        <v>6.6618911174785189E-2</v>
      </c>
      <c r="F28" s="190"/>
      <c r="G28" s="65"/>
    </row>
    <row r="29" spans="1:9" s="70" customFormat="1" ht="18" customHeight="1" x14ac:dyDescent="0.25">
      <c r="A29" s="107"/>
      <c r="B29" s="819"/>
      <c r="C29" s="814"/>
      <c r="D29" s="819"/>
      <c r="E29" s="787"/>
      <c r="F29" s="42"/>
      <c r="G29" s="99"/>
      <c r="H29" s="99"/>
      <c r="I29" s="99"/>
    </row>
    <row r="30" spans="1:9" s="70" customFormat="1" ht="18" customHeight="1" x14ac:dyDescent="0.3">
      <c r="A30" s="107"/>
      <c r="B30" s="1077" t="s">
        <v>258</v>
      </c>
      <c r="C30" s="1078"/>
      <c r="D30" s="1078"/>
      <c r="E30" s="1079"/>
      <c r="F30" s="42"/>
      <c r="G30" s="99"/>
      <c r="H30" s="99"/>
      <c r="I30" s="99"/>
    </row>
    <row r="31" spans="1:9" s="70" customFormat="1" ht="18" customHeight="1" x14ac:dyDescent="0.3">
      <c r="A31" s="42"/>
      <c r="B31" s="210">
        <v>2023</v>
      </c>
      <c r="C31" s="915">
        <v>2022</v>
      </c>
      <c r="D31" s="916" t="s">
        <v>3</v>
      </c>
      <c r="E31" s="917" t="s">
        <v>4</v>
      </c>
      <c r="F31" s="42"/>
      <c r="G31" s="99"/>
      <c r="H31" s="99"/>
      <c r="I31" s="99"/>
    </row>
    <row r="32" spans="1:9" s="70" customFormat="1" ht="18" customHeight="1" x14ac:dyDescent="0.3">
      <c r="A32" s="924" t="s">
        <v>225</v>
      </c>
      <c r="B32" s="441"/>
      <c r="C32" s="435"/>
      <c r="D32" s="442"/>
      <c r="E32" s="437"/>
      <c r="F32" s="42"/>
      <c r="G32" s="99"/>
      <c r="H32" s="99"/>
      <c r="I32" s="99"/>
    </row>
    <row r="33" spans="1:18" s="76" customFormat="1" ht="18" customHeight="1" x14ac:dyDescent="0.25">
      <c r="A33" s="107" t="s">
        <v>261</v>
      </c>
      <c r="B33" s="441">
        <v>9688</v>
      </c>
      <c r="C33" s="435">
        <v>9336</v>
      </c>
      <c r="D33" s="442">
        <v>352</v>
      </c>
      <c r="E33" s="437">
        <v>3.7703513281919454E-2</v>
      </c>
      <c r="F33" s="190"/>
      <c r="G33" s="65"/>
    </row>
    <row r="34" spans="1:18" s="165" customFormat="1" ht="18" customHeight="1" x14ac:dyDescent="0.25">
      <c r="A34" s="107" t="s">
        <v>278</v>
      </c>
      <c r="B34" s="441">
        <v>2608</v>
      </c>
      <c r="C34" s="435">
        <v>2146</v>
      </c>
      <c r="D34" s="442">
        <v>462</v>
      </c>
      <c r="E34" s="146">
        <v>0.21528424976700838</v>
      </c>
      <c r="F34" s="190"/>
      <c r="G34" s="65"/>
    </row>
    <row r="35" spans="1:18" s="70" customFormat="1" ht="18" customHeight="1" x14ac:dyDescent="0.25">
      <c r="A35" s="107" t="s">
        <v>279</v>
      </c>
      <c r="B35" s="441">
        <v>2518</v>
      </c>
      <c r="C35" s="435">
        <v>2301</v>
      </c>
      <c r="D35" s="442">
        <v>217</v>
      </c>
      <c r="E35" s="146">
        <v>9.4306823120382438E-2</v>
      </c>
      <c r="F35" s="925"/>
    </row>
    <row r="36" spans="1:18" s="70" customFormat="1" ht="18" customHeight="1" x14ac:dyDescent="0.25">
      <c r="A36" s="107" t="s">
        <v>250</v>
      </c>
      <c r="B36" s="441">
        <v>1334</v>
      </c>
      <c r="C36" s="435">
        <v>1275</v>
      </c>
      <c r="D36" s="442">
        <v>59</v>
      </c>
      <c r="E36" s="146">
        <v>4.6274509803921567E-2</v>
      </c>
      <c r="F36" s="42"/>
    </row>
    <row r="37" spans="1:18" s="70" customFormat="1" ht="18" customHeight="1" x14ac:dyDescent="0.25">
      <c r="A37" s="923" t="s">
        <v>251</v>
      </c>
      <c r="B37" s="441">
        <v>1088</v>
      </c>
      <c r="C37" s="435">
        <v>1113</v>
      </c>
      <c r="D37" s="442">
        <v>-25</v>
      </c>
      <c r="E37" s="146">
        <v>-2.2461814914645103E-2</v>
      </c>
      <c r="F37" s="42"/>
      <c r="G37" s="99"/>
      <c r="H37" s="99"/>
    </row>
    <row r="38" spans="1:18" s="70" customFormat="1" ht="18" customHeight="1" x14ac:dyDescent="0.25">
      <c r="A38" s="880" t="s">
        <v>280</v>
      </c>
      <c r="B38" s="804">
        <v>1000</v>
      </c>
      <c r="C38" s="806">
        <v>830</v>
      </c>
      <c r="D38" s="793">
        <v>170</v>
      </c>
      <c r="E38" s="147">
        <v>0.20481927710843373</v>
      </c>
      <c r="F38" s="42"/>
      <c r="G38" s="99"/>
      <c r="H38" s="99"/>
    </row>
    <row r="39" spans="1:18" s="70" customFormat="1" ht="9" customHeight="1" x14ac:dyDescent="0.25">
      <c r="A39" s="107"/>
      <c r="B39" s="798"/>
      <c r="C39" s="439"/>
      <c r="D39" s="439"/>
      <c r="E39" s="188"/>
      <c r="F39" s="42"/>
      <c r="H39" s="99"/>
    </row>
    <row r="40" spans="1:18" s="70" customFormat="1" ht="19.5" customHeight="1" x14ac:dyDescent="0.3">
      <c r="A40" s="820" t="s">
        <v>226</v>
      </c>
      <c r="B40" s="809">
        <v>18236</v>
      </c>
      <c r="C40" s="812">
        <v>17001</v>
      </c>
      <c r="D40" s="810">
        <v>1235</v>
      </c>
      <c r="E40" s="539">
        <v>7.2642785718487146E-2</v>
      </c>
      <c r="F40" s="42"/>
      <c r="I40" s="99"/>
    </row>
    <row r="41" spans="1:18" s="76" customFormat="1" ht="15.6" x14ac:dyDescent="0.3">
      <c r="A41" s="820"/>
      <c r="B41" s="263"/>
      <c r="C41" s="190"/>
      <c r="D41" s="190"/>
      <c r="E41" s="188"/>
      <c r="F41" s="190"/>
      <c r="G41" s="65"/>
    </row>
    <row r="42" spans="1:18" s="239" customFormat="1" ht="18.75" customHeight="1" x14ac:dyDescent="0.3">
      <c r="A42" s="820" t="s">
        <v>281</v>
      </c>
      <c r="B42" s="918">
        <v>67</v>
      </c>
      <c r="C42" s="919">
        <v>21.9</v>
      </c>
      <c r="D42" s="920">
        <v>45.1</v>
      </c>
      <c r="E42" s="539" t="s">
        <v>144</v>
      </c>
      <c r="F42" s="190"/>
      <c r="G42" s="65"/>
    </row>
    <row r="43" spans="1:18" s="239" customFormat="1" ht="18.75" customHeight="1" x14ac:dyDescent="0.3">
      <c r="A43" s="820" t="s">
        <v>252</v>
      </c>
      <c r="B43" s="912">
        <v>5.2</v>
      </c>
      <c r="C43" s="921">
        <v>3.3</v>
      </c>
      <c r="D43" s="922">
        <v>1.9000000000000004</v>
      </c>
      <c r="E43" s="563">
        <v>0.57575757575757591</v>
      </c>
      <c r="F43" s="190"/>
      <c r="G43" s="65"/>
    </row>
    <row r="44" spans="1:18" s="76" customFormat="1" ht="8.25" customHeight="1" x14ac:dyDescent="0.25">
      <c r="A44" s="107"/>
      <c r="B44" s="190"/>
      <c r="C44" s="190"/>
      <c r="D44" s="190"/>
      <c r="E44" s="190"/>
      <c r="F44" s="107"/>
    </row>
    <row r="45" spans="1:18" s="239" customFormat="1" ht="18" customHeight="1" x14ac:dyDescent="0.25">
      <c r="A45" s="1070" t="s">
        <v>193</v>
      </c>
      <c r="B45" s="1070"/>
      <c r="C45" s="1070"/>
      <c r="D45" s="1070"/>
      <c r="E45" s="1070"/>
      <c r="F45" s="882"/>
    </row>
    <row r="46" spans="1:18" s="239" customFormat="1" ht="36" customHeight="1" x14ac:dyDescent="0.25">
      <c r="A46" s="1060" t="s">
        <v>268</v>
      </c>
      <c r="B46" s="1060"/>
      <c r="C46" s="1060"/>
      <c r="D46" s="1060"/>
      <c r="E46" s="1060"/>
      <c r="F46" s="882"/>
    </row>
    <row r="47" spans="1:18" s="238" customFormat="1" ht="36" customHeight="1" x14ac:dyDescent="0.3">
      <c r="A47" s="1060" t="s">
        <v>275</v>
      </c>
      <c r="B47" s="1060"/>
      <c r="C47" s="1060"/>
      <c r="D47" s="1060"/>
      <c r="E47" s="1060"/>
      <c r="F47" s="122"/>
      <c r="G47" s="1023"/>
      <c r="H47" s="632"/>
      <c r="I47" s="636"/>
      <c r="J47" s="1080"/>
      <c r="K47" s="1080"/>
      <c r="L47" s="1080"/>
      <c r="M47" s="1080"/>
      <c r="N47" s="1080"/>
      <c r="O47" s="1080"/>
      <c r="P47" s="1080"/>
      <c r="Q47" s="1080"/>
      <c r="R47" s="1080"/>
    </row>
    <row r="48" spans="1:18" s="238" customFormat="1" ht="36" customHeight="1" x14ac:dyDescent="0.3">
      <c r="A48" s="1060" t="s">
        <v>276</v>
      </c>
      <c r="B48" s="1060"/>
      <c r="C48" s="1060"/>
      <c r="D48" s="1060"/>
      <c r="E48" s="1060"/>
      <c r="F48" s="154"/>
      <c r="G48" s="632"/>
      <c r="H48" s="632"/>
      <c r="I48" s="636"/>
      <c r="J48" s="1080"/>
      <c r="K48" s="1080"/>
      <c r="L48" s="1080"/>
      <c r="M48" s="1080"/>
      <c r="N48" s="1080"/>
      <c r="O48" s="1080"/>
      <c r="P48" s="1080"/>
      <c r="Q48" s="1080"/>
      <c r="R48" s="1080"/>
    </row>
    <row r="49" spans="1:18" ht="18" customHeight="1" x14ac:dyDescent="0.25">
      <c r="A49" s="1060" t="s">
        <v>277</v>
      </c>
      <c r="B49" s="1060"/>
      <c r="C49" s="1060"/>
      <c r="D49" s="1060"/>
      <c r="E49" s="1060"/>
      <c r="F49" s="154"/>
      <c r="G49" s="800"/>
      <c r="H49" s="566"/>
      <c r="K49" s="653"/>
      <c r="L49" s="653"/>
      <c r="M49" s="653"/>
      <c r="N49" s="653"/>
      <c r="O49" s="653"/>
      <c r="P49" s="653"/>
      <c r="Q49" s="653"/>
      <c r="R49" s="653"/>
    </row>
    <row r="50" spans="1:18" s="52" customFormat="1" ht="15" customHeight="1" x14ac:dyDescent="0.25">
      <c r="A50" s="926"/>
      <c r="B50" s="154"/>
      <c r="C50" s="154"/>
      <c r="D50" s="154"/>
      <c r="E50" s="154"/>
      <c r="F50" s="154"/>
      <c r="G50" s="566"/>
      <c r="H50" s="143"/>
      <c r="J50" s="1080"/>
      <c r="K50" s="1080"/>
      <c r="L50" s="1080"/>
      <c r="M50" s="1080"/>
      <c r="N50" s="1080"/>
      <c r="O50" s="1080"/>
      <c r="P50" s="1080"/>
      <c r="Q50" s="1080"/>
      <c r="R50" s="1080"/>
    </row>
    <row r="51" spans="1:18" s="52" customFormat="1" ht="15" customHeight="1" x14ac:dyDescent="0.25">
      <c r="A51" s="1082"/>
      <c r="B51" s="1082"/>
      <c r="C51" s="1082"/>
      <c r="D51" s="1082"/>
      <c r="E51" s="1082"/>
      <c r="F51" s="1082"/>
      <c r="G51" s="79"/>
      <c r="H51" s="79"/>
      <c r="J51" s="1080"/>
      <c r="K51" s="1080"/>
      <c r="L51" s="1080"/>
      <c r="M51" s="1080"/>
      <c r="N51" s="1080"/>
      <c r="O51" s="1080"/>
      <c r="P51" s="1080"/>
      <c r="Q51" s="1080"/>
      <c r="R51" s="1080"/>
    </row>
    <row r="52" spans="1:18" s="52" customFormat="1" ht="15" customHeight="1" x14ac:dyDescent="0.25">
      <c r="A52" s="1084"/>
      <c r="B52" s="1084"/>
      <c r="C52" s="1084"/>
      <c r="D52" s="1084"/>
      <c r="E52" s="1084"/>
      <c r="F52" s="157"/>
      <c r="G52" s="79"/>
      <c r="H52" s="79"/>
      <c r="J52" s="1080"/>
      <c r="K52" s="1080"/>
      <c r="L52" s="1080"/>
      <c r="M52" s="1080"/>
      <c r="N52" s="1080"/>
      <c r="O52" s="1080"/>
      <c r="P52" s="1080"/>
      <c r="Q52" s="1080"/>
      <c r="R52" s="1080"/>
    </row>
    <row r="53" spans="1:18" s="52" customFormat="1" ht="15" customHeight="1" x14ac:dyDescent="0.25">
      <c r="A53" s="1084"/>
      <c r="B53" s="1084"/>
      <c r="C53" s="1084"/>
      <c r="D53" s="1084"/>
      <c r="E53" s="1084"/>
      <c r="F53" s="157"/>
      <c r="G53" s="79"/>
      <c r="H53" s="79"/>
      <c r="I53" s="79"/>
      <c r="J53" s="1080"/>
      <c r="K53" s="1080"/>
      <c r="L53" s="1080"/>
      <c r="M53" s="1080"/>
      <c r="N53" s="1080"/>
      <c r="O53" s="1080"/>
      <c r="P53" s="1080"/>
      <c r="Q53" s="1080"/>
      <c r="R53" s="1080"/>
    </row>
    <row r="54" spans="1:18" s="52" customFormat="1" ht="13.5" customHeight="1" x14ac:dyDescent="0.25">
      <c r="A54" s="1084"/>
      <c r="B54" s="1084"/>
      <c r="C54" s="1084"/>
      <c r="D54" s="1084"/>
      <c r="E54" s="1084"/>
      <c r="F54" s="157"/>
      <c r="G54" s="79"/>
      <c r="H54" s="79"/>
      <c r="I54" s="79"/>
      <c r="J54" s="79"/>
      <c r="K54" s="79"/>
      <c r="L54" s="79"/>
      <c r="M54" s="79"/>
    </row>
    <row r="55" spans="1:18" s="52" customFormat="1" ht="18" customHeight="1" x14ac:dyDescent="0.25">
      <c r="A55" s="1083"/>
      <c r="B55" s="1082"/>
      <c r="C55" s="1082"/>
      <c r="D55" s="1082"/>
      <c r="E55" s="1082"/>
      <c r="F55" s="155"/>
      <c r="G55" s="79"/>
    </row>
    <row r="56" spans="1:18" s="76" customFormat="1" ht="15" x14ac:dyDescent="0.25">
      <c r="A56" s="1082"/>
      <c r="B56" s="1082"/>
      <c r="C56" s="1082"/>
      <c r="D56" s="1082"/>
      <c r="E56" s="1082"/>
      <c r="F56" s="158"/>
      <c r="G56" s="52"/>
    </row>
    <row r="57" spans="1:18" s="76" customFormat="1" ht="15.75" customHeight="1" x14ac:dyDescent="0.25">
      <c r="A57" s="87"/>
      <c r="B57" s="87"/>
      <c r="C57" s="87"/>
      <c r="D57" s="87"/>
      <c r="E57" s="87"/>
      <c r="F57" s="87"/>
    </row>
    <row r="58" spans="1:18" s="76" customFormat="1" ht="18" customHeight="1" x14ac:dyDescent="0.25">
      <c r="A58" s="87"/>
      <c r="B58" s="87"/>
      <c r="C58" s="87"/>
      <c r="D58" s="87"/>
      <c r="E58" s="87"/>
      <c r="F58" s="87"/>
    </row>
    <row r="59" spans="1:18" s="76" customFormat="1" ht="18" customHeight="1" x14ac:dyDescent="0.25">
      <c r="A59" s="87"/>
      <c r="B59" s="87"/>
      <c r="C59" s="87"/>
      <c r="D59" s="87"/>
      <c r="E59" s="87"/>
    </row>
    <row r="60" spans="1:18" s="76" customFormat="1" ht="18" customHeight="1" x14ac:dyDescent="0.25"/>
    <row r="61" spans="1:18" s="76" customFormat="1" ht="18" customHeight="1" x14ac:dyDescent="0.25"/>
    <row r="62" spans="1:18" ht="18" customHeight="1" x14ac:dyDescent="0.25">
      <c r="A62" s="76"/>
      <c r="B62" s="76"/>
      <c r="C62" s="76"/>
      <c r="D62" s="76"/>
      <c r="E62" s="76"/>
      <c r="F62" s="76"/>
      <c r="G62" s="76"/>
    </row>
    <row r="63" spans="1:18" s="168" customFormat="1" ht="15" x14ac:dyDescent="0.25">
      <c r="A63" s="51"/>
      <c r="B63" s="51"/>
      <c r="C63" s="51"/>
      <c r="D63" s="51"/>
      <c r="E63" s="51"/>
      <c r="F63" s="51"/>
      <c r="G63" s="51"/>
    </row>
    <row r="64" spans="1:18" s="168" customFormat="1" ht="30.75" customHeight="1" x14ac:dyDescent="0.25">
      <c r="A64" s="181"/>
      <c r="B64" s="181"/>
      <c r="C64" s="181"/>
      <c r="D64" s="181"/>
      <c r="E64" s="181"/>
      <c r="F64" s="181"/>
      <c r="G64" s="159"/>
    </row>
    <row r="65" spans="1:8" s="168" customFormat="1" ht="18" customHeight="1" x14ac:dyDescent="0.25">
      <c r="A65" s="1081"/>
      <c r="B65" s="1081"/>
      <c r="C65" s="1081"/>
      <c r="D65" s="1081"/>
      <c r="E65" s="181"/>
      <c r="F65" s="181"/>
      <c r="G65" s="159"/>
    </row>
    <row r="66" spans="1:8" s="168" customFormat="1" ht="18" customHeight="1" x14ac:dyDescent="0.25">
      <c r="A66" s="1081"/>
      <c r="B66" s="1081"/>
      <c r="C66" s="1081"/>
      <c r="D66" s="1081"/>
      <c r="E66" s="181"/>
      <c r="F66" s="181"/>
    </row>
    <row r="67" spans="1:8" s="168" customFormat="1" ht="18" customHeight="1" x14ac:dyDescent="0.25">
      <c r="A67" s="1081"/>
      <c r="B67" s="1081"/>
      <c r="C67" s="1081"/>
      <c r="D67" s="1081"/>
      <c r="E67" s="181"/>
      <c r="F67" s="181"/>
    </row>
    <row r="68" spans="1:8" s="76" customFormat="1" ht="28.95" customHeight="1" x14ac:dyDescent="0.25">
      <c r="A68" s="1081"/>
      <c r="B68" s="1081"/>
      <c r="C68" s="1081"/>
      <c r="D68" s="1081"/>
      <c r="E68" s="181"/>
      <c r="F68" s="181"/>
      <c r="G68" s="168"/>
      <c r="H68" s="654"/>
    </row>
    <row r="69" spans="1:8" s="76" customFormat="1" ht="21" customHeight="1" x14ac:dyDescent="0.25">
      <c r="A69" s="654"/>
      <c r="B69" s="654"/>
      <c r="C69" s="654"/>
      <c r="D69" s="654"/>
      <c r="E69" s="654"/>
      <c r="F69" s="654"/>
      <c r="G69" s="654"/>
      <c r="H69" s="654"/>
    </row>
    <row r="70" spans="1:8" s="76" customFormat="1" ht="18" customHeight="1" x14ac:dyDescent="0.25">
      <c r="A70" s="654"/>
      <c r="B70" s="654"/>
      <c r="C70" s="654"/>
      <c r="D70" s="654"/>
      <c r="E70" s="654"/>
      <c r="F70" s="654"/>
      <c r="G70" s="654"/>
      <c r="H70" s="654"/>
    </row>
    <row r="71" spans="1:8" ht="18" customHeight="1" x14ac:dyDescent="0.25">
      <c r="A71" s="654"/>
      <c r="B71" s="654"/>
      <c r="C71" s="654"/>
      <c r="D71" s="654"/>
      <c r="E71" s="654"/>
      <c r="F71" s="654"/>
      <c r="G71" s="654"/>
      <c r="H71" s="163"/>
    </row>
    <row r="72" spans="1:8" ht="18" customHeight="1" x14ac:dyDescent="0.25">
      <c r="A72" s="163"/>
      <c r="B72" s="163"/>
      <c r="C72" s="163"/>
      <c r="D72" s="163"/>
      <c r="E72" s="163"/>
      <c r="F72" s="163"/>
      <c r="G72" s="163"/>
    </row>
    <row r="93" ht="30" customHeight="1" x14ac:dyDescent="0.25"/>
  </sheetData>
  <mergeCells count="15">
    <mergeCell ref="J47:R48"/>
    <mergeCell ref="A65:D68"/>
    <mergeCell ref="J50:R53"/>
    <mergeCell ref="A51:F51"/>
    <mergeCell ref="A55:E56"/>
    <mergeCell ref="A52:E54"/>
    <mergeCell ref="A48:E48"/>
    <mergeCell ref="A49:E49"/>
    <mergeCell ref="A47:E47"/>
    <mergeCell ref="A46:E46"/>
    <mergeCell ref="A1:E1"/>
    <mergeCell ref="A2:E2"/>
    <mergeCell ref="B5:E5"/>
    <mergeCell ref="A45:E45"/>
    <mergeCell ref="B30:E30"/>
  </mergeCells>
  <phoneticPr fontId="0" type="noConversion"/>
  <printOptions horizontalCentered="1"/>
  <pageMargins left="0.70866141732283472" right="0.51181102362204722" top="0.51181102362204722" bottom="0.51181102362204722" header="0.51181102362204722" footer="0.51181102362204722"/>
  <pageSetup scale="79" orientation="portrait" r:id="rId1"/>
  <headerFooter scaleWithDoc="0">
    <oddHeader xml:space="preserve">&amp;C </oddHeader>
    <oddFooter>&amp;L&amp;9Supplemental Investor Information (Unaudited)
First Quarter, 2023&amp;R&amp;9TELUS Corporation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pageSetUpPr fitToPage="1"/>
  </sheetPr>
  <dimension ref="A1:AC66"/>
  <sheetViews>
    <sheetView showGridLines="0" defaultGridColor="0" view="pageBreakPreview" colorId="8" zoomScaleNormal="90" zoomScaleSheetLayoutView="100" zoomScalePageLayoutView="70" workbookViewId="0">
      <selection sqref="A1:I1"/>
    </sheetView>
  </sheetViews>
  <sheetFormatPr defaultColWidth="8.88671875" defaultRowHeight="18" customHeight="1" x14ac:dyDescent="0.25"/>
  <cols>
    <col min="1" max="1" width="56.6640625" style="51" bestFit="1" customWidth="1"/>
    <col min="2" max="6" width="14" style="51" customWidth="1"/>
    <col min="7" max="7" width="4.33203125" style="51" customWidth="1"/>
    <col min="8" max="8" width="16.33203125" style="76" bestFit="1" customWidth="1"/>
    <col min="9" max="9" width="16.33203125" style="51" customWidth="1"/>
    <col min="10" max="10" width="9.109375" style="70" customWidth="1"/>
    <col min="11" max="11" width="14.109375" style="70" bestFit="1" customWidth="1"/>
    <col min="12" max="12" width="11.5546875" style="79" customWidth="1"/>
    <col min="13" max="13" width="11.5546875" style="70" customWidth="1"/>
    <col min="14" max="14" width="9.109375" style="70" customWidth="1"/>
    <col min="15" max="15" width="13.6640625" style="70" customWidth="1"/>
    <col min="16" max="16" width="9.6640625" style="51" bestFit="1" customWidth="1"/>
    <col min="17" max="16384" width="8.88671875" style="51"/>
  </cols>
  <sheetData>
    <row r="1" spans="1:16" ht="24" customHeight="1" x14ac:dyDescent="0.4">
      <c r="A1" s="1049" t="s">
        <v>163</v>
      </c>
      <c r="B1" s="1049"/>
      <c r="C1" s="1049"/>
      <c r="D1" s="1049"/>
      <c r="E1" s="1049"/>
      <c r="F1" s="1049"/>
      <c r="G1" s="1049"/>
      <c r="H1" s="1049"/>
      <c r="I1" s="1049"/>
    </row>
    <row r="2" spans="1:16" s="101" customFormat="1" ht="24" customHeight="1" x14ac:dyDescent="0.4">
      <c r="A2" s="1050" t="s">
        <v>45</v>
      </c>
      <c r="B2" s="1050"/>
      <c r="C2" s="1050"/>
      <c r="D2" s="1050"/>
      <c r="E2" s="1050"/>
      <c r="F2" s="1050"/>
      <c r="G2" s="1050"/>
      <c r="H2" s="1050"/>
      <c r="I2" s="1050"/>
      <c r="J2" s="70"/>
      <c r="K2" s="70"/>
      <c r="L2" s="79"/>
      <c r="M2" s="70"/>
      <c r="N2" s="70"/>
      <c r="O2" s="70"/>
    </row>
    <row r="3" spans="1:16" s="101" customFormat="1" ht="18" customHeight="1" x14ac:dyDescent="0.4">
      <c r="A3" s="93"/>
      <c r="B3" s="93"/>
      <c r="C3" s="93"/>
      <c r="D3" s="93"/>
      <c r="E3" s="93"/>
      <c r="F3" s="103"/>
      <c r="H3" s="92"/>
      <c r="I3" s="68" t="s">
        <v>1</v>
      </c>
      <c r="J3" s="70"/>
      <c r="K3" s="70"/>
      <c r="L3" s="79"/>
      <c r="M3" s="70"/>
      <c r="N3" s="70"/>
      <c r="O3" s="70"/>
    </row>
    <row r="4" spans="1:16" ht="18" customHeight="1" x14ac:dyDescent="0.25">
      <c r="C4" s="108"/>
      <c r="E4" s="104"/>
      <c r="F4" s="104"/>
    </row>
    <row r="5" spans="1:16" ht="18" customHeight="1" x14ac:dyDescent="0.3">
      <c r="A5" s="70"/>
      <c r="B5" s="1085" t="s">
        <v>18</v>
      </c>
      <c r="C5" s="1086"/>
      <c r="D5" s="1086"/>
      <c r="E5" s="1086"/>
      <c r="F5" s="1087"/>
      <c r="G5" s="621"/>
      <c r="H5" s="792" t="s">
        <v>259</v>
      </c>
      <c r="I5" s="745" t="s">
        <v>19</v>
      </c>
      <c r="J5" s="615"/>
    </row>
    <row r="6" spans="1:16" ht="15.6" x14ac:dyDescent="0.3">
      <c r="A6" s="71"/>
      <c r="B6" s="94" t="s">
        <v>255</v>
      </c>
      <c r="C6" s="59" t="s">
        <v>196</v>
      </c>
      <c r="D6" s="59" t="s">
        <v>197</v>
      </c>
      <c r="E6" s="59" t="s">
        <v>198</v>
      </c>
      <c r="F6" s="973" t="s">
        <v>195</v>
      </c>
      <c r="G6" s="622"/>
      <c r="H6" s="59">
        <v>2023</v>
      </c>
      <c r="I6" s="94">
        <v>2022</v>
      </c>
      <c r="J6" s="615"/>
    </row>
    <row r="7" spans="1:16" s="164" customFormat="1" x14ac:dyDescent="0.3">
      <c r="A7" s="167" t="s">
        <v>245</v>
      </c>
      <c r="B7" s="974"/>
      <c r="C7" s="927"/>
      <c r="D7" s="928"/>
      <c r="E7" s="928"/>
      <c r="F7" s="929"/>
      <c r="G7" s="930"/>
      <c r="H7" s="929" t="s">
        <v>1</v>
      </c>
      <c r="I7" s="927"/>
      <c r="J7" s="615"/>
      <c r="K7" s="70"/>
      <c r="L7" s="79"/>
      <c r="M7" s="70"/>
      <c r="N7" s="70"/>
      <c r="O7" s="70"/>
    </row>
    <row r="8" spans="1:16" s="64" customFormat="1" ht="15" x14ac:dyDescent="0.25">
      <c r="A8" s="567" t="s">
        <v>215</v>
      </c>
      <c r="B8" s="931"/>
      <c r="C8" s="190"/>
      <c r="D8" s="190"/>
      <c r="E8" s="190"/>
      <c r="F8" s="188"/>
      <c r="G8" s="931"/>
      <c r="H8" s="188" t="s">
        <v>1</v>
      </c>
      <c r="I8" s="263"/>
      <c r="J8" s="616"/>
      <c r="K8" s="70"/>
      <c r="L8" s="79"/>
      <c r="M8" s="70"/>
      <c r="N8" s="70"/>
      <c r="O8" s="70"/>
    </row>
    <row r="9" spans="1:16" s="64" customFormat="1" ht="15" x14ac:dyDescent="0.25">
      <c r="A9" s="567" t="s">
        <v>54</v>
      </c>
      <c r="B9" s="186">
        <v>300</v>
      </c>
      <c r="C9" s="179">
        <v>462</v>
      </c>
      <c r="D9" s="179">
        <v>421</v>
      </c>
      <c r="E9" s="179">
        <v>320</v>
      </c>
      <c r="F9" s="189">
        <v>272</v>
      </c>
      <c r="G9" s="186"/>
      <c r="H9" s="189">
        <v>300</v>
      </c>
      <c r="I9" s="614">
        <v>1475</v>
      </c>
      <c r="J9" s="617"/>
      <c r="K9" s="294"/>
      <c r="L9" s="70"/>
      <c r="M9" s="70"/>
      <c r="N9" s="70"/>
      <c r="O9" s="70"/>
    </row>
    <row r="10" spans="1:16" s="64" customFormat="1" ht="15" x14ac:dyDescent="0.25">
      <c r="A10" s="567" t="s">
        <v>55</v>
      </c>
      <c r="B10" s="975">
        <v>47</v>
      </c>
      <c r="C10" s="179">
        <v>112</v>
      </c>
      <c r="D10" s="179">
        <v>150</v>
      </c>
      <c r="E10" s="179">
        <v>93</v>
      </c>
      <c r="F10" s="189">
        <v>46</v>
      </c>
      <c r="G10" s="186"/>
      <c r="H10" s="189">
        <v>47</v>
      </c>
      <c r="I10" s="614">
        <v>401</v>
      </c>
      <c r="J10" s="616"/>
      <c r="K10" s="294"/>
      <c r="L10" s="70"/>
      <c r="M10" s="70"/>
      <c r="N10" s="70"/>
      <c r="O10" s="70"/>
    </row>
    <row r="11" spans="1:16" s="64" customFormat="1" ht="15" x14ac:dyDescent="0.25">
      <c r="A11" s="567"/>
      <c r="B11" s="186"/>
      <c r="C11" s="178"/>
      <c r="D11" s="179"/>
      <c r="E11" s="179"/>
      <c r="F11" s="189"/>
      <c r="G11" s="186"/>
      <c r="H11" s="189"/>
      <c r="I11" s="614"/>
      <c r="J11" s="616"/>
      <c r="K11" s="70"/>
      <c r="L11" s="70"/>
      <c r="M11" s="70"/>
      <c r="N11" s="70"/>
      <c r="O11" s="70"/>
    </row>
    <row r="12" spans="1:16" s="76" customFormat="1" ht="17.399999999999999" x14ac:dyDescent="0.25">
      <c r="A12" s="567" t="s">
        <v>246</v>
      </c>
      <c r="B12" s="932">
        <v>58.61</v>
      </c>
      <c r="C12" s="1002">
        <v>58.69</v>
      </c>
      <c r="D12" s="1002">
        <v>59.48</v>
      </c>
      <c r="E12" s="1002">
        <v>57.74</v>
      </c>
      <c r="F12" s="1003">
        <v>56.45</v>
      </c>
      <c r="G12" s="932"/>
      <c r="H12" s="1002">
        <v>58.61</v>
      </c>
      <c r="I12" s="607">
        <v>58.1</v>
      </c>
      <c r="J12" s="616"/>
      <c r="K12" s="294"/>
      <c r="L12" s="170"/>
      <c r="M12" s="170"/>
      <c r="N12" s="170"/>
      <c r="O12" s="170"/>
      <c r="P12" s="171"/>
    </row>
    <row r="13" spans="1:16" s="136" customFormat="1" x14ac:dyDescent="0.3">
      <c r="A13" s="136" t="s">
        <v>284</v>
      </c>
      <c r="B13" s="177">
        <v>3.8263950398582755E-2</v>
      </c>
      <c r="C13" s="137">
        <v>2.1583986074847603E-2</v>
      </c>
      <c r="D13" s="137">
        <v>2.3223808704627459E-2</v>
      </c>
      <c r="E13" s="137">
        <v>2.0862800565770858E-2</v>
      </c>
      <c r="F13" s="237">
        <v>6.2388591800356758E-3</v>
      </c>
      <c r="G13" s="177"/>
      <c r="H13" s="237">
        <v>3.8263950398582755E-2</v>
      </c>
      <c r="I13" s="177">
        <v>1.8048011214298249E-2</v>
      </c>
      <c r="J13" s="618"/>
      <c r="K13" s="294"/>
      <c r="L13" s="135"/>
      <c r="M13" s="135"/>
      <c r="N13" s="135"/>
      <c r="O13" s="135"/>
    </row>
    <row r="14" spans="1:16" s="175" customFormat="1" ht="15" x14ac:dyDescent="0.25">
      <c r="A14" s="567"/>
      <c r="B14" s="931"/>
      <c r="C14" s="263"/>
      <c r="D14" s="190"/>
      <c r="E14" s="190"/>
      <c r="F14" s="188"/>
      <c r="G14" s="931"/>
      <c r="H14" s="188"/>
      <c r="I14" s="263"/>
      <c r="J14" s="616"/>
      <c r="K14" s="79"/>
      <c r="L14" s="79"/>
      <c r="M14" s="79"/>
      <c r="N14" s="79"/>
      <c r="O14" s="79"/>
      <c r="P14" s="52"/>
    </row>
    <row r="15" spans="1:16" s="76" customFormat="1" ht="17.399999999999999" x14ac:dyDescent="0.25">
      <c r="A15" s="567" t="s">
        <v>247</v>
      </c>
      <c r="B15" s="1004">
        <v>8.8000000000000005E-3</v>
      </c>
      <c r="C15" s="1005">
        <v>1.2200000000000001E-2</v>
      </c>
      <c r="D15" s="1005">
        <v>9.4999999999999998E-3</v>
      </c>
      <c r="E15" s="1005">
        <v>8.0999999999999996E-3</v>
      </c>
      <c r="F15" s="1006">
        <v>8.0999999999999996E-3</v>
      </c>
      <c r="G15" s="931"/>
      <c r="H15" s="1005">
        <v>8.8000000000000005E-3</v>
      </c>
      <c r="I15" s="659">
        <v>9.4999999999999998E-3</v>
      </c>
      <c r="J15" s="616"/>
      <c r="K15" s="294"/>
      <c r="L15" s="172"/>
      <c r="M15" s="172"/>
      <c r="N15" s="172"/>
      <c r="O15" s="172"/>
      <c r="P15" s="52"/>
    </row>
    <row r="16" spans="1:16" s="165" customFormat="1" ht="15.6" x14ac:dyDescent="0.3">
      <c r="A16" s="82"/>
      <c r="B16" s="1004"/>
      <c r="C16" s="201"/>
      <c r="D16" s="1005"/>
      <c r="E16" s="1005"/>
      <c r="F16" s="1006"/>
      <c r="G16" s="931"/>
      <c r="H16" s="189"/>
      <c r="I16" s="614"/>
      <c r="J16" s="616"/>
      <c r="K16" s="79"/>
      <c r="L16" s="79"/>
      <c r="M16" s="79"/>
      <c r="N16" s="79"/>
      <c r="O16" s="79"/>
      <c r="P16" s="52"/>
    </row>
    <row r="17" spans="1:29" s="164" customFormat="1" x14ac:dyDescent="0.3">
      <c r="A17" s="274" t="s">
        <v>248</v>
      </c>
      <c r="B17" s="931"/>
      <c r="C17" s="263"/>
      <c r="D17" s="190"/>
      <c r="E17" s="190"/>
      <c r="F17" s="188"/>
      <c r="G17" s="931"/>
      <c r="H17" s="188" t="s">
        <v>1</v>
      </c>
      <c r="I17" s="263"/>
      <c r="J17" s="616"/>
      <c r="K17" s="70"/>
      <c r="L17" s="79"/>
      <c r="M17" s="70"/>
      <c r="N17" s="70"/>
      <c r="O17" s="70"/>
    </row>
    <row r="18" spans="1:29" s="64" customFormat="1" ht="15" x14ac:dyDescent="0.25">
      <c r="A18" s="567" t="s">
        <v>213</v>
      </c>
      <c r="B18" s="975">
        <v>58</v>
      </c>
      <c r="C18" s="441">
        <v>106</v>
      </c>
      <c r="D18" s="442">
        <v>124</v>
      </c>
      <c r="E18" s="442">
        <v>92</v>
      </c>
      <c r="F18" s="769">
        <v>46</v>
      </c>
      <c r="G18" s="186"/>
      <c r="H18" s="189">
        <v>58</v>
      </c>
      <c r="I18" s="614">
        <v>368</v>
      </c>
      <c r="J18" s="616"/>
      <c r="K18" s="294"/>
      <c r="L18" s="79"/>
      <c r="M18" s="70"/>
      <c r="N18" s="70"/>
      <c r="O18" s="70"/>
    </row>
    <row r="19" spans="1:29" s="64" customFormat="1" ht="15.6" x14ac:dyDescent="0.3">
      <c r="A19" s="82"/>
      <c r="B19" s="975"/>
      <c r="C19" s="441"/>
      <c r="D19" s="442"/>
      <c r="E19" s="442"/>
      <c r="F19" s="769"/>
      <c r="G19" s="186"/>
      <c r="H19" s="189"/>
      <c r="I19" s="614"/>
      <c r="J19" s="616"/>
      <c r="K19" s="70"/>
      <c r="L19" s="79"/>
      <c r="M19" s="70"/>
      <c r="N19" s="70"/>
      <c r="O19" s="70"/>
    </row>
    <row r="20" spans="1:29" s="70" customFormat="1" ht="18" customHeight="1" x14ac:dyDescent="0.3">
      <c r="A20" s="274" t="s">
        <v>216</v>
      </c>
      <c r="B20" s="975"/>
      <c r="C20" s="442"/>
      <c r="D20" s="442"/>
      <c r="E20" s="442"/>
      <c r="F20" s="769"/>
      <c r="G20" s="185"/>
      <c r="H20" s="179"/>
      <c r="I20" s="178"/>
      <c r="J20" s="619"/>
      <c r="K20"/>
      <c r="L20"/>
      <c r="M20"/>
      <c r="N20" s="40"/>
    </row>
    <row r="21" spans="1:29" s="70" customFormat="1" ht="18" customHeight="1" x14ac:dyDescent="0.25">
      <c r="A21" s="238" t="s">
        <v>155</v>
      </c>
      <c r="B21" s="178">
        <v>35</v>
      </c>
      <c r="C21" s="803">
        <v>42</v>
      </c>
      <c r="D21" s="442">
        <v>36</v>
      </c>
      <c r="E21" s="442">
        <v>34</v>
      </c>
      <c r="F21" s="770">
        <v>30</v>
      </c>
      <c r="G21" s="623"/>
      <c r="H21" s="191">
        <v>35</v>
      </c>
      <c r="I21" s="192">
        <v>142</v>
      </c>
      <c r="J21" s="619"/>
      <c r="K21" s="294"/>
      <c r="M21" s="227"/>
      <c r="N21" s="40"/>
    </row>
    <row r="22" spans="1:29" s="70" customFormat="1" ht="18" customHeight="1" x14ac:dyDescent="0.25">
      <c r="A22" s="567" t="s">
        <v>156</v>
      </c>
      <c r="B22" s="441">
        <v>9</v>
      </c>
      <c r="C22" s="803">
        <v>17</v>
      </c>
      <c r="D22" s="442">
        <v>18</v>
      </c>
      <c r="E22" s="442">
        <v>15</v>
      </c>
      <c r="F22" s="770">
        <v>10</v>
      </c>
      <c r="G22" s="623"/>
      <c r="H22" s="191">
        <v>9</v>
      </c>
      <c r="I22" s="192">
        <v>60</v>
      </c>
      <c r="J22" s="619"/>
      <c r="K22" s="294"/>
      <c r="M22" s="227"/>
      <c r="N22" s="40"/>
    </row>
    <row r="23" spans="1:29" s="70" customFormat="1" ht="18" customHeight="1" x14ac:dyDescent="0.25">
      <c r="A23" s="238" t="s">
        <v>157</v>
      </c>
      <c r="B23" s="441">
        <v>-8</v>
      </c>
      <c r="C23" s="803">
        <v>-4</v>
      </c>
      <c r="D23" s="442">
        <v>-6</v>
      </c>
      <c r="E23" s="442">
        <v>-7</v>
      </c>
      <c r="F23" s="770">
        <v>-10</v>
      </c>
      <c r="G23" s="185"/>
      <c r="H23" s="191">
        <v>-8</v>
      </c>
      <c r="I23" s="178">
        <v>-27</v>
      </c>
      <c r="J23" s="619"/>
      <c r="K23" s="294"/>
      <c r="M23" s="227"/>
      <c r="N23" s="40"/>
      <c r="O23" s="99"/>
      <c r="P23" s="99"/>
      <c r="Q23" s="99"/>
    </row>
    <row r="24" spans="1:29" s="70" customFormat="1" ht="18" customHeight="1" x14ac:dyDescent="0.25">
      <c r="A24" s="64" t="s">
        <v>56</v>
      </c>
      <c r="B24" s="804">
        <v>22</v>
      </c>
      <c r="C24" s="805">
        <v>28</v>
      </c>
      <c r="D24" s="806">
        <v>25</v>
      </c>
      <c r="E24" s="806">
        <v>20</v>
      </c>
      <c r="F24" s="771">
        <v>26</v>
      </c>
      <c r="G24" s="185"/>
      <c r="H24" s="213">
        <v>22</v>
      </c>
      <c r="I24" s="212">
        <v>99</v>
      </c>
      <c r="J24" s="619"/>
      <c r="K24" s="294"/>
      <c r="M24" s="227"/>
      <c r="N24" s="79"/>
      <c r="O24" s="79"/>
      <c r="P24" s="447"/>
      <c r="Q24" s="239"/>
      <c r="R24" s="239"/>
      <c r="S24" s="239"/>
      <c r="T24" s="239"/>
      <c r="U24" s="239"/>
      <c r="V24" s="239"/>
      <c r="W24" s="239"/>
      <c r="X24" s="239"/>
      <c r="Y24" s="239"/>
      <c r="Z24" s="239"/>
      <c r="AA24" s="239"/>
      <c r="AB24" s="239"/>
      <c r="AC24" s="239"/>
    </row>
    <row r="25" spans="1:29" s="70" customFormat="1" ht="7.5" customHeight="1" x14ac:dyDescent="0.25">
      <c r="A25" s="567"/>
      <c r="B25" s="976"/>
      <c r="C25" s="807"/>
      <c r="D25" s="808"/>
      <c r="E25" s="808"/>
      <c r="F25" s="440"/>
      <c r="G25" s="185"/>
      <c r="H25" s="214"/>
      <c r="I25" s="193"/>
      <c r="J25" s="619"/>
      <c r="K25" s="227"/>
      <c r="L25" s="228"/>
      <c r="M25" s="228"/>
      <c r="N25" s="79"/>
      <c r="O25" s="79"/>
      <c r="P25" s="447"/>
      <c r="Q25" s="239"/>
      <c r="R25" s="239"/>
      <c r="S25" s="239"/>
      <c r="T25" s="239"/>
      <c r="U25" s="239"/>
      <c r="V25" s="239"/>
      <c r="W25" s="239"/>
      <c r="X25" s="239"/>
      <c r="Y25" s="239"/>
      <c r="Z25" s="239"/>
      <c r="AA25" s="239"/>
      <c r="AB25" s="239"/>
      <c r="AC25" s="239"/>
    </row>
    <row r="26" spans="1:29" s="70" customFormat="1" ht="18" customHeight="1" x14ac:dyDescent="0.3">
      <c r="A26" s="82" t="s">
        <v>217</v>
      </c>
      <c r="B26" s="977">
        <v>163</v>
      </c>
      <c r="C26" s="809">
        <v>301</v>
      </c>
      <c r="D26" s="812">
        <v>347</v>
      </c>
      <c r="E26" s="812">
        <v>247</v>
      </c>
      <c r="F26" s="811">
        <v>148</v>
      </c>
      <c r="G26" s="624"/>
      <c r="H26" s="538">
        <v>163</v>
      </c>
      <c r="I26" s="537">
        <v>1043</v>
      </c>
      <c r="J26" s="619"/>
      <c r="K26" s="230"/>
      <c r="L26" s="228"/>
      <c r="M26" s="228"/>
      <c r="N26" s="79"/>
      <c r="O26" s="79"/>
      <c r="P26" s="447"/>
      <c r="Q26" s="239"/>
      <c r="R26" s="239"/>
      <c r="S26" s="239"/>
      <c r="T26" s="239"/>
      <c r="U26" s="239"/>
      <c r="V26" s="239"/>
      <c r="W26" s="239"/>
      <c r="X26" s="239"/>
      <c r="Y26" s="239"/>
      <c r="Z26" s="239"/>
      <c r="AA26" s="239"/>
      <c r="AB26" s="239"/>
      <c r="AC26" s="239"/>
    </row>
    <row r="27" spans="1:29" s="70" customFormat="1" ht="7.5" customHeight="1" x14ac:dyDescent="0.3">
      <c r="A27" s="82"/>
      <c r="B27" s="976"/>
      <c r="C27" s="807"/>
      <c r="D27" s="808"/>
      <c r="E27" s="808"/>
      <c r="F27" s="440"/>
      <c r="G27" s="185"/>
      <c r="H27" s="214"/>
      <c r="I27" s="193"/>
      <c r="J27" s="619"/>
      <c r="K27" s="227"/>
      <c r="L27" s="228"/>
      <c r="M27" s="228"/>
      <c r="N27" s="79"/>
      <c r="O27" s="79"/>
      <c r="P27" s="567"/>
      <c r="Q27" s="239"/>
      <c r="R27" s="239"/>
      <c r="S27" s="239"/>
      <c r="T27" s="239"/>
      <c r="U27" s="239"/>
      <c r="V27" s="239"/>
      <c r="W27" s="239"/>
      <c r="X27" s="239"/>
      <c r="Y27" s="239"/>
      <c r="Z27" s="239"/>
      <c r="AA27" s="239"/>
      <c r="AB27" s="239"/>
      <c r="AC27" s="239"/>
    </row>
    <row r="28" spans="1:29" s="239" customFormat="1" ht="18" customHeight="1" x14ac:dyDescent="0.3">
      <c r="A28" s="82" t="s">
        <v>249</v>
      </c>
      <c r="B28" s="1007">
        <v>148.9</v>
      </c>
      <c r="C28" s="813">
        <v>152.30000000000001</v>
      </c>
      <c r="D28" s="794">
        <v>143.19999999999999</v>
      </c>
      <c r="E28" s="794">
        <v>145.4</v>
      </c>
      <c r="F28" s="772">
        <v>139.6</v>
      </c>
      <c r="G28" s="560"/>
      <c r="H28" s="620">
        <v>148.9</v>
      </c>
      <c r="I28" s="561">
        <v>580.5</v>
      </c>
      <c r="J28" s="616"/>
      <c r="K28" s="294"/>
      <c r="L28" s="79"/>
      <c r="M28" s="70"/>
      <c r="N28" s="70"/>
      <c r="O28" s="70"/>
    </row>
    <row r="29" spans="1:29" s="70" customFormat="1" ht="18" customHeight="1" x14ac:dyDescent="0.25">
      <c r="A29" s="107"/>
      <c r="B29" s="832"/>
      <c r="C29" s="442"/>
      <c r="D29" s="442"/>
      <c r="E29" s="442"/>
      <c r="F29" s="435"/>
      <c r="G29" s="214"/>
      <c r="H29" s="191"/>
      <c r="I29" s="786"/>
      <c r="J29" s="788"/>
      <c r="K29" s="229"/>
      <c r="L29" s="228"/>
      <c r="M29" s="229"/>
      <c r="N29" s="79"/>
      <c r="O29" s="79"/>
      <c r="P29" s="452"/>
      <c r="Q29" s="239"/>
      <c r="R29" s="239"/>
      <c r="S29" s="239"/>
      <c r="T29" s="239"/>
      <c r="U29" s="239"/>
      <c r="V29" s="239"/>
      <c r="W29" s="239"/>
      <c r="X29" s="239"/>
      <c r="Y29" s="239"/>
      <c r="Z29" s="239"/>
      <c r="AA29" s="239"/>
      <c r="AB29" s="239"/>
      <c r="AC29" s="239"/>
    </row>
    <row r="30" spans="1:29" s="70" customFormat="1" ht="18" customHeight="1" x14ac:dyDescent="0.3">
      <c r="A30" s="107"/>
      <c r="B30" s="1085" t="s">
        <v>218</v>
      </c>
      <c r="C30" s="1086"/>
      <c r="D30" s="1086"/>
      <c r="E30" s="1086"/>
      <c r="F30" s="1087"/>
      <c r="G30" s="185"/>
      <c r="H30" s="1057" t="s">
        <v>218</v>
      </c>
      <c r="I30" s="1059"/>
      <c r="J30" s="619"/>
      <c r="K30" s="229"/>
      <c r="L30" s="228"/>
      <c r="M30" s="229"/>
      <c r="N30" s="79"/>
      <c r="O30" s="79"/>
      <c r="P30" s="567"/>
      <c r="Q30" s="239"/>
      <c r="R30" s="239"/>
      <c r="S30" s="239"/>
      <c r="T30" s="239"/>
      <c r="U30" s="239"/>
      <c r="V30" s="239"/>
      <c r="W30" s="239"/>
      <c r="X30" s="239"/>
      <c r="Y30" s="239"/>
      <c r="Z30" s="239"/>
      <c r="AA30" s="239"/>
      <c r="AB30" s="239"/>
      <c r="AC30" s="239"/>
    </row>
    <row r="31" spans="1:29" s="70" customFormat="1" ht="18" customHeight="1" x14ac:dyDescent="0.3">
      <c r="A31" s="42"/>
      <c r="B31" s="60" t="s">
        <v>255</v>
      </c>
      <c r="C31" s="61" t="s">
        <v>196</v>
      </c>
      <c r="D31" s="61" t="s">
        <v>197</v>
      </c>
      <c r="E31" s="61" t="s">
        <v>198</v>
      </c>
      <c r="F31" s="62" t="s">
        <v>195</v>
      </c>
      <c r="G31" s="185"/>
      <c r="H31" s="789" t="s">
        <v>256</v>
      </c>
      <c r="I31" s="790" t="s">
        <v>222</v>
      </c>
      <c r="J31" s="619"/>
      <c r="K31" s="229"/>
      <c r="L31" s="228"/>
      <c r="M31" s="229"/>
      <c r="N31" s="79"/>
      <c r="O31" s="79"/>
      <c r="P31" s="567"/>
      <c r="Q31" s="239"/>
      <c r="R31" s="239"/>
      <c r="S31" s="239"/>
      <c r="T31" s="239"/>
      <c r="U31" s="239"/>
      <c r="V31" s="239"/>
      <c r="W31" s="239"/>
      <c r="X31" s="239"/>
      <c r="Y31" s="239"/>
      <c r="Z31" s="239"/>
      <c r="AA31" s="239"/>
      <c r="AB31" s="239"/>
      <c r="AC31" s="239"/>
    </row>
    <row r="32" spans="1:29" s="70" customFormat="1" ht="18" customHeight="1" x14ac:dyDescent="0.3">
      <c r="A32" s="924" t="s">
        <v>225</v>
      </c>
      <c r="B32" s="975"/>
      <c r="C32" s="441"/>
      <c r="D32" s="442"/>
      <c r="E32" s="442"/>
      <c r="F32" s="769"/>
      <c r="G32" s="186"/>
      <c r="H32" s="189"/>
      <c r="I32" s="614"/>
      <c r="J32" s="619"/>
      <c r="K32" s="229"/>
      <c r="L32" s="228"/>
      <c r="M32" s="229"/>
      <c r="N32" s="79"/>
      <c r="O32" s="79"/>
      <c r="P32" s="567"/>
      <c r="Q32" s="239"/>
      <c r="R32" s="239"/>
      <c r="S32" s="239"/>
      <c r="T32" s="239"/>
      <c r="U32" s="239"/>
      <c r="V32" s="239"/>
      <c r="W32" s="239"/>
      <c r="X32" s="239"/>
      <c r="Y32" s="239"/>
      <c r="Z32" s="239"/>
      <c r="AA32" s="239"/>
      <c r="AB32" s="239"/>
      <c r="AC32" s="239"/>
    </row>
    <row r="33" spans="1:29" s="76" customFormat="1" ht="17.399999999999999" x14ac:dyDescent="0.25">
      <c r="A33" s="107" t="s">
        <v>261</v>
      </c>
      <c r="B33" s="186">
        <v>9688</v>
      </c>
      <c r="C33" s="441">
        <v>9691</v>
      </c>
      <c r="D33" s="442">
        <v>9579</v>
      </c>
      <c r="E33" s="442">
        <v>9429</v>
      </c>
      <c r="F33" s="769">
        <v>9336</v>
      </c>
      <c r="G33" s="186"/>
      <c r="H33" s="189">
        <v>9688</v>
      </c>
      <c r="I33" s="614">
        <v>9691</v>
      </c>
      <c r="J33" s="617"/>
      <c r="K33" s="99"/>
      <c r="L33" s="70"/>
      <c r="M33" s="79"/>
      <c r="N33" s="79"/>
      <c r="O33" s="79"/>
      <c r="P33" s="52"/>
    </row>
    <row r="34" spans="1:29" s="165" customFormat="1" ht="17.399999999999999" x14ac:dyDescent="0.25">
      <c r="A34" s="107" t="s">
        <v>278</v>
      </c>
      <c r="B34" s="186">
        <v>2608</v>
      </c>
      <c r="C34" s="441">
        <v>2468</v>
      </c>
      <c r="D34" s="442">
        <v>2362</v>
      </c>
      <c r="E34" s="442">
        <v>2238</v>
      </c>
      <c r="F34" s="769">
        <v>2146</v>
      </c>
      <c r="G34" s="186"/>
      <c r="H34" s="189">
        <v>2608</v>
      </c>
      <c r="I34" s="614">
        <v>2468</v>
      </c>
      <c r="J34" s="617"/>
      <c r="K34" s="100"/>
      <c r="L34" s="100"/>
      <c r="M34" s="79"/>
      <c r="N34" s="79"/>
      <c r="O34" s="79"/>
      <c r="P34" s="52"/>
    </row>
    <row r="35" spans="1:29" s="70" customFormat="1" ht="18" customHeight="1" x14ac:dyDescent="0.25">
      <c r="A35" s="107" t="s">
        <v>279</v>
      </c>
      <c r="B35" s="1024">
        <v>2518</v>
      </c>
      <c r="C35" s="803">
        <v>2413</v>
      </c>
      <c r="D35" s="442">
        <v>2371</v>
      </c>
      <c r="E35" s="442">
        <v>2335</v>
      </c>
      <c r="F35" s="770">
        <v>2301</v>
      </c>
      <c r="G35" s="623"/>
      <c r="H35" s="179">
        <v>2518</v>
      </c>
      <c r="I35" s="178">
        <v>2413</v>
      </c>
      <c r="J35" s="619"/>
      <c r="K35" s="227"/>
      <c r="L35" s="228"/>
      <c r="M35" s="228"/>
      <c r="N35" s="40"/>
      <c r="O35" s="99"/>
    </row>
    <row r="36" spans="1:29" s="70" customFormat="1" ht="18" customHeight="1" x14ac:dyDescent="0.25">
      <c r="A36" s="107" t="s">
        <v>250</v>
      </c>
      <c r="B36" s="979">
        <v>1334</v>
      </c>
      <c r="C36" s="803">
        <v>1325</v>
      </c>
      <c r="D36" s="442">
        <v>1308</v>
      </c>
      <c r="E36" s="442">
        <v>1290</v>
      </c>
      <c r="F36" s="770">
        <v>1275</v>
      </c>
      <c r="G36" s="623"/>
      <c r="H36" s="179">
        <v>1334</v>
      </c>
      <c r="I36" s="192">
        <v>1325</v>
      </c>
      <c r="J36" s="619"/>
      <c r="K36" s="227"/>
      <c r="L36" s="228"/>
      <c r="M36" s="228"/>
      <c r="N36" s="40"/>
    </row>
    <row r="37" spans="1:29" s="70" customFormat="1" ht="18" customHeight="1" x14ac:dyDescent="0.25">
      <c r="A37" s="923" t="s">
        <v>251</v>
      </c>
      <c r="B37" s="979">
        <v>1088</v>
      </c>
      <c r="C37" s="803">
        <v>1096</v>
      </c>
      <c r="D37" s="442">
        <v>1100</v>
      </c>
      <c r="E37" s="442">
        <v>1106</v>
      </c>
      <c r="F37" s="770">
        <v>1113</v>
      </c>
      <c r="G37" s="185"/>
      <c r="H37" s="179">
        <v>1088</v>
      </c>
      <c r="I37" s="178">
        <v>1096</v>
      </c>
      <c r="J37" s="619"/>
      <c r="K37" s="227"/>
      <c r="L37" s="228"/>
      <c r="M37" s="228"/>
      <c r="N37" s="40"/>
    </row>
    <row r="38" spans="1:29" s="70" customFormat="1" ht="18" customHeight="1" x14ac:dyDescent="0.25">
      <c r="A38" s="880" t="s">
        <v>280</v>
      </c>
      <c r="B38" s="1008">
        <v>1000</v>
      </c>
      <c r="C38" s="804">
        <v>978</v>
      </c>
      <c r="D38" s="806">
        <v>950</v>
      </c>
      <c r="E38" s="806">
        <v>925</v>
      </c>
      <c r="F38" s="771">
        <v>830</v>
      </c>
      <c r="G38" s="185"/>
      <c r="H38" s="180">
        <v>1000</v>
      </c>
      <c r="I38" s="212">
        <v>978</v>
      </c>
      <c r="J38" s="619"/>
      <c r="K38" s="227"/>
      <c r="L38" s="228"/>
      <c r="M38" s="228"/>
      <c r="N38" s="79"/>
      <c r="O38" s="79"/>
      <c r="P38" s="447"/>
      <c r="Q38" s="239"/>
      <c r="R38" s="239"/>
      <c r="S38" s="239"/>
      <c r="T38" s="239"/>
      <c r="U38" s="239"/>
      <c r="V38" s="239"/>
      <c r="W38" s="239"/>
      <c r="X38" s="239"/>
      <c r="Y38" s="239"/>
      <c r="Z38" s="239"/>
      <c r="AA38" s="239"/>
      <c r="AB38" s="239"/>
      <c r="AC38" s="239"/>
    </row>
    <row r="39" spans="1:29" s="70" customFormat="1" ht="7.5" customHeight="1" x14ac:dyDescent="0.25">
      <c r="A39" s="107"/>
      <c r="B39" s="979"/>
      <c r="C39" s="803"/>
      <c r="D39" s="442"/>
      <c r="E39" s="442"/>
      <c r="F39" s="770"/>
      <c r="G39" s="623"/>
      <c r="H39" s="191"/>
      <c r="I39" s="192"/>
      <c r="J39" s="619"/>
      <c r="K39" s="227"/>
      <c r="L39" s="228"/>
      <c r="M39" s="228"/>
      <c r="N39" s="79"/>
      <c r="O39" s="79"/>
      <c r="P39" s="447"/>
      <c r="Q39" s="239"/>
      <c r="R39" s="239"/>
      <c r="S39" s="239"/>
      <c r="T39" s="239"/>
      <c r="U39" s="239"/>
      <c r="V39" s="239"/>
      <c r="W39" s="239"/>
      <c r="X39" s="239"/>
      <c r="Y39" s="239"/>
      <c r="Z39" s="239"/>
      <c r="AA39" s="239"/>
      <c r="AB39" s="239"/>
      <c r="AC39" s="239"/>
    </row>
    <row r="40" spans="1:29" s="70" customFormat="1" ht="18" customHeight="1" x14ac:dyDescent="0.3">
      <c r="A40" s="820" t="s">
        <v>226</v>
      </c>
      <c r="B40" s="1009">
        <v>18236</v>
      </c>
      <c r="C40" s="812">
        <v>17971</v>
      </c>
      <c r="D40" s="812">
        <v>17670</v>
      </c>
      <c r="E40" s="812">
        <v>17323</v>
      </c>
      <c r="F40" s="978">
        <v>17001</v>
      </c>
      <c r="G40" s="933"/>
      <c r="H40" s="546">
        <v>18236</v>
      </c>
      <c r="I40" s="537">
        <v>17971</v>
      </c>
      <c r="J40" s="619"/>
      <c r="K40" s="229"/>
      <c r="L40" s="228"/>
      <c r="M40" s="229"/>
      <c r="N40" s="79"/>
      <c r="O40" s="79"/>
      <c r="P40" s="452"/>
      <c r="Q40" s="239"/>
      <c r="R40" s="239"/>
      <c r="S40" s="239"/>
      <c r="T40" s="239"/>
      <c r="U40" s="239"/>
      <c r="V40" s="239"/>
      <c r="W40" s="239"/>
      <c r="X40" s="239"/>
      <c r="Y40" s="239"/>
      <c r="Z40" s="239"/>
      <c r="AA40" s="239"/>
      <c r="AB40" s="239"/>
      <c r="AC40" s="239"/>
    </row>
    <row r="41" spans="1:29" s="70" customFormat="1" ht="18" customHeight="1" x14ac:dyDescent="0.3">
      <c r="A41" s="820"/>
      <c r="B41" s="979"/>
      <c r="C41" s="178"/>
      <c r="D41" s="179"/>
      <c r="E41" s="179"/>
      <c r="F41" s="187"/>
      <c r="G41" s="185"/>
      <c r="H41" s="191"/>
      <c r="I41" s="178"/>
      <c r="J41" s="619"/>
      <c r="K41" s="228"/>
      <c r="L41" s="228"/>
      <c r="M41" s="228"/>
      <c r="N41" s="79"/>
      <c r="O41" s="79"/>
      <c r="P41" s="447"/>
      <c r="Q41" s="239"/>
      <c r="R41" s="239"/>
      <c r="S41" s="239"/>
      <c r="T41" s="239"/>
      <c r="U41" s="239"/>
      <c r="V41" s="239"/>
      <c r="W41" s="239"/>
      <c r="X41" s="239"/>
      <c r="Y41" s="239"/>
      <c r="Z41" s="239"/>
      <c r="AA41" s="239"/>
      <c r="AB41" s="239"/>
      <c r="AC41" s="239"/>
    </row>
    <row r="42" spans="1:29" s="239" customFormat="1" ht="18" customHeight="1" x14ac:dyDescent="0.3">
      <c r="A42" s="820" t="s">
        <v>281</v>
      </c>
      <c r="B42" s="1010">
        <v>67</v>
      </c>
      <c r="C42" s="557">
        <v>67.7</v>
      </c>
      <c r="D42" s="558">
        <v>60.4</v>
      </c>
      <c r="E42" s="558">
        <v>22.4</v>
      </c>
      <c r="F42" s="980">
        <v>21.9</v>
      </c>
      <c r="G42" s="560"/>
      <c r="H42" s="559">
        <v>67</v>
      </c>
      <c r="I42" s="557">
        <v>67.7</v>
      </c>
      <c r="J42" s="616"/>
      <c r="K42" s="294"/>
      <c r="L42" s="79"/>
      <c r="M42" s="70"/>
      <c r="N42" s="70"/>
      <c r="O42" s="70"/>
    </row>
    <row r="43" spans="1:29" s="239" customFormat="1" ht="18" customHeight="1" x14ac:dyDescent="0.3">
      <c r="A43" s="820" t="s">
        <v>252</v>
      </c>
      <c r="B43" s="1007">
        <v>5.2</v>
      </c>
      <c r="C43" s="561">
        <v>4.5</v>
      </c>
      <c r="D43" s="562">
        <v>4</v>
      </c>
      <c r="E43" s="562">
        <v>3.6</v>
      </c>
      <c r="F43" s="784">
        <v>3.3</v>
      </c>
      <c r="G43" s="560"/>
      <c r="H43" s="561">
        <v>5.2</v>
      </c>
      <c r="I43" s="785">
        <v>4.5</v>
      </c>
      <c r="J43" s="616"/>
      <c r="K43" s="294"/>
      <c r="L43" s="79"/>
      <c r="M43" s="70"/>
      <c r="N43" s="70"/>
      <c r="O43" s="70"/>
    </row>
    <row r="44" spans="1:29" s="239" customFormat="1" ht="18" customHeight="1" x14ac:dyDescent="0.3">
      <c r="A44" s="82"/>
      <c r="B44" s="558"/>
      <c r="C44" s="559"/>
      <c r="D44" s="558"/>
      <c r="E44" s="558"/>
      <c r="F44" s="558"/>
      <c r="G44" s="559"/>
      <c r="H44" s="559"/>
      <c r="I44" s="559"/>
      <c r="J44" s="79"/>
      <c r="K44" s="99"/>
      <c r="L44" s="79"/>
      <c r="M44" s="70"/>
      <c r="N44" s="70"/>
      <c r="O44" s="70"/>
    </row>
    <row r="45" spans="1:29" s="239" customFormat="1" ht="18" customHeight="1" x14ac:dyDescent="0.25">
      <c r="A45" s="1070" t="s">
        <v>193</v>
      </c>
      <c r="B45" s="1070"/>
      <c r="C45" s="1070"/>
      <c r="D45" s="1070"/>
      <c r="E45" s="1070"/>
      <c r="F45" s="1070"/>
      <c r="G45" s="1070"/>
      <c r="H45" s="991"/>
      <c r="I45" s="991"/>
      <c r="J45" s="567"/>
    </row>
    <row r="46" spans="1:29" s="238" customFormat="1" ht="31.5" customHeight="1" x14ac:dyDescent="0.25">
      <c r="A46" s="1060" t="s">
        <v>268</v>
      </c>
      <c r="B46" s="1060"/>
      <c r="C46" s="1060"/>
      <c r="D46" s="1060"/>
      <c r="E46" s="1060"/>
      <c r="F46" s="1060"/>
      <c r="G46" s="1060"/>
      <c r="H46" s="1060"/>
      <c r="I46" s="1060"/>
      <c r="J46" s="567"/>
    </row>
    <row r="47" spans="1:29" s="567" customFormat="1" ht="18" customHeight="1" x14ac:dyDescent="0.25">
      <c r="A47" s="1060" t="s">
        <v>275</v>
      </c>
      <c r="B47" s="1060"/>
      <c r="C47" s="1060"/>
      <c r="D47" s="1060"/>
      <c r="E47" s="1060"/>
      <c r="F47" s="1060"/>
      <c r="G47" s="1060"/>
      <c r="H47" s="1060"/>
      <c r="I47" s="1060"/>
      <c r="J47" s="79"/>
      <c r="K47" s="79"/>
      <c r="L47" s="79"/>
      <c r="M47" s="79"/>
      <c r="N47" s="79"/>
      <c r="O47" s="79"/>
    </row>
    <row r="48" spans="1:29" s="76" customFormat="1" ht="18" customHeight="1" x14ac:dyDescent="0.25">
      <c r="A48" s="1060" t="s">
        <v>276</v>
      </c>
      <c r="B48" s="1060"/>
      <c r="C48" s="1060"/>
      <c r="D48" s="1060"/>
      <c r="E48" s="1060"/>
      <c r="F48" s="1060"/>
      <c r="G48" s="1060"/>
      <c r="H48" s="1060"/>
      <c r="I48" s="1060"/>
      <c r="J48" s="70"/>
      <c r="K48" s="70"/>
      <c r="L48" s="79"/>
      <c r="M48" s="70"/>
      <c r="N48" s="70"/>
      <c r="O48" s="70"/>
    </row>
    <row r="49" spans="1:15" ht="18" customHeight="1" x14ac:dyDescent="0.25">
      <c r="A49" s="1060" t="s">
        <v>277</v>
      </c>
      <c r="B49" s="1060"/>
      <c r="C49" s="1060"/>
      <c r="D49" s="1060"/>
      <c r="E49" s="1060"/>
      <c r="F49" s="1060"/>
      <c r="G49" s="1060"/>
      <c r="H49" s="239"/>
      <c r="I49" s="238"/>
    </row>
    <row r="50" spans="1:15" s="76" customFormat="1" ht="18" customHeight="1" x14ac:dyDescent="0.25">
      <c r="J50" s="70"/>
      <c r="K50" s="70"/>
      <c r="L50" s="79"/>
      <c r="M50" s="70"/>
      <c r="N50" s="70"/>
      <c r="O50" s="70"/>
    </row>
    <row r="55" spans="1:15" ht="18" customHeight="1" x14ac:dyDescent="0.3">
      <c r="L55" s="657"/>
    </row>
    <row r="63" spans="1:15" ht="18" customHeight="1" x14ac:dyDescent="0.25">
      <c r="A63" s="633"/>
    </row>
    <row r="66" spans="1:9" ht="32.25" customHeight="1" x14ac:dyDescent="0.25">
      <c r="A66" s="633"/>
      <c r="B66" s="163"/>
      <c r="C66" s="163"/>
      <c r="D66" s="163"/>
      <c r="E66" s="163"/>
      <c r="F66" s="163"/>
      <c r="G66" s="163"/>
      <c r="H66" s="163"/>
      <c r="I66" s="163"/>
    </row>
  </sheetData>
  <mergeCells count="10">
    <mergeCell ref="A49:G49"/>
    <mergeCell ref="A1:I1"/>
    <mergeCell ref="A2:I2"/>
    <mergeCell ref="H30:I30"/>
    <mergeCell ref="B5:F5"/>
    <mergeCell ref="B30:F30"/>
    <mergeCell ref="A45:G45"/>
    <mergeCell ref="A46:I46"/>
    <mergeCell ref="A48:I48"/>
    <mergeCell ref="A47:I47"/>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First Quarter, 2023&amp;R&amp;9TELUS Corporation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Cover</vt:lpstr>
      <vt:lpstr>User Notes</vt:lpstr>
      <vt:lpstr>Consolidated</vt:lpstr>
      <vt:lpstr>Segmented</vt:lpstr>
      <vt:lpstr>Segmented History</vt:lpstr>
      <vt:lpstr>TTech Operations</vt:lpstr>
      <vt:lpstr>TTech Operations History</vt:lpstr>
      <vt:lpstr>TTech Operating Stats</vt:lpstr>
      <vt:lpstr>TTech Operating Stats History</vt:lpstr>
      <vt:lpstr>DLCX Operations</vt:lpstr>
      <vt:lpstr>DLCX Operations History</vt:lpstr>
      <vt:lpstr>Definitions</vt:lpstr>
      <vt:lpstr>Definitions continued</vt:lpstr>
      <vt:lpstr>Graph Data</vt:lpstr>
      <vt:lpstr>Consolidated!Print_Area</vt:lpstr>
      <vt:lpstr>Cover!Print_Area</vt:lpstr>
      <vt:lpstr>Definitions!Print_Area</vt:lpstr>
      <vt:lpstr>'Definitions continued'!Print_Area</vt:lpstr>
      <vt:lpstr>'DLCX Operations'!Print_Area</vt:lpstr>
      <vt:lpstr>'DLCX Operations History'!Print_Area</vt:lpstr>
      <vt:lpstr>'Graph Data'!Print_Area</vt:lpstr>
      <vt:lpstr>Segmented!Print_Area</vt:lpstr>
      <vt:lpstr>'Segmented History'!Print_Area</vt:lpstr>
      <vt:lpstr>'TTech Operating Stats'!Print_Area</vt:lpstr>
      <vt:lpstr>'TTech Operating Stats History'!Print_Area</vt:lpstr>
      <vt:lpstr>'TTech Operations'!Print_Area</vt:lpstr>
      <vt:lpstr>'TTech Operations History'!Print_Area</vt:lpstr>
      <vt:lpstr>'User Notes'!Print_Area</vt:lpstr>
    </vt:vector>
  </TitlesOfParts>
  <Company>TELUS Communications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Ian McMillan</cp:lastModifiedBy>
  <cp:lastPrinted>2023-04-24T21:24:22Z</cp:lastPrinted>
  <dcterms:created xsi:type="dcterms:W3CDTF">2001-03-17T00:05:52Z</dcterms:created>
  <dcterms:modified xsi:type="dcterms:W3CDTF">2023-05-04T00:38:40Z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