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1"/>
  <workbookPr defaultThemeVersion="166925"/>
  <xr:revisionPtr revIDLastSave="0" documentId="8_{4F54FF3E-E3A0-4240-B94C-3E22326CA08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50" i="1"/>
  <c r="J51" i="1"/>
  <c r="I49" i="1"/>
  <c r="I50" i="1"/>
  <c r="I51" i="1"/>
  <c r="F49" i="1"/>
  <c r="F50" i="1"/>
  <c r="F51" i="1"/>
  <c r="E49" i="1"/>
  <c r="E50" i="1"/>
  <c r="E51" i="1"/>
  <c r="J40" i="1"/>
  <c r="J41" i="1"/>
  <c r="J39" i="1"/>
  <c r="I40" i="1"/>
  <c r="I41" i="1"/>
  <c r="I39" i="1"/>
  <c r="E40" i="1"/>
  <c r="F40" i="1" s="1"/>
  <c r="E41" i="1"/>
  <c r="F41" i="1" s="1"/>
  <c r="E39" i="1"/>
  <c r="F39" i="1" s="1"/>
  <c r="D42" i="1"/>
  <c r="G42" i="1"/>
  <c r="H42" i="1"/>
  <c r="C42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5" i="1"/>
  <c r="F5" i="1" s="1"/>
  <c r="G35" i="1"/>
  <c r="H35" i="1"/>
  <c r="D35" i="1"/>
  <c r="C35" i="1"/>
  <c r="E35" i="1" s="1"/>
  <c r="F35" i="1" s="1"/>
  <c r="E42" i="1" l="1"/>
  <c r="F42" i="1" s="1"/>
  <c r="C44" i="1"/>
  <c r="H44" i="1"/>
  <c r="G44" i="1"/>
  <c r="J44" i="1" s="1"/>
  <c r="D44" i="1"/>
  <c r="J35" i="1"/>
  <c r="I35" i="1"/>
  <c r="J42" i="1"/>
  <c r="I42" i="1"/>
  <c r="I44" i="1" l="1"/>
  <c r="E44" i="1"/>
  <c r="F44" i="1" s="1"/>
</calcChain>
</file>

<file path=xl/sharedStrings.xml><?xml version="1.0" encoding="utf-8"?>
<sst xmlns="http://schemas.openxmlformats.org/spreadsheetml/2006/main" count="157" uniqueCount="93">
  <si>
    <t>Så gick Intersport-butikerna 2020</t>
  </si>
  <si>
    <t>Handlarägda butiker</t>
  </si>
  <si>
    <t>Företagsnamn</t>
  </si>
  <si>
    <t>Ort</t>
  </si>
  <si>
    <t>Nettoomsättning, tkr</t>
  </si>
  <si>
    <t>Nettoomsättning -1 år</t>
  </si>
  <si>
    <t>Förändring, tkr</t>
  </si>
  <si>
    <t>Förändring, procent</t>
  </si>
  <si>
    <t>Rörelseresultat</t>
  </si>
  <si>
    <t>Rörelseresultat -1 år</t>
  </si>
  <si>
    <t xml:space="preserve">Förändring, tkr </t>
  </si>
  <si>
    <t>Rörelsemarginal</t>
  </si>
  <si>
    <t>Bokslutsperiod</t>
  </si>
  <si>
    <t>Anm</t>
  </si>
  <si>
    <t>I-Sport Retail 80 AB</t>
  </si>
  <si>
    <t>Västerås</t>
  </si>
  <si>
    <t>2020-12</t>
  </si>
  <si>
    <t>I-Sport Retail 62 AB</t>
  </si>
  <si>
    <t>Borlänge</t>
  </si>
  <si>
    <t>2020-04</t>
  </si>
  <si>
    <t>Anders Vinberg Sport AB</t>
  </si>
  <si>
    <t>Lund</t>
  </si>
  <si>
    <t>Stängd september 2020.</t>
  </si>
  <si>
    <t>Rekord Sport i Sundsvall AB</t>
  </si>
  <si>
    <t>Sundsvall</t>
  </si>
  <si>
    <t>I-Sport Retail 44 AB</t>
  </si>
  <si>
    <t>Strängnäs</t>
  </si>
  <si>
    <t>I-Sport Retail 119 AB</t>
  </si>
  <si>
    <t>Lidköping</t>
  </si>
  <si>
    <t>I-Sport Retail 59 AB</t>
  </si>
  <si>
    <t>Ljungby</t>
  </si>
  <si>
    <t>I-Sport Retail 14 AB</t>
  </si>
  <si>
    <t>Karlskrona</t>
  </si>
  <si>
    <t>I-Sport Retail 93 AB</t>
  </si>
  <si>
    <t>Oskarshamn</t>
  </si>
  <si>
    <t>I-Sport Retail 85 AB</t>
  </si>
  <si>
    <t>Köping</t>
  </si>
  <si>
    <t>I-Sport Retail 54 AB</t>
  </si>
  <si>
    <t>Lidingö</t>
  </si>
  <si>
    <t>I-Sport Retail 25 AB</t>
  </si>
  <si>
    <t>Sala</t>
  </si>
  <si>
    <t>I-Sport Retail 110 AB</t>
  </si>
  <si>
    <t>Karlshamn</t>
  </si>
  <si>
    <t>Mora Sport AB</t>
  </si>
  <si>
    <t>Mora</t>
  </si>
  <si>
    <t>I-Sport Retail 61 AB</t>
  </si>
  <si>
    <t>Trelleborg</t>
  </si>
  <si>
    <t>Södergrens Sport AB</t>
  </si>
  <si>
    <t>Västervik</t>
  </si>
  <si>
    <t>I-Sport Retail 7 AB</t>
  </si>
  <si>
    <t>Falköping</t>
  </si>
  <si>
    <t>I-Sport Retail 52 AB</t>
  </si>
  <si>
    <t>Eslöv</t>
  </si>
  <si>
    <t>I-Sport Retail 11 AB</t>
  </si>
  <si>
    <t>Arvika</t>
  </si>
  <si>
    <t>I-Sport Retail 73 AB</t>
  </si>
  <si>
    <t>Tranås</t>
  </si>
  <si>
    <t>I-Sport Retail 46 AB</t>
  </si>
  <si>
    <t>Gällivare</t>
  </si>
  <si>
    <t>I-Sport Retail 71 AB</t>
  </si>
  <si>
    <t>Boden</t>
  </si>
  <si>
    <t>I-Sport Retail 8 AB</t>
  </si>
  <si>
    <t>Nässjö</t>
  </si>
  <si>
    <t>I-Sport Team Kristinehamn AB</t>
  </si>
  <si>
    <t>Kristinehamn</t>
  </si>
  <si>
    <t>Lindu Sport AB</t>
  </si>
  <si>
    <t>Mjölby</t>
  </si>
  <si>
    <t>I-Sport Retail 67 AB</t>
  </si>
  <si>
    <t>Ystad</t>
  </si>
  <si>
    <t>I-Sport Retail 76 AB</t>
  </si>
  <si>
    <t>Kramfors</t>
  </si>
  <si>
    <t>I-Sport Retail 58 AB</t>
  </si>
  <si>
    <t>Sunne</t>
  </si>
  <si>
    <t>Dp Sport Kalix AB</t>
  </si>
  <si>
    <t>Kalix</t>
  </si>
  <si>
    <t>I-Sport i Sälen AB</t>
  </si>
  <si>
    <t>Sälen</t>
  </si>
  <si>
    <t>2020-08</t>
  </si>
  <si>
    <t>Totalt, handlarägda</t>
  </si>
  <si>
    <t>-</t>
  </si>
  <si>
    <t>Kedjedrivna butiksbolag</t>
  </si>
  <si>
    <t>I-Sport Retail AB</t>
  </si>
  <si>
    <t>Löplabbetgruppen AB</t>
  </si>
  <si>
    <t>I-Sport Team Väst AB</t>
  </si>
  <si>
    <t>Uppgick i I-Sport Retail i mars 2020.</t>
  </si>
  <si>
    <t>Totalt</t>
  </si>
  <si>
    <t>Totalt butiksdrivande bolag (handlarägda &amp; kedjedrivna)</t>
  </si>
  <si>
    <t>Övriga koncernbolag, ej butiksdrivande</t>
  </si>
  <si>
    <t>Intersport Sverige Holding AB</t>
  </si>
  <si>
    <t>Intersport Sverige Aktiebolag</t>
  </si>
  <si>
    <t>Intersport AB</t>
  </si>
  <si>
    <t>Fotnot. Kartläggningen omfattar butiksdrivande bolag inom Intersport som bedrivit verksamhet under 2020. I-Sport Retail 84 AB (Intersport Eskilstuna) försattes i konkurs i april 2020. Årsredovisningar saknas för 2020.</t>
  </si>
  <si>
    <t>Källa: Årsredovisningar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</si>
</sst>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wrapText="1" inden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indent="1"/>
    </xf>
    <xf numFmtId="0" fontId="0" fillId="0" borderId="0" xfId="0" applyAlignment="1">
      <alignment horizontal="left" wrapText="1" indent="1"/>
    </xf>
    <xf numFmtId="164" fontId="1" fillId="2" borderId="1" xfId="0" applyNumberFormat="1" applyFont="1" applyFill="1" applyBorder="1"/>
    <xf numFmtId="0" fontId="2" fillId="3" borderId="0" xfId="0" applyFont="1" applyFill="1" applyAlignment="1">
      <alignment vertical="top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164" fontId="0" fillId="3" borderId="0" xfId="0" applyNumberFormat="1" applyFill="1"/>
  </cellXfs>
  <cellStyles count="1">
    <cellStyle name="Normal" xfId="0" builtinId="0"/>
  </cellStyles>
  <dxfs count="17">
    <dxf>
      <numFmt numFmtId="164" formatCode="0.0%"/>
    </dxf>
    <dxf>
      <numFmt numFmtId="0" formatCode="General"/>
    </dxf>
    <dxf>
      <numFmt numFmtId="164" formatCode="0.0%"/>
    </dxf>
    <dxf>
      <numFmt numFmtId="0" formatCode="General"/>
    </dxf>
    <dxf>
      <alignment horizontal="left" relativeIndent="1"/>
    </dxf>
    <dxf>
      <alignment horizontal="left" relativeIndent="1"/>
    </dxf>
    <dxf>
      <alignment wrapText="1"/>
    </dxf>
    <dxf>
      <numFmt numFmtId="164" formatCode="0.0%"/>
    </dxf>
    <dxf>
      <numFmt numFmtId="164" formatCode="0.0%"/>
    </dxf>
    <dxf>
      <alignment horizontal="left" relativeIndent="1"/>
    </dxf>
    <dxf>
      <alignment horizontal="left" relativeIndent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wrapText="1"/>
    </dxf>
    <dxf>
      <numFmt numFmtId="164" formatCode="0.0%"/>
    </dxf>
    <dxf>
      <numFmt numFmtId="164" formatCode="0.0%"/>
    </dxf>
    <dxf>
      <alignment horizontal="left" relativeIndent="1"/>
    </dxf>
    <dxf>
      <alignment horizontal="left" relativeIndent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wrapText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ECA59A-15EE-4BA6-B89B-B203823B84B7}" name="Tabell1" displayName="Tabell1" ref="A4:L34" totalsRowShown="0" headerRowDxfId="16">
  <autoFilter ref="A4:L34" xr:uid="{ED001159-0F99-43B4-BFAA-8C5919619F7E}"/>
  <tableColumns count="12">
    <tableColumn id="2" xr3:uid="{2452DE38-D785-4D69-AB06-FB9FCB064C67}" name="Företagsnamn" dataDxfId="15"/>
    <tableColumn id="3" xr3:uid="{5AACBB66-20F6-4D94-BFA8-4AA2198F851D}" name="Ort" dataDxfId="14"/>
    <tableColumn id="4" xr3:uid="{705565A4-9E9F-4E7A-8839-B3C82C7FD89A}" name="Nettoomsättning, tkr"/>
    <tableColumn id="5" xr3:uid="{D30EA722-D696-4110-AC5C-374A2E87CEF1}" name="Nettoomsättning -1 år"/>
    <tableColumn id="6" xr3:uid="{70AC72C2-0C93-4D84-9B8A-92AE2D9DB4A2}" name="Förändring, tkr">
      <calculatedColumnFormula>C5-D5</calculatedColumnFormula>
    </tableColumn>
    <tableColumn id="7" xr3:uid="{5751E6E7-B055-4784-A6FF-1D60A67AC076}" name="Förändring, procent" dataDxfId="13">
      <calculatedColumnFormula>E5/D5</calculatedColumnFormula>
    </tableColumn>
    <tableColumn id="8" xr3:uid="{1900C06D-CF14-42EA-9CD0-F290DA9A8673}" name="Rörelseresultat"/>
    <tableColumn id="9" xr3:uid="{5B4A8E2A-E4BE-4999-9E78-B70AC89E23F7}" name="Rörelseresultat -1 år"/>
    <tableColumn id="10" xr3:uid="{46DFF96E-FD6D-4F9A-874A-EF9B9B68967C}" name="Förändring, tkr ">
      <calculatedColumnFormula>G5-H5</calculatedColumnFormula>
    </tableColumn>
    <tableColumn id="11" xr3:uid="{3DBAAC11-58CC-4415-8774-A5D02B14B644}" name="Rörelsemarginal" dataDxfId="12">
      <calculatedColumnFormula>G5/C5</calculatedColumnFormula>
    </tableColumn>
    <tableColumn id="12" xr3:uid="{852D52F6-A2C9-4B6C-ACF0-569F370019E5}" name="Bokslutsperiod"/>
    <tableColumn id="13" xr3:uid="{13D2F049-EFDD-49C2-9CC8-6BFE1B97BA66}" name="An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729E61-EBAD-4804-92F6-374B4522B083}" name="Tabell2" displayName="Tabell2" ref="A38:L41" totalsRowShown="0" headerRowDxfId="11">
  <autoFilter ref="A38:L41" xr:uid="{47A9CC1F-8349-424B-A63C-9A31D202E93B}"/>
  <tableColumns count="12">
    <tableColumn id="2" xr3:uid="{FC89EFE8-5DA7-4B72-9F2F-43AADE667CC3}" name="Företagsnamn" dataDxfId="10"/>
    <tableColumn id="3" xr3:uid="{C3A296B3-2564-400B-9D7E-6A0B341F122D}" name="Ort" dataDxfId="9"/>
    <tableColumn id="4" xr3:uid="{3BEEE624-9B37-4154-BEE2-5FC2D12A19DE}" name="Nettoomsättning, tkr"/>
    <tableColumn id="5" xr3:uid="{33BE496F-1742-405D-AB0A-3F31E981320D}" name="Nettoomsättning -1 år"/>
    <tableColumn id="6" xr3:uid="{A44F6894-A265-4DB1-90F3-52313254D9F7}" name="Förändring, tkr">
      <calculatedColumnFormula>C39-D39</calculatedColumnFormula>
    </tableColumn>
    <tableColumn id="7" xr3:uid="{FAFA6EA0-380B-428D-AC36-6CFF8AD226A7}" name="Förändring, procent" dataDxfId="8">
      <calculatedColumnFormula>E39/D39</calculatedColumnFormula>
    </tableColumn>
    <tableColumn id="8" xr3:uid="{A06128D9-9A7C-4A7F-AEDC-7F7EEAE4C1A0}" name="Rörelseresultat"/>
    <tableColumn id="9" xr3:uid="{4169A6EE-38F6-480C-A436-66511F58F119}" name="Rörelseresultat -1 år"/>
    <tableColumn id="10" xr3:uid="{3848B307-9512-41D6-909D-F2F457C8AC15}" name="Förändring, tkr ">
      <calculatedColumnFormula>G39-H39</calculatedColumnFormula>
    </tableColumn>
    <tableColumn id="11" xr3:uid="{0C8F8770-00D8-443D-94DE-EA6E627FA7F2}" name="Rörelsemarginal" dataDxfId="7">
      <calculatedColumnFormula>G39/C39</calculatedColumnFormula>
    </tableColumn>
    <tableColumn id="12" xr3:uid="{620DC30D-368D-4621-9C71-CB75AD1A9D24}" name="Bokslutsperiod"/>
    <tableColumn id="13" xr3:uid="{95A67875-A84E-402E-B744-B5294B878EB8}" name="An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557A3F-9B6E-4E6D-AB55-7CDEB0CD7322}" name="Tabell3" displayName="Tabell3" ref="A48:L51" totalsRowShown="0" headerRowDxfId="6">
  <autoFilter ref="A48:L51" xr:uid="{E64C59D6-C353-4F48-A6C9-08C5D40A41EA}"/>
  <tableColumns count="12">
    <tableColumn id="2" xr3:uid="{D7348039-6671-4C31-B068-EAC36AA34775}" name="Företagsnamn" dataDxfId="5"/>
    <tableColumn id="3" xr3:uid="{13CF2737-CD82-4105-AC08-E1E91504B97C}" name="Ort" dataDxfId="4"/>
    <tableColumn id="4" xr3:uid="{2AAA6123-B1E4-4CB7-8FF5-9DE1FE2B041A}" name="Nettoomsättning, tkr"/>
    <tableColumn id="5" xr3:uid="{10E9BF44-D8BF-4CFD-A471-B93C366594F1}" name="Nettoomsättning -1 år"/>
    <tableColumn id="6" xr3:uid="{952DD4A1-6C72-4085-8868-68A69C5DF4DB}" name="Förändring, tkr" dataDxfId="3">
      <calculatedColumnFormula>C49-D49</calculatedColumnFormula>
    </tableColumn>
    <tableColumn id="7" xr3:uid="{6FF5084E-C3E0-42A1-B90B-AC07A654300D}" name="Förändring, procent" dataDxfId="2">
      <calculatedColumnFormula>E49/D49</calculatedColumnFormula>
    </tableColumn>
    <tableColumn id="8" xr3:uid="{E94C2BCE-A4A1-48B7-92FA-5F825527783E}" name="Rörelseresultat"/>
    <tableColumn id="9" xr3:uid="{AF5BB813-49FF-43C8-921A-93F8CF9EDFC2}" name="Rörelseresultat -1 år"/>
    <tableColumn id="10" xr3:uid="{5B49C98E-D19E-460A-8F91-DEBD1C875771}" name="Förändring, tkr " dataDxfId="1">
      <calculatedColumnFormula>G49-H49</calculatedColumnFormula>
    </tableColumn>
    <tableColumn id="11" xr3:uid="{6A28E215-CED5-449A-B409-C6F86B09FDE9}" name="Rörelsemarginal" dataDxfId="0">
      <calculatedColumnFormula>G49/C49</calculatedColumnFormula>
    </tableColumn>
    <tableColumn id="12" xr3:uid="{7ED25980-07F1-4D98-BBD4-547B9A4F5DE8}" name="Bokslutsperiod"/>
    <tableColumn id="13" xr3:uid="{F4EC22CE-5313-4E48-8ACD-CDC2C9C0F951}" name="An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35" workbookViewId="0">
      <selection activeCell="J49" sqref="J49:J51"/>
    </sheetView>
  </sheetViews>
  <sheetFormatPr defaultRowHeight="15"/>
  <cols>
    <col min="1" max="1" width="27.42578125" style="14" customWidth="1"/>
    <col min="2" max="2" width="22.85546875" style="14" customWidth="1"/>
    <col min="3" max="11" width="20.7109375" style="14" customWidth="1"/>
    <col min="12" max="12" width="30.28515625" style="14" customWidth="1"/>
    <col min="13" max="13" width="32.85546875" style="14" bestFit="1" customWidth="1"/>
    <col min="14" max="16384" width="9.140625" style="14"/>
  </cols>
  <sheetData>
    <row r="1" spans="1:12" ht="31.5">
      <c r="A1" s="13" t="s">
        <v>0</v>
      </c>
    </row>
    <row r="3" spans="1:12" s="16" customFormat="1" ht="23.25">
      <c r="A3" s="15" t="s">
        <v>1</v>
      </c>
    </row>
    <row r="4" spans="1:12" s="17" customFormat="1" ht="30">
      <c r="A4" s="8" t="s">
        <v>2</v>
      </c>
      <c r="B4" s="8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>
      <c r="A5" s="6" t="s">
        <v>14</v>
      </c>
      <c r="B5" s="6" t="s">
        <v>15</v>
      </c>
      <c r="C5">
        <v>57936</v>
      </c>
      <c r="D5">
        <v>68248</v>
      </c>
      <c r="E5">
        <f>C5-D5</f>
        <v>-10312</v>
      </c>
      <c r="F5" s="1">
        <f>E5/D5</f>
        <v>-0.15109600281326926</v>
      </c>
      <c r="G5">
        <v>930</v>
      </c>
      <c r="H5">
        <v>1121</v>
      </c>
      <c r="I5">
        <f>G5-H5</f>
        <v>-191</v>
      </c>
      <c r="J5" s="1">
        <f>G5/C5</f>
        <v>1.6052195526097764E-2</v>
      </c>
      <c r="K5" t="s">
        <v>16</v>
      </c>
      <c r="L5"/>
    </row>
    <row r="6" spans="1:12">
      <c r="A6" s="6" t="s">
        <v>17</v>
      </c>
      <c r="B6" s="6" t="s">
        <v>18</v>
      </c>
      <c r="C6">
        <v>36035</v>
      </c>
      <c r="D6">
        <v>36092</v>
      </c>
      <c r="E6">
        <f t="shared" ref="E6:E34" si="0">C6-D6</f>
        <v>-57</v>
      </c>
      <c r="F6" s="1">
        <f t="shared" ref="F6:F34" si="1">E6/D6</f>
        <v>-1.5792973512135653E-3</v>
      </c>
      <c r="G6">
        <v>1012</v>
      </c>
      <c r="H6">
        <v>1541</v>
      </c>
      <c r="I6">
        <f t="shared" ref="I6:I34" si="2">G6-H6</f>
        <v>-529</v>
      </c>
      <c r="J6" s="1">
        <f t="shared" ref="J6:J34" si="3">G6/C6</f>
        <v>2.8083807409463021E-2</v>
      </c>
      <c r="K6" t="s">
        <v>19</v>
      </c>
      <c r="L6"/>
    </row>
    <row r="7" spans="1:12">
      <c r="A7" s="6" t="s">
        <v>20</v>
      </c>
      <c r="B7" s="6" t="s">
        <v>21</v>
      </c>
      <c r="C7">
        <v>17593</v>
      </c>
      <c r="D7">
        <v>31466</v>
      </c>
      <c r="E7">
        <f t="shared" si="0"/>
        <v>-13873</v>
      </c>
      <c r="F7" s="1">
        <f t="shared" si="1"/>
        <v>-0.4408885781478421</v>
      </c>
      <c r="G7">
        <v>-894</v>
      </c>
      <c r="H7">
        <v>-306</v>
      </c>
      <c r="I7">
        <f t="shared" si="2"/>
        <v>-588</v>
      </c>
      <c r="J7" s="1">
        <f t="shared" si="3"/>
        <v>-5.081566532143466E-2</v>
      </c>
      <c r="K7" t="s">
        <v>16</v>
      </c>
      <c r="L7" t="s">
        <v>22</v>
      </c>
    </row>
    <row r="8" spans="1:12">
      <c r="A8" s="6" t="s">
        <v>23</v>
      </c>
      <c r="B8" s="6" t="s">
        <v>24</v>
      </c>
      <c r="C8">
        <v>22544</v>
      </c>
      <c r="D8">
        <v>29484</v>
      </c>
      <c r="E8">
        <f t="shared" si="0"/>
        <v>-6940</v>
      </c>
      <c r="F8" s="1">
        <f t="shared" si="1"/>
        <v>-0.23538190204856871</v>
      </c>
      <c r="G8">
        <v>506</v>
      </c>
      <c r="H8">
        <v>-359</v>
      </c>
      <c r="I8">
        <f t="shared" si="2"/>
        <v>865</v>
      </c>
      <c r="J8" s="1">
        <f t="shared" si="3"/>
        <v>2.244499645138396E-2</v>
      </c>
      <c r="K8" t="s">
        <v>16</v>
      </c>
      <c r="L8"/>
    </row>
    <row r="9" spans="1:12">
      <c r="A9" s="6" t="s">
        <v>25</v>
      </c>
      <c r="B9" s="6" t="s">
        <v>26</v>
      </c>
      <c r="C9">
        <v>26691</v>
      </c>
      <c r="D9">
        <v>26183</v>
      </c>
      <c r="E9">
        <f t="shared" si="0"/>
        <v>508</v>
      </c>
      <c r="F9" s="1">
        <f t="shared" si="1"/>
        <v>1.9401901997479279E-2</v>
      </c>
      <c r="G9">
        <v>2407</v>
      </c>
      <c r="H9">
        <v>1011</v>
      </c>
      <c r="I9">
        <f t="shared" si="2"/>
        <v>1396</v>
      </c>
      <c r="J9" s="1">
        <f t="shared" si="3"/>
        <v>9.0180210557865945E-2</v>
      </c>
      <c r="K9" t="s">
        <v>16</v>
      </c>
      <c r="L9"/>
    </row>
    <row r="10" spans="1:12">
      <c r="A10" s="6" t="s">
        <v>27</v>
      </c>
      <c r="B10" s="6" t="s">
        <v>28</v>
      </c>
      <c r="C10">
        <v>22135</v>
      </c>
      <c r="D10">
        <v>22703</v>
      </c>
      <c r="E10">
        <f t="shared" si="0"/>
        <v>-568</v>
      </c>
      <c r="F10" s="1">
        <f t="shared" si="1"/>
        <v>-2.5018719992952472E-2</v>
      </c>
      <c r="G10">
        <v>1650</v>
      </c>
      <c r="H10">
        <v>759</v>
      </c>
      <c r="I10">
        <f t="shared" si="2"/>
        <v>891</v>
      </c>
      <c r="J10" s="1">
        <f t="shared" si="3"/>
        <v>7.4542579625028235E-2</v>
      </c>
      <c r="K10" t="s">
        <v>16</v>
      </c>
      <c r="L10"/>
    </row>
    <row r="11" spans="1:12">
      <c r="A11" s="6" t="s">
        <v>29</v>
      </c>
      <c r="B11" s="6" t="s">
        <v>30</v>
      </c>
      <c r="C11">
        <v>15173</v>
      </c>
      <c r="D11">
        <v>18700</v>
      </c>
      <c r="E11">
        <f t="shared" si="0"/>
        <v>-3527</v>
      </c>
      <c r="F11" s="1">
        <f t="shared" si="1"/>
        <v>-0.18860962566844919</v>
      </c>
      <c r="G11">
        <v>324</v>
      </c>
      <c r="H11">
        <v>413</v>
      </c>
      <c r="I11">
        <f t="shared" si="2"/>
        <v>-89</v>
      </c>
      <c r="J11" s="1">
        <f t="shared" si="3"/>
        <v>2.1353720424438147E-2</v>
      </c>
      <c r="K11" t="s">
        <v>16</v>
      </c>
      <c r="L11"/>
    </row>
    <row r="12" spans="1:12">
      <c r="A12" s="6" t="s">
        <v>31</v>
      </c>
      <c r="B12" s="6" t="s">
        <v>32</v>
      </c>
      <c r="C12">
        <v>18793</v>
      </c>
      <c r="D12">
        <v>19108</v>
      </c>
      <c r="E12">
        <f t="shared" si="0"/>
        <v>-315</v>
      </c>
      <c r="F12" s="1">
        <f t="shared" si="1"/>
        <v>-1.648524178354616E-2</v>
      </c>
      <c r="G12">
        <v>374</v>
      </c>
      <c r="H12">
        <v>239</v>
      </c>
      <c r="I12">
        <f t="shared" si="2"/>
        <v>135</v>
      </c>
      <c r="J12" s="1">
        <f t="shared" si="3"/>
        <v>1.9901026978130155E-2</v>
      </c>
      <c r="K12" t="s">
        <v>16</v>
      </c>
      <c r="L12"/>
    </row>
    <row r="13" spans="1:12">
      <c r="A13" s="6" t="s">
        <v>33</v>
      </c>
      <c r="B13" s="6" t="s">
        <v>34</v>
      </c>
      <c r="C13">
        <v>16904</v>
      </c>
      <c r="D13">
        <v>16133</v>
      </c>
      <c r="E13">
        <f t="shared" si="0"/>
        <v>771</v>
      </c>
      <c r="F13" s="1">
        <f t="shared" si="1"/>
        <v>4.7790243600074382E-2</v>
      </c>
      <c r="G13">
        <v>765</v>
      </c>
      <c r="H13">
        <v>-25</v>
      </c>
      <c r="I13">
        <f t="shared" si="2"/>
        <v>790</v>
      </c>
      <c r="J13" s="1">
        <f t="shared" si="3"/>
        <v>4.5255560814008521E-2</v>
      </c>
      <c r="K13" t="s">
        <v>16</v>
      </c>
      <c r="L13"/>
    </row>
    <row r="14" spans="1:12">
      <c r="A14" s="6" t="s">
        <v>35</v>
      </c>
      <c r="B14" s="6" t="s">
        <v>36</v>
      </c>
      <c r="C14">
        <v>16643</v>
      </c>
      <c r="D14">
        <v>17465</v>
      </c>
      <c r="E14">
        <f t="shared" si="0"/>
        <v>-822</v>
      </c>
      <c r="F14" s="1">
        <f t="shared" si="1"/>
        <v>-4.7065559690810194E-2</v>
      </c>
      <c r="G14">
        <v>1319</v>
      </c>
      <c r="H14">
        <v>485</v>
      </c>
      <c r="I14">
        <f t="shared" si="2"/>
        <v>834</v>
      </c>
      <c r="J14" s="1">
        <f t="shared" si="3"/>
        <v>7.9252538604818845E-2</v>
      </c>
      <c r="K14" t="s">
        <v>16</v>
      </c>
      <c r="L14"/>
    </row>
    <row r="15" spans="1:12">
      <c r="A15" s="6" t="s">
        <v>37</v>
      </c>
      <c r="B15" s="6" t="s">
        <v>38</v>
      </c>
      <c r="C15">
        <v>16376</v>
      </c>
      <c r="D15">
        <v>16965</v>
      </c>
      <c r="E15">
        <f t="shared" si="0"/>
        <v>-589</v>
      </c>
      <c r="F15" s="1">
        <f t="shared" si="1"/>
        <v>-3.4718538166814028E-2</v>
      </c>
      <c r="G15">
        <v>716</v>
      </c>
      <c r="H15">
        <v>267</v>
      </c>
      <c r="I15">
        <f t="shared" si="2"/>
        <v>449</v>
      </c>
      <c r="J15" s="1">
        <f t="shared" si="3"/>
        <v>4.3722520762090863E-2</v>
      </c>
      <c r="K15" t="s">
        <v>16</v>
      </c>
      <c r="L15"/>
    </row>
    <row r="16" spans="1:12">
      <c r="A16" s="6" t="s">
        <v>39</v>
      </c>
      <c r="B16" s="6" t="s">
        <v>40</v>
      </c>
      <c r="C16">
        <v>15421</v>
      </c>
      <c r="D16">
        <v>16123</v>
      </c>
      <c r="E16">
        <f t="shared" si="0"/>
        <v>-702</v>
      </c>
      <c r="F16" s="1">
        <f t="shared" si="1"/>
        <v>-4.3540284066240775E-2</v>
      </c>
      <c r="G16">
        <v>589</v>
      </c>
      <c r="H16">
        <v>326</v>
      </c>
      <c r="I16">
        <f t="shared" si="2"/>
        <v>263</v>
      </c>
      <c r="J16" s="1">
        <f t="shared" si="3"/>
        <v>3.8194669606380911E-2</v>
      </c>
      <c r="K16" t="s">
        <v>16</v>
      </c>
      <c r="L16"/>
    </row>
    <row r="17" spans="1:12">
      <c r="A17" s="6" t="s">
        <v>41</v>
      </c>
      <c r="B17" s="6" t="s">
        <v>42</v>
      </c>
      <c r="C17">
        <v>16438</v>
      </c>
      <c r="D17">
        <v>15978</v>
      </c>
      <c r="E17">
        <f t="shared" si="0"/>
        <v>460</v>
      </c>
      <c r="F17" s="1">
        <f t="shared" si="1"/>
        <v>2.8789585680310426E-2</v>
      </c>
      <c r="G17">
        <v>1333</v>
      </c>
      <c r="H17">
        <v>472</v>
      </c>
      <c r="I17">
        <f t="shared" si="2"/>
        <v>861</v>
      </c>
      <c r="J17" s="1">
        <f t="shared" si="3"/>
        <v>8.1092590339457357E-2</v>
      </c>
      <c r="K17" t="s">
        <v>16</v>
      </c>
      <c r="L17"/>
    </row>
    <row r="18" spans="1:12">
      <c r="A18" s="6" t="s">
        <v>43</v>
      </c>
      <c r="B18" s="6" t="s">
        <v>44</v>
      </c>
      <c r="C18">
        <v>10938</v>
      </c>
      <c r="D18">
        <v>14201</v>
      </c>
      <c r="E18">
        <f t="shared" si="0"/>
        <v>-3263</v>
      </c>
      <c r="F18" s="1">
        <f t="shared" si="1"/>
        <v>-0.2297725512287867</v>
      </c>
      <c r="G18">
        <v>-466</v>
      </c>
      <c r="H18">
        <v>150</v>
      </c>
      <c r="I18">
        <f t="shared" si="2"/>
        <v>-616</v>
      </c>
      <c r="J18" s="1">
        <f t="shared" si="3"/>
        <v>-4.2603766684951548E-2</v>
      </c>
      <c r="K18" t="s">
        <v>16</v>
      </c>
      <c r="L18"/>
    </row>
    <row r="19" spans="1:12">
      <c r="A19" s="6" t="s">
        <v>45</v>
      </c>
      <c r="B19" s="6" t="s">
        <v>46</v>
      </c>
      <c r="C19">
        <v>16209</v>
      </c>
      <c r="D19">
        <v>14966</v>
      </c>
      <c r="E19">
        <f t="shared" si="0"/>
        <v>1243</v>
      </c>
      <c r="F19" s="1">
        <f t="shared" si="1"/>
        <v>8.305492449552318E-2</v>
      </c>
      <c r="G19">
        <v>739</v>
      </c>
      <c r="H19">
        <v>-239</v>
      </c>
      <c r="I19">
        <f t="shared" si="2"/>
        <v>978</v>
      </c>
      <c r="J19" s="1">
        <f t="shared" si="3"/>
        <v>4.5591955086680243E-2</v>
      </c>
      <c r="K19" t="s">
        <v>16</v>
      </c>
      <c r="L19"/>
    </row>
    <row r="20" spans="1:12">
      <c r="A20" s="6" t="s">
        <v>47</v>
      </c>
      <c r="B20" s="6" t="s">
        <v>48</v>
      </c>
      <c r="C20">
        <v>11931</v>
      </c>
      <c r="D20">
        <v>12767</v>
      </c>
      <c r="E20">
        <f t="shared" si="0"/>
        <v>-836</v>
      </c>
      <c r="F20" s="1">
        <f t="shared" si="1"/>
        <v>-6.5481319025612911E-2</v>
      </c>
      <c r="G20">
        <v>576</v>
      </c>
      <c r="H20">
        <v>-67</v>
      </c>
      <c r="I20">
        <f t="shared" si="2"/>
        <v>643</v>
      </c>
      <c r="J20" s="1">
        <f t="shared" si="3"/>
        <v>4.8277596178023637E-2</v>
      </c>
      <c r="K20" t="s">
        <v>16</v>
      </c>
      <c r="L20"/>
    </row>
    <row r="21" spans="1:12">
      <c r="A21" s="6" t="s">
        <v>49</v>
      </c>
      <c r="B21" s="6" t="s">
        <v>50</v>
      </c>
      <c r="C21">
        <v>12843</v>
      </c>
      <c r="D21">
        <v>13229</v>
      </c>
      <c r="E21">
        <f t="shared" si="0"/>
        <v>-386</v>
      </c>
      <c r="F21" s="1">
        <f t="shared" si="1"/>
        <v>-2.9178320356791895E-2</v>
      </c>
      <c r="G21">
        <v>319</v>
      </c>
      <c r="H21">
        <v>-224</v>
      </c>
      <c r="I21">
        <f t="shared" si="2"/>
        <v>543</v>
      </c>
      <c r="J21" s="1">
        <f t="shared" si="3"/>
        <v>2.4838433387837734E-2</v>
      </c>
      <c r="K21" t="s">
        <v>16</v>
      </c>
      <c r="L21"/>
    </row>
    <row r="22" spans="1:12">
      <c r="A22" s="6" t="s">
        <v>51</v>
      </c>
      <c r="B22" s="6" t="s">
        <v>52</v>
      </c>
      <c r="C22">
        <v>12110</v>
      </c>
      <c r="D22">
        <v>11898</v>
      </c>
      <c r="E22">
        <f t="shared" si="0"/>
        <v>212</v>
      </c>
      <c r="F22" s="1">
        <f t="shared" si="1"/>
        <v>1.7818120692553369E-2</v>
      </c>
      <c r="G22">
        <v>1068</v>
      </c>
      <c r="H22">
        <v>175</v>
      </c>
      <c r="I22">
        <f t="shared" si="2"/>
        <v>893</v>
      </c>
      <c r="J22" s="1">
        <f t="shared" si="3"/>
        <v>8.8191577208918251E-2</v>
      </c>
      <c r="K22" t="s">
        <v>16</v>
      </c>
      <c r="L22"/>
    </row>
    <row r="23" spans="1:12">
      <c r="A23" s="6" t="s">
        <v>53</v>
      </c>
      <c r="B23" s="6" t="s">
        <v>54</v>
      </c>
      <c r="C23">
        <v>11432</v>
      </c>
      <c r="D23">
        <v>12727</v>
      </c>
      <c r="E23">
        <f t="shared" si="0"/>
        <v>-1295</v>
      </c>
      <c r="F23" s="1">
        <f t="shared" si="1"/>
        <v>-0.1017521804038658</v>
      </c>
      <c r="G23">
        <v>915</v>
      </c>
      <c r="H23">
        <v>916</v>
      </c>
      <c r="I23">
        <f t="shared" si="2"/>
        <v>-1</v>
      </c>
      <c r="J23" s="1">
        <f t="shared" si="3"/>
        <v>8.0038488453463966E-2</v>
      </c>
      <c r="K23" t="s">
        <v>16</v>
      </c>
      <c r="L23"/>
    </row>
    <row r="24" spans="1:12">
      <c r="A24" s="6" t="s">
        <v>55</v>
      </c>
      <c r="B24" s="6" t="s">
        <v>56</v>
      </c>
      <c r="C24">
        <v>11619</v>
      </c>
      <c r="D24">
        <v>11916</v>
      </c>
      <c r="E24">
        <f t="shared" si="0"/>
        <v>-297</v>
      </c>
      <c r="F24" s="1">
        <f t="shared" si="1"/>
        <v>-2.4924471299093656E-2</v>
      </c>
      <c r="G24">
        <v>781</v>
      </c>
      <c r="H24">
        <v>404</v>
      </c>
      <c r="I24">
        <f t="shared" si="2"/>
        <v>377</v>
      </c>
      <c r="J24" s="1">
        <f t="shared" si="3"/>
        <v>6.7217488596264738E-2</v>
      </c>
      <c r="K24" t="s">
        <v>16</v>
      </c>
      <c r="L24"/>
    </row>
    <row r="25" spans="1:12">
      <c r="A25" s="6" t="s">
        <v>57</v>
      </c>
      <c r="B25" s="6" t="s">
        <v>58</v>
      </c>
      <c r="C25">
        <v>10982</v>
      </c>
      <c r="D25">
        <v>11371</v>
      </c>
      <c r="E25">
        <f t="shared" si="0"/>
        <v>-389</v>
      </c>
      <c r="F25" s="1">
        <f t="shared" si="1"/>
        <v>-3.4209832028845311E-2</v>
      </c>
      <c r="G25">
        <v>187</v>
      </c>
      <c r="H25">
        <v>246</v>
      </c>
      <c r="I25">
        <f t="shared" si="2"/>
        <v>-59</v>
      </c>
      <c r="J25" s="1">
        <f t="shared" si="3"/>
        <v>1.7027863777089782E-2</v>
      </c>
      <c r="K25" t="s">
        <v>16</v>
      </c>
      <c r="L25"/>
    </row>
    <row r="26" spans="1:12">
      <c r="A26" s="6" t="s">
        <v>59</v>
      </c>
      <c r="B26" s="6" t="s">
        <v>60</v>
      </c>
      <c r="C26">
        <v>12390</v>
      </c>
      <c r="D26">
        <v>11798</v>
      </c>
      <c r="E26">
        <f t="shared" si="0"/>
        <v>592</v>
      </c>
      <c r="F26" s="1">
        <f t="shared" si="1"/>
        <v>5.0177996270554331E-2</v>
      </c>
      <c r="G26">
        <v>926</v>
      </c>
      <c r="H26">
        <v>206</v>
      </c>
      <c r="I26">
        <f t="shared" si="2"/>
        <v>720</v>
      </c>
      <c r="J26" s="1">
        <f t="shared" si="3"/>
        <v>7.4737691686844229E-2</v>
      </c>
      <c r="K26" t="s">
        <v>16</v>
      </c>
      <c r="L26"/>
    </row>
    <row r="27" spans="1:12">
      <c r="A27" s="6" t="s">
        <v>61</v>
      </c>
      <c r="B27" s="6" t="s">
        <v>62</v>
      </c>
      <c r="C27">
        <v>9165</v>
      </c>
      <c r="D27">
        <v>10405</v>
      </c>
      <c r="E27">
        <f t="shared" si="0"/>
        <v>-1240</v>
      </c>
      <c r="F27" s="1">
        <f t="shared" si="1"/>
        <v>-0.11917347429120614</v>
      </c>
      <c r="G27">
        <v>117</v>
      </c>
      <c r="H27">
        <v>-386</v>
      </c>
      <c r="I27">
        <f t="shared" si="2"/>
        <v>503</v>
      </c>
      <c r="J27" s="1">
        <f t="shared" si="3"/>
        <v>1.276595744680851E-2</v>
      </c>
      <c r="K27" t="s">
        <v>16</v>
      </c>
      <c r="L27"/>
    </row>
    <row r="28" spans="1:12">
      <c r="A28" s="6" t="s">
        <v>63</v>
      </c>
      <c r="B28" s="6" t="s">
        <v>64</v>
      </c>
      <c r="C28">
        <v>10593</v>
      </c>
      <c r="D28">
        <v>10180</v>
      </c>
      <c r="E28">
        <f t="shared" si="0"/>
        <v>413</v>
      </c>
      <c r="F28" s="1">
        <f t="shared" si="1"/>
        <v>4.0569744597249512E-2</v>
      </c>
      <c r="G28">
        <v>287</v>
      </c>
      <c r="H28">
        <v>-331</v>
      </c>
      <c r="I28">
        <f t="shared" si="2"/>
        <v>618</v>
      </c>
      <c r="J28" s="1">
        <f t="shared" si="3"/>
        <v>2.7093363541961672E-2</v>
      </c>
      <c r="K28" t="s">
        <v>16</v>
      </c>
      <c r="L28"/>
    </row>
    <row r="29" spans="1:12">
      <c r="A29" s="6" t="s">
        <v>65</v>
      </c>
      <c r="B29" s="6" t="s">
        <v>66</v>
      </c>
      <c r="C29">
        <v>10372</v>
      </c>
      <c r="D29">
        <v>10452</v>
      </c>
      <c r="E29">
        <f t="shared" si="0"/>
        <v>-80</v>
      </c>
      <c r="F29" s="1">
        <f t="shared" si="1"/>
        <v>-7.6540375047837736E-3</v>
      </c>
      <c r="G29">
        <v>731</v>
      </c>
      <c r="H29">
        <v>485</v>
      </c>
      <c r="I29">
        <f t="shared" si="2"/>
        <v>246</v>
      </c>
      <c r="J29" s="1">
        <f t="shared" si="3"/>
        <v>7.047821056691092E-2</v>
      </c>
      <c r="K29" t="s">
        <v>19</v>
      </c>
      <c r="L29"/>
    </row>
    <row r="30" spans="1:12">
      <c r="A30" s="6" t="s">
        <v>67</v>
      </c>
      <c r="B30" s="6" t="s">
        <v>68</v>
      </c>
      <c r="C30">
        <v>6660</v>
      </c>
      <c r="D30">
        <v>9539</v>
      </c>
      <c r="E30">
        <f t="shared" si="0"/>
        <v>-2879</v>
      </c>
      <c r="F30" s="1">
        <f t="shared" si="1"/>
        <v>-0.30181360729636231</v>
      </c>
      <c r="G30">
        <v>-208</v>
      </c>
      <c r="H30">
        <v>308</v>
      </c>
      <c r="I30">
        <f t="shared" si="2"/>
        <v>-516</v>
      </c>
      <c r="J30" s="1">
        <f t="shared" si="3"/>
        <v>-3.123123123123123E-2</v>
      </c>
      <c r="K30" t="s">
        <v>16</v>
      </c>
      <c r="L30" t="s">
        <v>22</v>
      </c>
    </row>
    <row r="31" spans="1:12">
      <c r="A31" s="6" t="s">
        <v>69</v>
      </c>
      <c r="B31" s="6" t="s">
        <v>70</v>
      </c>
      <c r="C31">
        <v>9607</v>
      </c>
      <c r="D31">
        <v>9862</v>
      </c>
      <c r="E31">
        <f t="shared" si="0"/>
        <v>-255</v>
      </c>
      <c r="F31" s="1">
        <f t="shared" si="1"/>
        <v>-2.5856824173595621E-2</v>
      </c>
      <c r="G31">
        <v>698</v>
      </c>
      <c r="H31">
        <v>37</v>
      </c>
      <c r="I31">
        <f t="shared" si="2"/>
        <v>661</v>
      </c>
      <c r="J31" s="1">
        <f t="shared" si="3"/>
        <v>7.2655355469969818E-2</v>
      </c>
      <c r="K31" t="s">
        <v>16</v>
      </c>
      <c r="L31"/>
    </row>
    <row r="32" spans="1:12">
      <c r="A32" s="6" t="s">
        <v>71</v>
      </c>
      <c r="B32" s="6" t="s">
        <v>72</v>
      </c>
      <c r="C32">
        <v>8278</v>
      </c>
      <c r="D32">
        <v>8837</v>
      </c>
      <c r="E32">
        <f t="shared" si="0"/>
        <v>-559</v>
      </c>
      <c r="F32" s="1">
        <f t="shared" si="1"/>
        <v>-6.3256761344347628E-2</v>
      </c>
      <c r="G32">
        <v>348</v>
      </c>
      <c r="H32">
        <v>252</v>
      </c>
      <c r="I32">
        <f t="shared" si="2"/>
        <v>96</v>
      </c>
      <c r="J32" s="1">
        <f t="shared" si="3"/>
        <v>4.2039139888862043E-2</v>
      </c>
      <c r="K32" t="s">
        <v>16</v>
      </c>
      <c r="L32"/>
    </row>
    <row r="33" spans="1:12">
      <c r="A33" s="6" t="s">
        <v>73</v>
      </c>
      <c r="B33" s="6" t="s">
        <v>74</v>
      </c>
      <c r="C33">
        <v>8676</v>
      </c>
      <c r="D33">
        <v>8419</v>
      </c>
      <c r="E33">
        <f t="shared" si="0"/>
        <v>257</v>
      </c>
      <c r="F33" s="1">
        <f t="shared" si="1"/>
        <v>3.0526190758997505E-2</v>
      </c>
      <c r="G33">
        <v>600</v>
      </c>
      <c r="H33">
        <v>-26</v>
      </c>
      <c r="I33">
        <f t="shared" si="2"/>
        <v>626</v>
      </c>
      <c r="J33" s="1">
        <f t="shared" si="3"/>
        <v>6.9156293222683268E-2</v>
      </c>
      <c r="K33" t="s">
        <v>16</v>
      </c>
      <c r="L33"/>
    </row>
    <row r="34" spans="1:12">
      <c r="A34" s="6" t="s">
        <v>75</v>
      </c>
      <c r="B34" s="6" t="s">
        <v>76</v>
      </c>
      <c r="C34">
        <v>15005</v>
      </c>
      <c r="D34">
        <v>15511</v>
      </c>
      <c r="E34">
        <f t="shared" si="0"/>
        <v>-506</v>
      </c>
      <c r="F34" s="1">
        <f t="shared" si="1"/>
        <v>-3.2622010186319383E-2</v>
      </c>
      <c r="G34">
        <v>2064</v>
      </c>
      <c r="H34">
        <v>1898</v>
      </c>
      <c r="I34">
        <f t="shared" si="2"/>
        <v>166</v>
      </c>
      <c r="J34" s="1">
        <f t="shared" si="3"/>
        <v>0.13755414861712761</v>
      </c>
      <c r="K34" t="s">
        <v>77</v>
      </c>
      <c r="L34"/>
    </row>
    <row r="35" spans="1:12" s="16" customFormat="1">
      <c r="A35" s="7" t="s">
        <v>78</v>
      </c>
      <c r="B35" s="2" t="s">
        <v>79</v>
      </c>
      <c r="C35" s="2">
        <f>SUM(C5:C34)</f>
        <v>487492</v>
      </c>
      <c r="D35" s="2">
        <f>SUM(D5:D34)</f>
        <v>532726</v>
      </c>
      <c r="E35" s="2">
        <f>C35-D35</f>
        <v>-45234</v>
      </c>
      <c r="F35" s="3">
        <f>E35/D35</f>
        <v>-8.4910441765560535E-2</v>
      </c>
      <c r="G35" s="2">
        <f>SUM(G5:G34)</f>
        <v>20713</v>
      </c>
      <c r="H35" s="2">
        <f>SUM(H5:H34)</f>
        <v>9748</v>
      </c>
      <c r="I35" s="2">
        <f>G35-H35</f>
        <v>10965</v>
      </c>
      <c r="J35" s="3">
        <f>G35/C35</f>
        <v>4.2488902381987805E-2</v>
      </c>
      <c r="K35" s="2"/>
      <c r="L35" s="2"/>
    </row>
    <row r="37" spans="1:12" s="16" customFormat="1" ht="23.25">
      <c r="A37" s="15" t="s">
        <v>80</v>
      </c>
    </row>
    <row r="38" spans="1:12" s="18" customFormat="1" ht="30">
      <c r="A38" s="8" t="s">
        <v>2</v>
      </c>
      <c r="B38" s="8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  <c r="K38" s="4" t="s">
        <v>12</v>
      </c>
      <c r="L38" s="4" t="s">
        <v>13</v>
      </c>
    </row>
    <row r="39" spans="1:12">
      <c r="A39" s="6" t="s">
        <v>81</v>
      </c>
      <c r="B39" s="6" t="s">
        <v>79</v>
      </c>
      <c r="C39">
        <v>1706701</v>
      </c>
      <c r="D39">
        <v>2013951</v>
      </c>
      <c r="E39">
        <f>C39-D39</f>
        <v>-307250</v>
      </c>
      <c r="F39" s="1">
        <f>E39/D39</f>
        <v>-0.15256081205550681</v>
      </c>
      <c r="G39">
        <v>143138</v>
      </c>
      <c r="H39">
        <v>-96183</v>
      </c>
      <c r="I39">
        <f>G39-H39</f>
        <v>239321</v>
      </c>
      <c r="J39" s="1">
        <f>G39/C39</f>
        <v>8.3868234681997611E-2</v>
      </c>
      <c r="K39" t="s">
        <v>16</v>
      </c>
      <c r="L39"/>
    </row>
    <row r="40" spans="1:12">
      <c r="A40" s="6" t="s">
        <v>82</v>
      </c>
      <c r="B40" s="6" t="s">
        <v>79</v>
      </c>
      <c r="C40">
        <v>95379</v>
      </c>
      <c r="D40">
        <v>87292</v>
      </c>
      <c r="E40">
        <f t="shared" ref="E40:E41" si="4">C40-D40</f>
        <v>8087</v>
      </c>
      <c r="F40" s="1">
        <f t="shared" ref="F40:F41" si="5">E40/D40</f>
        <v>9.2643082985840633E-2</v>
      </c>
      <c r="G40">
        <v>23669</v>
      </c>
      <c r="H40">
        <v>4596</v>
      </c>
      <c r="I40">
        <f t="shared" ref="I40:I41" si="6">G40-H40</f>
        <v>19073</v>
      </c>
      <c r="J40" s="1">
        <f t="shared" ref="J40:J41" si="7">G40/C40</f>
        <v>0.24815735119890123</v>
      </c>
      <c r="K40" t="s">
        <v>16</v>
      </c>
      <c r="L40"/>
    </row>
    <row r="41" spans="1:12">
      <c r="A41" s="6" t="s">
        <v>83</v>
      </c>
      <c r="B41" s="6" t="s">
        <v>79</v>
      </c>
      <c r="C41">
        <v>4522</v>
      </c>
      <c r="D41">
        <v>25428</v>
      </c>
      <c r="E41">
        <f t="shared" si="4"/>
        <v>-20906</v>
      </c>
      <c r="F41" s="1">
        <f t="shared" si="5"/>
        <v>-0.82216454302343878</v>
      </c>
      <c r="G41">
        <v>-2558</v>
      </c>
      <c r="H41">
        <v>240</v>
      </c>
      <c r="I41">
        <f t="shared" si="6"/>
        <v>-2798</v>
      </c>
      <c r="J41" s="1">
        <f t="shared" si="7"/>
        <v>-0.56567890314020342</v>
      </c>
      <c r="K41" t="s">
        <v>16</v>
      </c>
      <c r="L41" t="s">
        <v>84</v>
      </c>
    </row>
    <row r="42" spans="1:12" s="16" customFormat="1">
      <c r="A42" s="7" t="s">
        <v>85</v>
      </c>
      <c r="B42" s="7"/>
      <c r="C42" s="2">
        <f>SUM(C39:C41)</f>
        <v>1806602</v>
      </c>
      <c r="D42" s="2">
        <f>SUM(D39:D41)</f>
        <v>2126671</v>
      </c>
      <c r="E42" s="2">
        <f>C42-D42</f>
        <v>-320069</v>
      </c>
      <c r="F42" s="3">
        <f>E42/D42</f>
        <v>-0.15050235791055599</v>
      </c>
      <c r="G42" s="2">
        <f>SUM(G39:G41)</f>
        <v>164249</v>
      </c>
      <c r="H42" s="2">
        <f>SUM(H39:H41)</f>
        <v>-91347</v>
      </c>
      <c r="I42" s="2">
        <f>G42-H42</f>
        <v>255596</v>
      </c>
      <c r="J42" s="3">
        <f>G42/C42</f>
        <v>9.0915984815692671E-2</v>
      </c>
      <c r="K42" s="2"/>
      <c r="L42" s="2"/>
    </row>
    <row r="43" spans="1:12">
      <c r="G43" s="19"/>
      <c r="K43" s="19"/>
    </row>
    <row r="44" spans="1:12">
      <c r="A44" s="10" t="s">
        <v>86</v>
      </c>
      <c r="B44" s="9"/>
      <c r="C44" s="9">
        <f>C42+C35</f>
        <v>2294094</v>
      </c>
      <c r="D44" s="9">
        <f>D42+D35</f>
        <v>2659397</v>
      </c>
      <c r="E44" s="9">
        <f>C44-D44</f>
        <v>-365303</v>
      </c>
      <c r="F44" s="12">
        <f>E44/D44</f>
        <v>-0.13736309396453406</v>
      </c>
      <c r="G44" s="9">
        <f>G42+G35</f>
        <v>184962</v>
      </c>
      <c r="H44" s="9">
        <f>H42+H35</f>
        <v>-81599</v>
      </c>
      <c r="I44" s="9">
        <f>G44-H44</f>
        <v>266561</v>
      </c>
      <c r="J44" s="12">
        <f>G44/C44</f>
        <v>8.0625292599169868E-2</v>
      </c>
      <c r="K44" s="9"/>
      <c r="L44" s="9"/>
    </row>
    <row r="47" spans="1:12" ht="23.25">
      <c r="A47" s="15" t="s">
        <v>87</v>
      </c>
    </row>
    <row r="48" spans="1:12" s="17" customFormat="1" ht="30">
      <c r="A48" s="11" t="s">
        <v>2</v>
      </c>
      <c r="B48" s="11" t="s">
        <v>3</v>
      </c>
      <c r="C48" s="5" t="s">
        <v>4</v>
      </c>
      <c r="D48" s="5" t="s">
        <v>5</v>
      </c>
      <c r="E48" s="5" t="s">
        <v>6</v>
      </c>
      <c r="F48" s="5" t="s">
        <v>7</v>
      </c>
      <c r="G48" s="5" t="s">
        <v>8</v>
      </c>
      <c r="H48" s="5" t="s">
        <v>9</v>
      </c>
      <c r="I48" s="5" t="s">
        <v>10</v>
      </c>
      <c r="J48" s="5" t="s">
        <v>11</v>
      </c>
      <c r="K48" s="5" t="s">
        <v>12</v>
      </c>
      <c r="L48" s="5" t="s">
        <v>13</v>
      </c>
    </row>
    <row r="49" spans="1:12">
      <c r="A49" s="6" t="s">
        <v>88</v>
      </c>
      <c r="B49" s="6" t="s">
        <v>79</v>
      </c>
      <c r="C49">
        <v>6000</v>
      </c>
      <c r="D49">
        <v>6000</v>
      </c>
      <c r="E49">
        <f t="shared" ref="E49:E51" si="8">C49-D49</f>
        <v>0</v>
      </c>
      <c r="F49" s="1">
        <f t="shared" ref="F49:F51" si="9">E49/D49</f>
        <v>0</v>
      </c>
      <c r="G49">
        <v>-7507</v>
      </c>
      <c r="H49">
        <v>-445</v>
      </c>
      <c r="I49">
        <f t="shared" ref="I49:I51" si="10">G49-H49</f>
        <v>-7062</v>
      </c>
      <c r="J49" s="1">
        <f t="shared" ref="J49:J51" si="11">G49/C49</f>
        <v>-1.2511666666666668</v>
      </c>
      <c r="K49" t="s">
        <v>16</v>
      </c>
      <c r="L49"/>
    </row>
    <row r="50" spans="1:12">
      <c r="A50" s="6" t="s">
        <v>89</v>
      </c>
      <c r="B50" s="6" t="s">
        <v>79</v>
      </c>
      <c r="C50">
        <v>42819</v>
      </c>
      <c r="D50">
        <v>65541</v>
      </c>
      <c r="E50">
        <f t="shared" si="8"/>
        <v>-22722</v>
      </c>
      <c r="F50" s="1">
        <f t="shared" si="9"/>
        <v>-0.34668375520666456</v>
      </c>
      <c r="G50">
        <v>-193768</v>
      </c>
      <c r="H50">
        <v>789</v>
      </c>
      <c r="I50">
        <f t="shared" si="10"/>
        <v>-194557</v>
      </c>
      <c r="J50" s="1">
        <f t="shared" si="11"/>
        <v>-4.5252808332749481</v>
      </c>
      <c r="K50" t="s">
        <v>16</v>
      </c>
      <c r="L50"/>
    </row>
    <row r="51" spans="1:12">
      <c r="A51" s="6" t="s">
        <v>90</v>
      </c>
      <c r="B51" s="6" t="s">
        <v>79</v>
      </c>
      <c r="C51">
        <v>1298451</v>
      </c>
      <c r="D51">
        <v>1473882</v>
      </c>
      <c r="E51">
        <f t="shared" si="8"/>
        <v>-175431</v>
      </c>
      <c r="F51" s="1">
        <f t="shared" si="9"/>
        <v>-0.11902648923048113</v>
      </c>
      <c r="G51">
        <v>196479</v>
      </c>
      <c r="H51">
        <v>49590</v>
      </c>
      <c r="I51">
        <f t="shared" si="10"/>
        <v>146889</v>
      </c>
      <c r="J51" s="1">
        <f t="shared" si="11"/>
        <v>0.15131799351689051</v>
      </c>
      <c r="K51" t="s">
        <v>16</v>
      </c>
      <c r="L51"/>
    </row>
    <row r="53" spans="1:12">
      <c r="A53" s="14" t="s">
        <v>91</v>
      </c>
    </row>
    <row r="54" spans="1:12">
      <c r="A54" s="14" t="s">
        <v>92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2021-08-16T11:22:53Z</dcterms:created>
  <dcterms:modified xsi:type="dcterms:W3CDTF">2021-08-19T07:17:28Z</dcterms:modified>
  <cp:category/>
  <cp:contentStatus/>
</cp:coreProperties>
</file>