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196" yWindow="948" windowWidth="9312" windowHeight="8028"/>
  </bookViews>
  <sheets>
    <sheet name="330 - OP" sheetId="7" r:id="rId1"/>
    <sheet name="330 - FRP" sheetId="6" r:id="rId2"/>
    <sheet name="370 - CPI" sheetId="5" r:id="rId3"/>
    <sheet name="Additional Notes" sheetId="4" r:id="rId4"/>
  </sheets>
  <definedNames>
    <definedName name="_xlnm.Database">#REF!</definedName>
    <definedName name="test">#REF!</definedName>
    <definedName name="test2">#REF!</definedName>
    <definedName name="test3">#REF!</definedName>
    <definedName name="test5">#REF!</definedName>
    <definedName name="test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7" l="1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R9" i="6"/>
  <c r="R28" i="6" s="1"/>
  <c r="H28" i="6" s="1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P9" i="6"/>
  <c r="S9" i="6" s="1"/>
  <c r="P10" i="6"/>
  <c r="S10" i="6" s="1"/>
  <c r="P13" i="6"/>
  <c r="S13" i="6" s="1"/>
  <c r="P14" i="6"/>
  <c r="S14" i="6" s="1"/>
  <c r="P17" i="6"/>
  <c r="S17" i="6" s="1"/>
  <c r="P18" i="6"/>
  <c r="S18" i="6" s="1"/>
  <c r="P21" i="6"/>
  <c r="S21" i="6" s="1"/>
  <c r="P22" i="6"/>
  <c r="S22" i="6" s="1"/>
  <c r="P25" i="6"/>
  <c r="S25" i="6" s="1"/>
  <c r="P26" i="6"/>
  <c r="S26" i="6" s="1"/>
  <c r="R8" i="6"/>
  <c r="G3" i="4"/>
  <c r="K4" i="5"/>
  <c r="C3" i="4"/>
  <c r="G4" i="5"/>
  <c r="C1" i="4"/>
  <c r="I1" i="5"/>
  <c r="N1" i="6"/>
  <c r="Q3" i="6"/>
  <c r="L3" i="6"/>
  <c r="C40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P8" i="7" s="1"/>
  <c r="T8" i="7" s="1"/>
  <c r="T38" i="7" s="1"/>
  <c r="C30" i="6"/>
  <c r="O27" i="6"/>
  <c r="P27" i="6" s="1"/>
  <c r="S27" i="6" s="1"/>
  <c r="O26" i="6"/>
  <c r="O25" i="6"/>
  <c r="O24" i="6"/>
  <c r="P24" i="6" s="1"/>
  <c r="S24" i="6" s="1"/>
  <c r="O23" i="6"/>
  <c r="P23" i="6" s="1"/>
  <c r="S23" i="6" s="1"/>
  <c r="O22" i="6"/>
  <c r="O21" i="6"/>
  <c r="O20" i="6"/>
  <c r="P20" i="6" s="1"/>
  <c r="S20" i="6" s="1"/>
  <c r="O19" i="6"/>
  <c r="P19" i="6" s="1"/>
  <c r="S19" i="6" s="1"/>
  <c r="O18" i="6"/>
  <c r="O17" i="6"/>
  <c r="O16" i="6"/>
  <c r="P16" i="6" s="1"/>
  <c r="S16" i="6" s="1"/>
  <c r="O15" i="6"/>
  <c r="P15" i="6" s="1"/>
  <c r="S15" i="6" s="1"/>
  <c r="O14" i="6"/>
  <c r="O13" i="6"/>
  <c r="O12" i="6"/>
  <c r="P12" i="6" s="1"/>
  <c r="S12" i="6" s="1"/>
  <c r="O11" i="6"/>
  <c r="P11" i="6" s="1"/>
  <c r="S11" i="6" s="1"/>
  <c r="O10" i="6"/>
  <c r="O9" i="6"/>
  <c r="O8" i="6"/>
  <c r="P8" i="6" s="1"/>
  <c r="S8" i="6" s="1"/>
  <c r="J28" i="5"/>
  <c r="H28" i="5"/>
  <c r="F28" i="5"/>
  <c r="K28" i="5" s="1"/>
  <c r="J27" i="5"/>
  <c r="H27" i="5"/>
  <c r="F27" i="5"/>
  <c r="J26" i="5"/>
  <c r="H26" i="5"/>
  <c r="F26" i="5"/>
  <c r="J25" i="5"/>
  <c r="H25" i="5"/>
  <c r="F25" i="5"/>
  <c r="K25" i="5" s="1"/>
  <c r="J24" i="5"/>
  <c r="H24" i="5"/>
  <c r="F24" i="5"/>
  <c r="K24" i="5" s="1"/>
  <c r="J23" i="5"/>
  <c r="H23" i="5"/>
  <c r="F23" i="5"/>
  <c r="J22" i="5"/>
  <c r="H22" i="5"/>
  <c r="F22" i="5"/>
  <c r="J21" i="5"/>
  <c r="H21" i="5"/>
  <c r="F21" i="5"/>
  <c r="K21" i="5" s="1"/>
  <c r="J20" i="5"/>
  <c r="H20" i="5"/>
  <c r="F20" i="5"/>
  <c r="K20" i="5" s="1"/>
  <c r="J19" i="5"/>
  <c r="H19" i="5"/>
  <c r="F19" i="5"/>
  <c r="J18" i="5"/>
  <c r="H18" i="5"/>
  <c r="F18" i="5"/>
  <c r="J17" i="5"/>
  <c r="H17" i="5"/>
  <c r="F17" i="5"/>
  <c r="K17" i="5" s="1"/>
  <c r="J16" i="5"/>
  <c r="H16" i="5"/>
  <c r="F16" i="5"/>
  <c r="K16" i="5" s="1"/>
  <c r="J15" i="5"/>
  <c r="H15" i="5"/>
  <c r="F15" i="5"/>
  <c r="J14" i="5"/>
  <c r="H14" i="5"/>
  <c r="F14" i="5"/>
  <c r="J13" i="5"/>
  <c r="H13" i="5"/>
  <c r="F13" i="5"/>
  <c r="K13" i="5" s="1"/>
  <c r="J12" i="5"/>
  <c r="H12" i="5"/>
  <c r="F12" i="5"/>
  <c r="K12" i="5" s="1"/>
  <c r="J11" i="5"/>
  <c r="H11" i="5"/>
  <c r="F11" i="5"/>
  <c r="J10" i="5"/>
  <c r="H10" i="5"/>
  <c r="F10" i="5"/>
  <c r="J9" i="5"/>
  <c r="F9" i="5"/>
  <c r="J29" i="5" l="1"/>
  <c r="K11" i="5"/>
  <c r="K15" i="5"/>
  <c r="K19" i="5"/>
  <c r="K23" i="5"/>
  <c r="K27" i="5"/>
  <c r="K10" i="5"/>
  <c r="K14" i="5"/>
  <c r="K18" i="5"/>
  <c r="K22" i="5"/>
  <c r="K26" i="5"/>
  <c r="F29" i="5"/>
  <c r="H9" i="5"/>
  <c r="H29" i="5" s="1"/>
  <c r="K29" i="5" s="1"/>
  <c r="R8" i="7"/>
  <c r="R38" i="7" s="1"/>
  <c r="U38" i="7" s="1"/>
  <c r="D38" i="7" s="1"/>
  <c r="P28" i="6"/>
  <c r="D29" i="5" l="1"/>
  <c r="K9" i="5"/>
  <c r="U8" i="7"/>
  <c r="S28" i="6"/>
  <c r="J28" i="6" s="1"/>
  <c r="G38" i="7" s="1"/>
  <c r="I38" i="7" s="1"/>
  <c r="E28" i="6"/>
</calcChain>
</file>

<file path=xl/sharedStrings.xml><?xml version="1.0" encoding="utf-8"?>
<sst xmlns="http://schemas.openxmlformats.org/spreadsheetml/2006/main" count="180" uniqueCount="145">
  <si>
    <t>Community:</t>
  </si>
  <si>
    <t>330 OUTREACH PROJECTS WORKSHEET</t>
  </si>
  <si>
    <t>330 Outreach Project (OP) Worksheet</t>
  </si>
  <si>
    <t>Outreach Projects</t>
  </si>
  <si>
    <t>Points per Topic</t>
  </si>
  <si>
    <t>Topics Covered</t>
  </si>
  <si>
    <t>Times per Year</t>
  </si>
  <si>
    <t>OP</t>
  </si>
  <si>
    <t>Multipliers</t>
  </si>
  <si>
    <t>1. Hazard</t>
  </si>
  <si>
    <t>2.    Insure</t>
  </si>
  <si>
    <t>3.       People</t>
  </si>
  <si>
    <t>4. Property</t>
  </si>
  <si>
    <t>5.       Build</t>
  </si>
  <si>
    <t>6.     Natural</t>
  </si>
  <si>
    <t>Count</t>
  </si>
  <si>
    <t>PPI?</t>
  </si>
  <si>
    <r>
      <rPr>
        <sz val="10"/>
        <rFont val="Arial"/>
        <family val="2"/>
      </rPr>
      <t>PPI</t>
    </r>
    <r>
      <rPr>
        <b/>
        <sz val="10"/>
        <rFont val="Arial"/>
        <family val="2"/>
      </rPr>
      <t xml:space="preserve"> (OP)</t>
    </r>
  </si>
  <si>
    <t>STK?</t>
  </si>
  <si>
    <r>
      <rPr>
        <sz val="10"/>
        <rFont val="Arial"/>
        <family val="2"/>
      </rPr>
      <t>STK</t>
    </r>
    <r>
      <rPr>
        <b/>
        <sz val="10"/>
        <rFont val="Arial"/>
        <family val="2"/>
      </rPr>
      <t xml:space="preserve"> (OP)</t>
    </r>
  </si>
  <si>
    <t>OP + PPI + STK</t>
  </si>
  <si>
    <t>OP#1</t>
  </si>
  <si>
    <t>y</t>
  </si>
  <si>
    <t>OP#2</t>
  </si>
  <si>
    <t>n</t>
  </si>
  <si>
    <t>OP#3</t>
  </si>
  <si>
    <t>OP#4</t>
  </si>
  <si>
    <t>OP#5</t>
  </si>
  <si>
    <t>OP#6</t>
  </si>
  <si>
    <t>OP#7</t>
  </si>
  <si>
    <t>OP#8</t>
  </si>
  <si>
    <t>OP#9</t>
  </si>
  <si>
    <t>OP#10</t>
  </si>
  <si>
    <t>OP#11</t>
  </si>
  <si>
    <t>OP#12</t>
  </si>
  <si>
    <t>OP#13</t>
  </si>
  <si>
    <t>OP#14</t>
  </si>
  <si>
    <t>OP#15</t>
  </si>
  <si>
    <t>OP#16</t>
  </si>
  <si>
    <t>OP#17</t>
  </si>
  <si>
    <t>OP#18</t>
  </si>
  <si>
    <t>OP#19</t>
  </si>
  <si>
    <t>OP#20</t>
  </si>
  <si>
    <t>OP#21</t>
  </si>
  <si>
    <t>OP#22</t>
  </si>
  <si>
    <t>OP#23</t>
  </si>
  <si>
    <t>OP#24</t>
  </si>
  <si>
    <t>OP#25</t>
  </si>
  <si>
    <t>OP#26</t>
  </si>
  <si>
    <t>OP#27</t>
  </si>
  <si>
    <t>OP#28</t>
  </si>
  <si>
    <t>OP#29</t>
  </si>
  <si>
    <t>OP#30</t>
  </si>
  <si>
    <t xml:space="preserve">c330 = </t>
  </si>
  <si>
    <t>cOP:</t>
  </si>
  <si>
    <t xml:space="preserve"> + </t>
  </si>
  <si>
    <t>cFRP:</t>
  </si>
  <si>
    <t xml:space="preserve"> = </t>
  </si>
  <si>
    <t xml:space="preserve">∑OP: </t>
  </si>
  <si>
    <t xml:space="preserve">∑PPI: </t>
  </si>
  <si>
    <t xml:space="preserve">∑STK: </t>
  </si>
  <si>
    <t>Number of OP projects:</t>
  </si>
  <si>
    <t>Notes:</t>
  </si>
  <si>
    <t>c330 ≤ 350</t>
  </si>
  <si>
    <t>∑OP ≤ 200</t>
  </si>
  <si>
    <t>∑PPI ≤ 80</t>
  </si>
  <si>
    <t>∑STK ≤ 60</t>
  </si>
  <si>
    <t>330 FLOOD RESPONSE PREPARATIONS PROJECT WORKSHEET</t>
  </si>
  <si>
    <t>Flood Response Preparations (FRP) Project Worksheet</t>
  </si>
  <si>
    <t>Times Deli- vered</t>
  </si>
  <si>
    <t>FRP</t>
  </si>
  <si>
    <t>PPI (FRP)</t>
  </si>
  <si>
    <t>FRP + PPI</t>
  </si>
  <si>
    <t>FRP#1</t>
  </si>
  <si>
    <t>FRP#2</t>
  </si>
  <si>
    <t>FRP#3</t>
  </si>
  <si>
    <t>FRP#4</t>
  </si>
  <si>
    <t>FRP#5</t>
  </si>
  <si>
    <t>FRP#6</t>
  </si>
  <si>
    <t>FRP#7</t>
  </si>
  <si>
    <t>FRP#8</t>
  </si>
  <si>
    <t>FRP#9</t>
  </si>
  <si>
    <t>FRP#10</t>
  </si>
  <si>
    <t>FRP#11</t>
  </si>
  <si>
    <t>FRP#12</t>
  </si>
  <si>
    <t>FRP#13</t>
  </si>
  <si>
    <t>FRP#14</t>
  </si>
  <si>
    <t>FRP#15</t>
  </si>
  <si>
    <t>FRP#16</t>
  </si>
  <si>
    <t>FRP#17</t>
  </si>
  <si>
    <t>FRP#18</t>
  </si>
  <si>
    <t>FRP#19</t>
  </si>
  <si>
    <t>FRP#20</t>
  </si>
  <si>
    <t xml:space="preserve">cFRP </t>
  </si>
  <si>
    <t>=</t>
  </si>
  <si>
    <t xml:space="preserve">∑FRP: </t>
  </si>
  <si>
    <t xml:space="preserve">+     ∑PPI(FRP):          </t>
  </si>
  <si>
    <t xml:space="preserve">          ∑FRP: </t>
  </si>
  <si>
    <t>Number of FRP projects:</t>
  </si>
  <si>
    <t>∑FRP ≤ 50</t>
  </si>
  <si>
    <t>∑PPI ≤ 20</t>
  </si>
  <si>
    <t>370 FLOOD INSURANCE PROMOTION WORKSHEET</t>
  </si>
  <si>
    <t>Flood Insurance Promotion Worksheet</t>
  </si>
  <si>
    <t>A. Points per Topic</t>
  </si>
  <si>
    <t>B. Number of times project is delivered</t>
  </si>
  <si>
    <t>CPI + PPI + STK</t>
  </si>
  <si>
    <t>CPI#1</t>
  </si>
  <si>
    <t>CPI#2</t>
  </si>
  <si>
    <t>CPI#3</t>
  </si>
  <si>
    <t>CPI#4</t>
  </si>
  <si>
    <t>CPI#5</t>
  </si>
  <si>
    <t>CPI#6</t>
  </si>
  <si>
    <t>CPI#7</t>
  </si>
  <si>
    <t>CPI#8</t>
  </si>
  <si>
    <t>CPI#9</t>
  </si>
  <si>
    <t>CPI#10</t>
  </si>
  <si>
    <t>CPI#11</t>
  </si>
  <si>
    <t>CPI#12</t>
  </si>
  <si>
    <t>CPI#13</t>
  </si>
  <si>
    <t>CPI#14</t>
  </si>
  <si>
    <t>CPI#15</t>
  </si>
  <si>
    <t>CPI#16</t>
  </si>
  <si>
    <t>CPI#17</t>
  </si>
  <si>
    <t>CPI#18</t>
  </si>
  <si>
    <t>CPI#19</t>
  </si>
  <si>
    <t>CPI#20</t>
  </si>
  <si>
    <t>CPI = ∑(CPI + PPI + STK) =</t>
  </si>
  <si>
    <t>∑CPI:</t>
  </si>
  <si>
    <t>∑PPI:</t>
  </si>
  <si>
    <t>∑STK:</t>
  </si>
  <si>
    <t>Coverage of the topic of flood insurance in the same project cannot be credited under both 370 and 330. If a project implemented pursuant to the CPI covers several topics, the topic of flood insurance should be scored only in 370 while the other topics can be scored in 330.</t>
  </si>
  <si>
    <t>CPI ≤ 60</t>
  </si>
  <si>
    <t xml:space="preserve">Reviewer: </t>
  </si>
  <si>
    <t xml:space="preserve">Date: </t>
  </si>
  <si>
    <t>Date:</t>
  </si>
  <si>
    <t>Reviewer:</t>
  </si>
  <si>
    <t>Additional Notes about this PPI and it's OPs</t>
  </si>
  <si>
    <t>7.  PPI Msg 1</t>
  </si>
  <si>
    <t>8.  PPI Msg 2</t>
  </si>
  <si>
    <t>9.  PPI Msg 3</t>
  </si>
  <si>
    <t>10.  PPI Msg 4</t>
  </si>
  <si>
    <r>
      <t>CPI i =               A x B</t>
    </r>
    <r>
      <rPr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x 2</t>
    </r>
  </si>
  <si>
    <r>
      <t xml:space="preserve">PPI </t>
    </r>
    <r>
      <rPr>
        <b/>
        <sz val="10"/>
        <rFont val="Arial"/>
        <family val="2"/>
      </rPr>
      <t xml:space="preserve"> (CPI)</t>
    </r>
  </si>
  <si>
    <r>
      <rPr>
        <sz val="10"/>
        <rFont val="Arial"/>
        <family val="2"/>
      </rPr>
      <t xml:space="preserve">STK  </t>
    </r>
    <r>
      <rPr>
        <b/>
        <sz val="10"/>
        <rFont val="Arial"/>
        <family val="2"/>
      </rPr>
      <t>(CPI)</t>
    </r>
  </si>
  <si>
    <t>PPI Messages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</si>
</sst>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sz val="1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11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color indexed="53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159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0" fillId="0" borderId="0" xfId="0" applyFont="1" applyProtection="1"/>
    <xf numFmtId="0" fontId="3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164" fontId="0" fillId="0" borderId="0" xfId="0" applyNumberFormat="1" applyProtection="1"/>
    <xf numFmtId="0" fontId="1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10" fillId="2" borderId="7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2" fontId="9" fillId="2" borderId="11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right" vertical="center"/>
    </xf>
    <xf numFmtId="2" fontId="1" fillId="0" borderId="15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10" fillId="6" borderId="1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0" fontId="13" fillId="0" borderId="0" xfId="0" applyFont="1" applyProtection="1"/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/>
    <xf numFmtId="0" fontId="3" fillId="0" borderId="0" xfId="0" applyFont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9" fillId="2" borderId="21" xfId="0" applyFont="1" applyFill="1" applyBorder="1" applyAlignment="1" applyProtection="1">
      <alignment horizontal="center" vertical="center"/>
    </xf>
    <xf numFmtId="164" fontId="10" fillId="2" borderId="6" xfId="0" applyNumberFormat="1" applyFont="1" applyFill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0" fillId="0" borderId="15" xfId="0" applyFont="1" applyFill="1" applyBorder="1" applyAlignment="1" applyProtection="1">
      <alignment horizontal="right"/>
    </xf>
    <xf numFmtId="0" fontId="10" fillId="0" borderId="15" xfId="0" applyFont="1" applyFill="1" applyBorder="1" applyAlignment="1" applyProtection="1">
      <alignment horizontal="center" vertical="center"/>
    </xf>
    <xf numFmtId="0" fontId="10" fillId="6" borderId="15" xfId="0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/>
    </xf>
    <xf numFmtId="164" fontId="9" fillId="0" borderId="15" xfId="0" applyNumberFormat="1" applyFont="1" applyFill="1" applyBorder="1" applyAlignment="1" applyProtection="1">
      <alignment horizontal="center" vertical="center"/>
    </xf>
    <xf numFmtId="164" fontId="10" fillId="6" borderId="15" xfId="0" applyNumberFormat="1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2" fontId="9" fillId="2" borderId="11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/>
    </xf>
    <xf numFmtId="2" fontId="10" fillId="6" borderId="17" xfId="0" applyNumberFormat="1" applyFont="1" applyFill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2" fontId="10" fillId="6" borderId="23" xfId="0" applyNumberFormat="1" applyFont="1" applyFill="1" applyBorder="1" applyAlignment="1" applyProtection="1">
      <alignment horizontal="center"/>
    </xf>
    <xf numFmtId="2" fontId="10" fillId="0" borderId="18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Alignment="1"/>
    <xf numFmtId="0" fontId="0" fillId="0" borderId="0" xfId="0" applyAlignment="1"/>
    <xf numFmtId="0" fontId="9" fillId="2" borderId="11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18" fillId="0" borderId="0" xfId="0" applyFont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</xf>
    <xf numFmtId="0" fontId="19" fillId="0" borderId="1" xfId="0" applyFont="1" applyBorder="1" applyProtection="1"/>
    <xf numFmtId="0" fontId="3" fillId="0" borderId="1" xfId="0" applyFont="1" applyBorder="1" applyProtection="1"/>
    <xf numFmtId="0" fontId="1" fillId="0" borderId="0" xfId="0" applyFont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center" vertical="center" wrapText="1"/>
    </xf>
    <xf numFmtId="1" fontId="10" fillId="6" borderId="15" xfId="0" applyNumberFormat="1" applyFont="1" applyFill="1" applyBorder="1" applyAlignment="1" applyProtection="1">
      <alignment horizontal="center"/>
    </xf>
    <xf numFmtId="0" fontId="10" fillId="6" borderId="1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right" vertical="center"/>
    </xf>
    <xf numFmtId="2" fontId="10" fillId="6" borderId="17" xfId="0" applyNumberFormat="1" applyFont="1" applyFill="1" applyBorder="1" applyAlignment="1" applyProtection="1">
      <alignment horizontal="center" vertical="center" wrapText="1"/>
    </xf>
    <xf numFmtId="2" fontId="1" fillId="0" borderId="18" xfId="0" applyNumberFormat="1" applyFont="1" applyFill="1" applyBorder="1" applyAlignment="1" applyProtection="1">
      <alignment horizontal="center"/>
    </xf>
    <xf numFmtId="2" fontId="1" fillId="6" borderId="15" xfId="0" applyNumberFormat="1" applyFont="1" applyFill="1" applyBorder="1" applyAlignment="1" applyProtection="1">
      <alignment horizontal="center" vertical="center" wrapText="1"/>
    </xf>
    <xf numFmtId="2" fontId="10" fillId="6" borderId="15" xfId="0" applyNumberFormat="1" applyFont="1" applyFill="1" applyBorder="1" applyAlignment="1" applyProtection="1">
      <alignment horizontal="center" vertical="center"/>
    </xf>
    <xf numFmtId="2" fontId="1" fillId="6" borderId="15" xfId="0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2" fontId="9" fillId="2" borderId="8" xfId="0" applyNumberFormat="1" applyFont="1" applyFill="1" applyBorder="1" applyAlignment="1" applyProtection="1">
      <alignment horizontal="center" vertical="center" wrapText="1"/>
    </xf>
    <xf numFmtId="2" fontId="9" fillId="2" borderId="9" xfId="0" applyNumberFormat="1" applyFont="1" applyFill="1" applyBorder="1" applyAlignment="1" applyProtection="1">
      <alignment horizontal="center" vertical="center" wrapText="1"/>
    </xf>
    <xf numFmtId="2" fontId="9" fillId="2" borderId="1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/>
    <xf numFmtId="0" fontId="0" fillId="0" borderId="1" xfId="0" applyFont="1" applyBorder="1" applyAlignment="1"/>
    <xf numFmtId="0" fontId="7" fillId="0" borderId="0" xfId="0" applyFont="1" applyBorder="1" applyAlignment="1" applyProtection="1"/>
    <xf numFmtId="0" fontId="0" fillId="0" borderId="0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Fill="1" applyBorder="1" applyAlignment="1" applyProtection="1"/>
    <xf numFmtId="0" fontId="0" fillId="0" borderId="0" xfId="0" applyFill="1" applyBorder="1" applyAlignment="1"/>
    <xf numFmtId="0" fontId="3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/>
      <protection hidden="1"/>
    </xf>
    <xf numFmtId="0" fontId="0" fillId="0" borderId="1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left"/>
      <protection hidden="1"/>
    </xf>
    <xf numFmtId="14" fontId="0" fillId="0" borderId="1" xfId="0" applyNumberFormat="1" applyFont="1" applyBorder="1" applyAlignment="1">
      <alignment horizontal="left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</xdr:row>
      <xdr:rowOff>53340</xdr:rowOff>
    </xdr:from>
    <xdr:to>
      <xdr:col>9</xdr:col>
      <xdr:colOff>563880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182880" y="982980"/>
          <a:ext cx="5676900" cy="7559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F0"/>
    <pageSetUpPr fitToPage="1"/>
  </sheetPr>
  <dimension ref="A1:W43"/>
  <sheetViews>
    <sheetView tabSelected="1" zoomScaleNormal="100" workbookViewId="0">
      <pane ySplit="7" topLeftCell="A8" activePane="bottomLeft" state="frozen"/>
      <selection pane="bottomLeft" activeCell="B1" sqref="B1"/>
    </sheetView>
  </sheetViews>
  <sheetFormatPr defaultColWidth="9.109375" defaultRowHeight="14.4" x14ac:dyDescent="0.3"/>
  <cols>
    <col min="1" max="1" width="7.5546875" style="1" customWidth="1"/>
    <col min="2" max="2" width="24.109375" style="1" bestFit="1" customWidth="1"/>
    <col min="3" max="3" width="6.5546875" style="1" customWidth="1"/>
    <col min="4" max="13" width="8.33203125" style="1" customWidth="1"/>
    <col min="14" max="14" width="7.109375" style="1" customWidth="1"/>
    <col min="15" max="15" width="7.109375" style="1" hidden="1" customWidth="1"/>
    <col min="16" max="16" width="6.33203125" style="1" customWidth="1"/>
    <col min="17" max="17" width="5.44140625" style="1" customWidth="1"/>
    <col min="18" max="18" width="6.44140625" style="13" customWidth="1"/>
    <col min="19" max="19" width="5.5546875" style="1" customWidth="1"/>
    <col min="20" max="20" width="6.5546875" style="13" customWidth="1"/>
    <col min="21" max="22" width="9.109375" style="1"/>
    <col min="23" max="23" width="0" style="1" hidden="1" customWidth="1"/>
    <col min="24" max="16384" width="9.109375" style="1"/>
  </cols>
  <sheetData>
    <row r="1" spans="1:23" x14ac:dyDescent="0.3">
      <c r="B1" s="2"/>
      <c r="C1" s="3"/>
      <c r="D1" s="3"/>
      <c r="E1" s="3"/>
      <c r="F1" s="4"/>
      <c r="G1" s="4"/>
      <c r="M1" s="5"/>
      <c r="N1" s="5"/>
      <c r="O1" s="5"/>
      <c r="P1" s="6" t="s">
        <v>0</v>
      </c>
      <c r="Q1" s="113"/>
      <c r="R1" s="114"/>
      <c r="S1" s="114"/>
      <c r="T1" s="114"/>
      <c r="U1" s="114"/>
    </row>
    <row r="2" spans="1:23" s="9" customFormat="1" ht="17.399999999999999" x14ac:dyDescent="0.3">
      <c r="A2" s="7" t="s">
        <v>1</v>
      </c>
      <c r="B2" s="8"/>
      <c r="C2" s="8"/>
      <c r="D2" s="8"/>
      <c r="E2" s="8"/>
      <c r="F2" s="8"/>
      <c r="G2" s="8"/>
      <c r="Q2" s="10"/>
      <c r="R2" s="11"/>
      <c r="S2" s="115"/>
      <c r="T2" s="116"/>
      <c r="U2" s="116"/>
    </row>
    <row r="3" spans="1:23" s="9" customFormat="1" x14ac:dyDescent="0.3">
      <c r="A3" s="3"/>
      <c r="B3" s="8"/>
      <c r="C3" s="3"/>
      <c r="D3" s="3"/>
      <c r="E3" s="3"/>
      <c r="F3" s="8"/>
      <c r="G3" s="8"/>
      <c r="L3" s="6" t="s">
        <v>132</v>
      </c>
      <c r="M3" s="117"/>
      <c r="N3" s="118"/>
      <c r="O3" s="118"/>
      <c r="P3" s="118"/>
      <c r="Q3" s="118"/>
      <c r="R3" s="118"/>
      <c r="S3" s="102" t="s">
        <v>133</v>
      </c>
      <c r="T3" s="119"/>
      <c r="U3" s="120"/>
    </row>
    <row r="4" spans="1:23" ht="15" thickBot="1" x14ac:dyDescent="0.35">
      <c r="A4" s="12"/>
      <c r="B4" s="4"/>
      <c r="C4" s="3"/>
      <c r="D4" s="3"/>
      <c r="E4" s="3"/>
      <c r="F4" s="4"/>
      <c r="G4" s="4"/>
      <c r="S4" s="14"/>
      <c r="T4" s="15"/>
      <c r="U4" s="16"/>
    </row>
    <row r="5" spans="1:23" ht="19.95" customHeight="1" thickTop="1" x14ac:dyDescent="0.3">
      <c r="A5" s="121" t="s">
        <v>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</row>
    <row r="6" spans="1:23" ht="13.5" customHeight="1" x14ac:dyDescent="0.3">
      <c r="A6" s="124"/>
      <c r="B6" s="125" t="s">
        <v>3</v>
      </c>
      <c r="C6" s="109" t="s">
        <v>4</v>
      </c>
      <c r="D6" s="128" t="s">
        <v>5</v>
      </c>
      <c r="E6" s="129"/>
      <c r="F6" s="129"/>
      <c r="G6" s="129"/>
      <c r="H6" s="129"/>
      <c r="I6" s="130"/>
      <c r="J6" s="128" t="s">
        <v>144</v>
      </c>
      <c r="K6" s="129"/>
      <c r="L6" s="129"/>
      <c r="M6" s="130"/>
      <c r="N6" s="126" t="s">
        <v>6</v>
      </c>
      <c r="O6" s="17"/>
      <c r="P6" s="109" t="s">
        <v>7</v>
      </c>
      <c r="Q6" s="110" t="s">
        <v>8</v>
      </c>
      <c r="R6" s="111"/>
      <c r="S6" s="111"/>
      <c r="T6" s="111"/>
      <c r="U6" s="112"/>
    </row>
    <row r="7" spans="1:23" ht="28.2" customHeight="1" x14ac:dyDescent="0.3">
      <c r="A7" s="124"/>
      <c r="B7" s="125"/>
      <c r="C7" s="109"/>
      <c r="D7" s="18" t="s">
        <v>9</v>
      </c>
      <c r="E7" s="18" t="s">
        <v>10</v>
      </c>
      <c r="F7" s="19" t="s">
        <v>11</v>
      </c>
      <c r="G7" s="18" t="s">
        <v>12</v>
      </c>
      <c r="H7" s="18" t="s">
        <v>13</v>
      </c>
      <c r="I7" s="18" t="s">
        <v>14</v>
      </c>
      <c r="J7" s="18" t="s">
        <v>137</v>
      </c>
      <c r="K7" s="18" t="s">
        <v>138</v>
      </c>
      <c r="L7" s="18" t="s">
        <v>139</v>
      </c>
      <c r="M7" s="18" t="s">
        <v>140</v>
      </c>
      <c r="N7" s="127"/>
      <c r="O7" s="18" t="s">
        <v>15</v>
      </c>
      <c r="P7" s="109"/>
      <c r="Q7" s="88" t="s">
        <v>16</v>
      </c>
      <c r="R7" s="20" t="s">
        <v>17</v>
      </c>
      <c r="S7" s="21" t="s">
        <v>18</v>
      </c>
      <c r="T7" s="20" t="s">
        <v>19</v>
      </c>
      <c r="U7" s="22" t="s">
        <v>20</v>
      </c>
    </row>
    <row r="8" spans="1:23" s="156" customFormat="1" x14ac:dyDescent="0.3">
      <c r="A8" s="23" t="s">
        <v>21</v>
      </c>
      <c r="B8" s="15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>
        <f t="shared" ref="O8:O35" si="0">COUNTIFS(D8:M8,"&lt;&gt;")</f>
        <v>0</v>
      </c>
      <c r="P8" s="26">
        <f>ROUND(C8*O8*N8,2)</f>
        <v>0</v>
      </c>
      <c r="Q8" s="24"/>
      <c r="R8" s="27">
        <f>ROUND(IF(Q8="y",P8*0.4,0),2)</f>
        <v>0</v>
      </c>
      <c r="S8" s="24"/>
      <c r="T8" s="27">
        <f>ROUND(IF(AND(S8="y",Q8="y"),P8*0.3,0),2)</f>
        <v>0</v>
      </c>
      <c r="U8" s="155">
        <f>ROUND(SUM(P8,R8,T8),2)</f>
        <v>0</v>
      </c>
      <c r="W8" s="156" t="s">
        <v>22</v>
      </c>
    </row>
    <row r="9" spans="1:23" s="156" customFormat="1" x14ac:dyDescent="0.3">
      <c r="A9" s="23" t="s">
        <v>23</v>
      </c>
      <c r="B9" s="15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>
        <f t="shared" si="0"/>
        <v>0</v>
      </c>
      <c r="P9" s="26">
        <f t="shared" ref="P9:P37" si="1">ROUND(C9*O9*N9,2)</f>
        <v>0</v>
      </c>
      <c r="Q9" s="24"/>
      <c r="R9" s="27">
        <f t="shared" ref="R9:R37" si="2">ROUND(IF(Q9="y",P9*0.4,0),2)</f>
        <v>0</v>
      </c>
      <c r="S9" s="24"/>
      <c r="T9" s="27">
        <f t="shared" ref="T9:T37" si="3">ROUND(IF(AND(S9="y",Q9="y"),P9*0.3,0),2)</f>
        <v>0</v>
      </c>
      <c r="U9" s="155">
        <f t="shared" ref="U9:U37" si="4">ROUND(SUM(P9,R9,T9),2)</f>
        <v>0</v>
      </c>
      <c r="W9" s="156" t="s">
        <v>24</v>
      </c>
    </row>
    <row r="10" spans="1:23" s="156" customFormat="1" x14ac:dyDescent="0.3">
      <c r="A10" s="23" t="s">
        <v>25</v>
      </c>
      <c r="B10" s="15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>
        <f t="shared" si="0"/>
        <v>0</v>
      </c>
      <c r="P10" s="26">
        <f t="shared" si="1"/>
        <v>0</v>
      </c>
      <c r="Q10" s="24"/>
      <c r="R10" s="27">
        <f t="shared" si="2"/>
        <v>0</v>
      </c>
      <c r="S10" s="24"/>
      <c r="T10" s="27">
        <f t="shared" si="3"/>
        <v>0</v>
      </c>
      <c r="U10" s="155">
        <f t="shared" si="4"/>
        <v>0</v>
      </c>
    </row>
    <row r="11" spans="1:23" s="156" customFormat="1" x14ac:dyDescent="0.3">
      <c r="A11" s="23" t="s">
        <v>26</v>
      </c>
      <c r="B11" s="15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0"/>
        <v>0</v>
      </c>
      <c r="P11" s="26">
        <f t="shared" si="1"/>
        <v>0</v>
      </c>
      <c r="Q11" s="24"/>
      <c r="R11" s="27">
        <f t="shared" si="2"/>
        <v>0</v>
      </c>
      <c r="S11" s="24"/>
      <c r="T11" s="27">
        <f t="shared" si="3"/>
        <v>0</v>
      </c>
      <c r="U11" s="155">
        <f t="shared" si="4"/>
        <v>0</v>
      </c>
    </row>
    <row r="12" spans="1:23" s="156" customFormat="1" x14ac:dyDescent="0.3">
      <c r="A12" s="23" t="s">
        <v>27</v>
      </c>
      <c r="B12" s="15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0</v>
      </c>
      <c r="P12" s="26">
        <f t="shared" si="1"/>
        <v>0</v>
      </c>
      <c r="Q12" s="24"/>
      <c r="R12" s="27">
        <f t="shared" si="2"/>
        <v>0</v>
      </c>
      <c r="S12" s="24"/>
      <c r="T12" s="27">
        <f t="shared" si="3"/>
        <v>0</v>
      </c>
      <c r="U12" s="155">
        <f t="shared" si="4"/>
        <v>0</v>
      </c>
    </row>
    <row r="13" spans="1:23" s="156" customFormat="1" x14ac:dyDescent="0.3">
      <c r="A13" s="23" t="s">
        <v>28</v>
      </c>
      <c r="B13" s="15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0"/>
        <v>0</v>
      </c>
      <c r="P13" s="26">
        <f t="shared" si="1"/>
        <v>0</v>
      </c>
      <c r="Q13" s="24"/>
      <c r="R13" s="27">
        <f t="shared" si="2"/>
        <v>0</v>
      </c>
      <c r="S13" s="24"/>
      <c r="T13" s="27">
        <f t="shared" si="3"/>
        <v>0</v>
      </c>
      <c r="U13" s="155">
        <f t="shared" si="4"/>
        <v>0</v>
      </c>
    </row>
    <row r="14" spans="1:23" s="156" customFormat="1" x14ac:dyDescent="0.3">
      <c r="A14" s="23" t="s">
        <v>29</v>
      </c>
      <c r="B14" s="15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>
        <f t="shared" si="0"/>
        <v>0</v>
      </c>
      <c r="P14" s="26">
        <f t="shared" si="1"/>
        <v>0</v>
      </c>
      <c r="Q14" s="24"/>
      <c r="R14" s="27">
        <f t="shared" si="2"/>
        <v>0</v>
      </c>
      <c r="S14" s="24"/>
      <c r="T14" s="27">
        <f t="shared" si="3"/>
        <v>0</v>
      </c>
      <c r="U14" s="155">
        <f t="shared" si="4"/>
        <v>0</v>
      </c>
    </row>
    <row r="15" spans="1:23" s="156" customFormat="1" x14ac:dyDescent="0.3">
      <c r="A15" s="23" t="s">
        <v>30</v>
      </c>
      <c r="B15" s="15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f t="shared" si="0"/>
        <v>0</v>
      </c>
      <c r="P15" s="26">
        <f t="shared" si="1"/>
        <v>0</v>
      </c>
      <c r="Q15" s="24"/>
      <c r="R15" s="27">
        <f t="shared" si="2"/>
        <v>0</v>
      </c>
      <c r="S15" s="24"/>
      <c r="T15" s="27">
        <f t="shared" si="3"/>
        <v>0</v>
      </c>
      <c r="U15" s="155">
        <f t="shared" si="4"/>
        <v>0</v>
      </c>
    </row>
    <row r="16" spans="1:23" s="156" customFormat="1" x14ac:dyDescent="0.3">
      <c r="A16" s="23" t="s">
        <v>31</v>
      </c>
      <c r="B16" s="15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>
        <f t="shared" si="0"/>
        <v>0</v>
      </c>
      <c r="P16" s="26">
        <f t="shared" si="1"/>
        <v>0</v>
      </c>
      <c r="Q16" s="24"/>
      <c r="R16" s="27">
        <f t="shared" si="2"/>
        <v>0</v>
      </c>
      <c r="S16" s="24"/>
      <c r="T16" s="27">
        <f t="shared" si="3"/>
        <v>0</v>
      </c>
      <c r="U16" s="155">
        <f t="shared" si="4"/>
        <v>0</v>
      </c>
    </row>
    <row r="17" spans="1:21" s="156" customFormat="1" x14ac:dyDescent="0.3">
      <c r="A17" s="23" t="s">
        <v>32</v>
      </c>
      <c r="B17" s="15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t="shared" si="0"/>
        <v>0</v>
      </c>
      <c r="P17" s="26">
        <f t="shared" si="1"/>
        <v>0</v>
      </c>
      <c r="Q17" s="24"/>
      <c r="R17" s="27">
        <f t="shared" si="2"/>
        <v>0</v>
      </c>
      <c r="S17" s="24"/>
      <c r="T17" s="27">
        <f t="shared" si="3"/>
        <v>0</v>
      </c>
      <c r="U17" s="155">
        <f t="shared" si="4"/>
        <v>0</v>
      </c>
    </row>
    <row r="18" spans="1:21" s="156" customFormat="1" x14ac:dyDescent="0.3">
      <c r="A18" s="23" t="s">
        <v>33</v>
      </c>
      <c r="B18" s="15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 t="shared" si="0"/>
        <v>0</v>
      </c>
      <c r="P18" s="26">
        <f t="shared" si="1"/>
        <v>0</v>
      </c>
      <c r="Q18" s="24"/>
      <c r="R18" s="27">
        <f t="shared" si="2"/>
        <v>0</v>
      </c>
      <c r="S18" s="24"/>
      <c r="T18" s="27">
        <f t="shared" si="3"/>
        <v>0</v>
      </c>
      <c r="U18" s="155">
        <f t="shared" si="4"/>
        <v>0</v>
      </c>
    </row>
    <row r="19" spans="1:21" s="156" customFormat="1" x14ac:dyDescent="0.3">
      <c r="A19" s="23" t="s">
        <v>34</v>
      </c>
      <c r="B19" s="15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>
        <f t="shared" si="0"/>
        <v>0</v>
      </c>
      <c r="P19" s="26">
        <f t="shared" si="1"/>
        <v>0</v>
      </c>
      <c r="Q19" s="24"/>
      <c r="R19" s="27">
        <f t="shared" si="2"/>
        <v>0</v>
      </c>
      <c r="S19" s="24"/>
      <c r="T19" s="27">
        <f t="shared" si="3"/>
        <v>0</v>
      </c>
      <c r="U19" s="155">
        <f t="shared" si="4"/>
        <v>0</v>
      </c>
    </row>
    <row r="20" spans="1:21" s="156" customFormat="1" x14ac:dyDescent="0.3">
      <c r="A20" s="23" t="s">
        <v>35</v>
      </c>
      <c r="B20" s="15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0"/>
        <v>0</v>
      </c>
      <c r="P20" s="26">
        <f t="shared" si="1"/>
        <v>0</v>
      </c>
      <c r="Q20" s="24"/>
      <c r="R20" s="27">
        <f t="shared" si="2"/>
        <v>0</v>
      </c>
      <c r="S20" s="24"/>
      <c r="T20" s="27">
        <f t="shared" si="3"/>
        <v>0</v>
      </c>
      <c r="U20" s="155">
        <f t="shared" si="4"/>
        <v>0</v>
      </c>
    </row>
    <row r="21" spans="1:21" s="156" customFormat="1" x14ac:dyDescent="0.3">
      <c r="A21" s="23" t="s">
        <v>36</v>
      </c>
      <c r="B21" s="15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0"/>
        <v>0</v>
      </c>
      <c r="P21" s="26">
        <f t="shared" si="1"/>
        <v>0</v>
      </c>
      <c r="Q21" s="24"/>
      <c r="R21" s="27">
        <f t="shared" si="2"/>
        <v>0</v>
      </c>
      <c r="S21" s="24"/>
      <c r="T21" s="27">
        <f t="shared" si="3"/>
        <v>0</v>
      </c>
      <c r="U21" s="155">
        <f t="shared" si="4"/>
        <v>0</v>
      </c>
    </row>
    <row r="22" spans="1:21" s="156" customFormat="1" x14ac:dyDescent="0.3">
      <c r="A22" s="23" t="s">
        <v>37</v>
      </c>
      <c r="B22" s="15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0"/>
        <v>0</v>
      </c>
      <c r="P22" s="26">
        <f t="shared" si="1"/>
        <v>0</v>
      </c>
      <c r="Q22" s="24"/>
      <c r="R22" s="27">
        <f t="shared" si="2"/>
        <v>0</v>
      </c>
      <c r="S22" s="24"/>
      <c r="T22" s="27">
        <f t="shared" si="3"/>
        <v>0</v>
      </c>
      <c r="U22" s="155">
        <f t="shared" si="4"/>
        <v>0</v>
      </c>
    </row>
    <row r="23" spans="1:21" s="156" customFormat="1" x14ac:dyDescent="0.3">
      <c r="A23" s="23" t="s">
        <v>38</v>
      </c>
      <c r="B23" s="15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0"/>
        <v>0</v>
      </c>
      <c r="P23" s="26">
        <f t="shared" si="1"/>
        <v>0</v>
      </c>
      <c r="Q23" s="24"/>
      <c r="R23" s="27">
        <f t="shared" si="2"/>
        <v>0</v>
      </c>
      <c r="S23" s="24"/>
      <c r="T23" s="27">
        <f t="shared" si="3"/>
        <v>0</v>
      </c>
      <c r="U23" s="155">
        <f t="shared" si="4"/>
        <v>0</v>
      </c>
    </row>
    <row r="24" spans="1:21" s="156" customFormat="1" x14ac:dyDescent="0.3">
      <c r="A24" s="23" t="s">
        <v>39</v>
      </c>
      <c r="B24" s="15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0"/>
        <v>0</v>
      </c>
      <c r="P24" s="26">
        <f t="shared" si="1"/>
        <v>0</v>
      </c>
      <c r="Q24" s="24"/>
      <c r="R24" s="27">
        <f t="shared" si="2"/>
        <v>0</v>
      </c>
      <c r="S24" s="24"/>
      <c r="T24" s="27">
        <f t="shared" si="3"/>
        <v>0</v>
      </c>
      <c r="U24" s="155">
        <f t="shared" si="4"/>
        <v>0</v>
      </c>
    </row>
    <row r="25" spans="1:21" s="156" customFormat="1" x14ac:dyDescent="0.3">
      <c r="A25" s="23" t="s">
        <v>40</v>
      </c>
      <c r="B25" s="15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f t="shared" si="0"/>
        <v>0</v>
      </c>
      <c r="P25" s="26">
        <f t="shared" si="1"/>
        <v>0</v>
      </c>
      <c r="Q25" s="24"/>
      <c r="R25" s="27">
        <f t="shared" si="2"/>
        <v>0</v>
      </c>
      <c r="S25" s="24"/>
      <c r="T25" s="27">
        <f t="shared" si="3"/>
        <v>0</v>
      </c>
      <c r="U25" s="155">
        <f t="shared" si="4"/>
        <v>0</v>
      </c>
    </row>
    <row r="26" spans="1:21" s="156" customFormat="1" x14ac:dyDescent="0.3">
      <c r="A26" s="23" t="s">
        <v>41</v>
      </c>
      <c r="B26" s="15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f t="shared" si="0"/>
        <v>0</v>
      </c>
      <c r="P26" s="26">
        <f t="shared" si="1"/>
        <v>0</v>
      </c>
      <c r="Q26" s="24"/>
      <c r="R26" s="27">
        <f t="shared" si="2"/>
        <v>0</v>
      </c>
      <c r="S26" s="24"/>
      <c r="T26" s="27">
        <f t="shared" si="3"/>
        <v>0</v>
      </c>
      <c r="U26" s="155">
        <f t="shared" si="4"/>
        <v>0</v>
      </c>
    </row>
    <row r="27" spans="1:21" s="156" customFormat="1" x14ac:dyDescent="0.3">
      <c r="A27" s="23" t="s">
        <v>42</v>
      </c>
      <c r="B27" s="15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f t="shared" si="0"/>
        <v>0</v>
      </c>
      <c r="P27" s="26">
        <f t="shared" si="1"/>
        <v>0</v>
      </c>
      <c r="Q27" s="24"/>
      <c r="R27" s="27">
        <f t="shared" si="2"/>
        <v>0</v>
      </c>
      <c r="S27" s="24"/>
      <c r="T27" s="27">
        <f t="shared" si="3"/>
        <v>0</v>
      </c>
      <c r="U27" s="155">
        <f t="shared" si="4"/>
        <v>0</v>
      </c>
    </row>
    <row r="28" spans="1:21" s="156" customFormat="1" x14ac:dyDescent="0.3">
      <c r="A28" s="23" t="s">
        <v>43</v>
      </c>
      <c r="B28" s="15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f t="shared" si="0"/>
        <v>0</v>
      </c>
      <c r="P28" s="26">
        <f t="shared" si="1"/>
        <v>0</v>
      </c>
      <c r="Q28" s="24"/>
      <c r="R28" s="27">
        <f t="shared" si="2"/>
        <v>0</v>
      </c>
      <c r="S28" s="24"/>
      <c r="T28" s="27">
        <f t="shared" si="3"/>
        <v>0</v>
      </c>
      <c r="U28" s="155">
        <f t="shared" si="4"/>
        <v>0</v>
      </c>
    </row>
    <row r="29" spans="1:21" s="156" customFormat="1" x14ac:dyDescent="0.3">
      <c r="A29" s="23" t="s">
        <v>44</v>
      </c>
      <c r="B29" s="15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f t="shared" si="0"/>
        <v>0</v>
      </c>
      <c r="P29" s="26">
        <f t="shared" si="1"/>
        <v>0</v>
      </c>
      <c r="Q29" s="24"/>
      <c r="R29" s="27">
        <f t="shared" si="2"/>
        <v>0</v>
      </c>
      <c r="S29" s="24"/>
      <c r="T29" s="27">
        <f t="shared" si="3"/>
        <v>0</v>
      </c>
      <c r="U29" s="155">
        <f t="shared" si="4"/>
        <v>0</v>
      </c>
    </row>
    <row r="30" spans="1:21" s="156" customFormat="1" x14ac:dyDescent="0.3">
      <c r="A30" s="23" t="s">
        <v>45</v>
      </c>
      <c r="B30" s="15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f t="shared" si="0"/>
        <v>0</v>
      </c>
      <c r="P30" s="26">
        <f t="shared" si="1"/>
        <v>0</v>
      </c>
      <c r="Q30" s="24"/>
      <c r="R30" s="27">
        <f t="shared" si="2"/>
        <v>0</v>
      </c>
      <c r="S30" s="24"/>
      <c r="T30" s="27">
        <f t="shared" si="3"/>
        <v>0</v>
      </c>
      <c r="U30" s="155">
        <f t="shared" si="4"/>
        <v>0</v>
      </c>
    </row>
    <row r="31" spans="1:21" s="156" customFormat="1" x14ac:dyDescent="0.3">
      <c r="A31" s="23" t="s">
        <v>46</v>
      </c>
      <c r="B31" s="15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f t="shared" si="0"/>
        <v>0</v>
      </c>
      <c r="P31" s="26">
        <f t="shared" si="1"/>
        <v>0</v>
      </c>
      <c r="Q31" s="24"/>
      <c r="R31" s="27">
        <f t="shared" si="2"/>
        <v>0</v>
      </c>
      <c r="S31" s="24"/>
      <c r="T31" s="27">
        <f t="shared" si="3"/>
        <v>0</v>
      </c>
      <c r="U31" s="155">
        <f t="shared" si="4"/>
        <v>0</v>
      </c>
    </row>
    <row r="32" spans="1:21" s="156" customFormat="1" x14ac:dyDescent="0.3">
      <c r="A32" s="23" t="s">
        <v>47</v>
      </c>
      <c r="B32" s="15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f t="shared" si="0"/>
        <v>0</v>
      </c>
      <c r="P32" s="26">
        <f t="shared" si="1"/>
        <v>0</v>
      </c>
      <c r="Q32" s="24"/>
      <c r="R32" s="27">
        <f t="shared" si="2"/>
        <v>0</v>
      </c>
      <c r="S32" s="24"/>
      <c r="T32" s="27">
        <f t="shared" si="3"/>
        <v>0</v>
      </c>
      <c r="U32" s="155">
        <f t="shared" si="4"/>
        <v>0</v>
      </c>
    </row>
    <row r="33" spans="1:21" s="156" customFormat="1" x14ac:dyDescent="0.3">
      <c r="A33" s="23" t="s">
        <v>48</v>
      </c>
      <c r="B33" s="15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f t="shared" si="0"/>
        <v>0</v>
      </c>
      <c r="P33" s="26">
        <f t="shared" si="1"/>
        <v>0</v>
      </c>
      <c r="Q33" s="24"/>
      <c r="R33" s="27">
        <f t="shared" si="2"/>
        <v>0</v>
      </c>
      <c r="S33" s="24"/>
      <c r="T33" s="27">
        <f t="shared" si="3"/>
        <v>0</v>
      </c>
      <c r="U33" s="155">
        <f t="shared" si="4"/>
        <v>0</v>
      </c>
    </row>
    <row r="34" spans="1:21" s="156" customFormat="1" x14ac:dyDescent="0.3">
      <c r="A34" s="23" t="s">
        <v>49</v>
      </c>
      <c r="B34" s="15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f t="shared" si="0"/>
        <v>0</v>
      </c>
      <c r="P34" s="26">
        <f t="shared" si="1"/>
        <v>0</v>
      </c>
      <c r="Q34" s="24"/>
      <c r="R34" s="27">
        <f t="shared" si="2"/>
        <v>0</v>
      </c>
      <c r="S34" s="24"/>
      <c r="T34" s="27">
        <f t="shared" si="3"/>
        <v>0</v>
      </c>
      <c r="U34" s="155">
        <f t="shared" si="4"/>
        <v>0</v>
      </c>
    </row>
    <row r="35" spans="1:21" s="156" customFormat="1" x14ac:dyDescent="0.3">
      <c r="A35" s="23" t="s">
        <v>50</v>
      </c>
      <c r="B35" s="15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>
        <f t="shared" si="0"/>
        <v>0</v>
      </c>
      <c r="P35" s="26">
        <f t="shared" si="1"/>
        <v>0</v>
      </c>
      <c r="Q35" s="24"/>
      <c r="R35" s="27">
        <f t="shared" si="2"/>
        <v>0</v>
      </c>
      <c r="S35" s="24"/>
      <c r="T35" s="27">
        <f t="shared" si="3"/>
        <v>0</v>
      </c>
      <c r="U35" s="155">
        <f t="shared" si="4"/>
        <v>0</v>
      </c>
    </row>
    <row r="36" spans="1:21" s="156" customFormat="1" x14ac:dyDescent="0.3">
      <c r="A36" s="23" t="s">
        <v>51</v>
      </c>
      <c r="B36" s="15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f>COUNTIFS(D36:M36,"&lt;&gt;")</f>
        <v>0</v>
      </c>
      <c r="P36" s="26">
        <f t="shared" si="1"/>
        <v>0</v>
      </c>
      <c r="Q36" s="24"/>
      <c r="R36" s="27">
        <f t="shared" si="2"/>
        <v>0</v>
      </c>
      <c r="S36" s="24"/>
      <c r="T36" s="27">
        <f t="shared" si="3"/>
        <v>0</v>
      </c>
      <c r="U36" s="155">
        <f t="shared" si="4"/>
        <v>0</v>
      </c>
    </row>
    <row r="37" spans="1:21" s="156" customFormat="1" x14ac:dyDescent="0.3">
      <c r="A37" s="23" t="s">
        <v>52</v>
      </c>
      <c r="B37" s="15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>
        <f>COUNTIFS(D37:M37,"&lt;&gt;")</f>
        <v>0</v>
      </c>
      <c r="P37" s="26">
        <f t="shared" si="1"/>
        <v>0</v>
      </c>
      <c r="Q37" s="24"/>
      <c r="R37" s="27">
        <f t="shared" si="2"/>
        <v>0</v>
      </c>
      <c r="S37" s="24"/>
      <c r="T37" s="27">
        <f t="shared" si="3"/>
        <v>0</v>
      </c>
      <c r="U37" s="155">
        <f t="shared" si="4"/>
        <v>0</v>
      </c>
    </row>
    <row r="38" spans="1:21" ht="15" thickBot="1" x14ac:dyDescent="0.35">
      <c r="A38" s="28"/>
      <c r="B38" s="103" t="s">
        <v>53</v>
      </c>
      <c r="C38" s="29" t="s">
        <v>54</v>
      </c>
      <c r="D38" s="106">
        <f>U38</f>
        <v>0</v>
      </c>
      <c r="E38" s="30" t="s">
        <v>55</v>
      </c>
      <c r="F38" s="31" t="s">
        <v>56</v>
      </c>
      <c r="G38" s="107">
        <f>'330 - FRP'!J28</f>
        <v>0</v>
      </c>
      <c r="H38" s="32" t="s">
        <v>57</v>
      </c>
      <c r="I38" s="108">
        <f>ROUND(IF(SUM(D38,G38)&gt;350,350,SUM(,G38)),2)</f>
        <v>0</v>
      </c>
      <c r="J38" s="33"/>
      <c r="K38" s="34"/>
      <c r="L38" s="35"/>
      <c r="M38" s="36"/>
      <c r="N38" s="37" t="s">
        <v>58</v>
      </c>
      <c r="O38" s="38"/>
      <c r="P38" s="39">
        <f>ROUND(IF(SUM(P8:P37)&gt;200,200,SUM(P8:P37)),2)</f>
        <v>0</v>
      </c>
      <c r="Q38" s="38" t="s">
        <v>59</v>
      </c>
      <c r="R38" s="104">
        <f>ROUND(IF(SUM(R8:R37)&gt;80,80,SUM(R8:R37)),2)</f>
        <v>0</v>
      </c>
      <c r="S38" s="38" t="s">
        <v>60</v>
      </c>
      <c r="T38" s="104">
        <f>ROUND(IF(SUM(T8:T37)&gt;60,60,SUM(T8:T37)),2)</f>
        <v>0</v>
      </c>
      <c r="U38" s="105">
        <f>ROUND(IF(P38+R38+T38&gt;350, 350,P38+R38+T38),2)</f>
        <v>0</v>
      </c>
    </row>
    <row r="39" spans="1:21" ht="7.95" customHeight="1" thickTop="1" x14ac:dyDescent="0.3"/>
    <row r="40" spans="1:21" x14ac:dyDescent="0.3">
      <c r="B40" s="40" t="s">
        <v>61</v>
      </c>
      <c r="C40" s="41">
        <f>COUNTIFS(C8:C37,"&gt;0")</f>
        <v>0</v>
      </c>
      <c r="D40" s="9"/>
      <c r="E40" s="9"/>
      <c r="F40" s="9"/>
      <c r="G40" s="42" t="s">
        <v>62</v>
      </c>
      <c r="H40" s="8"/>
      <c r="I40" s="42" t="s">
        <v>63</v>
      </c>
      <c r="J40" s="8"/>
      <c r="M40" s="42"/>
      <c r="N40" s="42"/>
      <c r="O40" s="42"/>
      <c r="P40" s="43" t="s">
        <v>64</v>
      </c>
      <c r="R40" s="43" t="s">
        <v>65</v>
      </c>
      <c r="S40" s="44"/>
      <c r="T40" s="43" t="s">
        <v>66</v>
      </c>
      <c r="U40" s="9"/>
    </row>
    <row r="42" spans="1:21" x14ac:dyDescent="0.3">
      <c r="M42" s="45"/>
      <c r="N42" s="45"/>
      <c r="O42" s="45"/>
    </row>
    <row r="43" spans="1:21" x14ac:dyDescent="0.3">
      <c r="H43" s="46"/>
    </row>
  </sheetData>
  <sheetProtection sheet="1" objects="1" scenarios="1" formatCells="0" formatColumns="0" formatRows="0" insertColumns="0" insertRows="0"/>
  <mergeCells count="13">
    <mergeCell ref="P6:P7"/>
    <mergeCell ref="Q6:U6"/>
    <mergeCell ref="Q1:U1"/>
    <mergeCell ref="S2:U2"/>
    <mergeCell ref="M3:R3"/>
    <mergeCell ref="T3:U3"/>
    <mergeCell ref="A5:U5"/>
    <mergeCell ref="A6:A7"/>
    <mergeCell ref="B6:B7"/>
    <mergeCell ref="C6:C7"/>
    <mergeCell ref="N6:N7"/>
    <mergeCell ref="D6:I6"/>
    <mergeCell ref="J6:M6"/>
  </mergeCells>
  <conditionalFormatting sqref="H43">
    <cfRule type="cellIs" dxfId="0" priority="1" stopIfTrue="1" operator="greaterThan">
      <formula>20</formula>
    </cfRule>
  </conditionalFormatting>
  <dataValidations count="1">
    <dataValidation type="list" allowBlank="1" showInputMessage="1" showErrorMessage="1" sqref="Q8:Q37 S8:S37">
      <formula1>$W$8:$W$9</formula1>
    </dataValidation>
  </dataValidations>
  <printOptions horizontalCentered="1" verticalCentered="1"/>
  <pageMargins left="0.45" right="0.4" top="0.5" bottom="0.4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F0"/>
    <pageSetUpPr fitToPage="1"/>
  </sheetPr>
  <dimension ref="A1:V32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9.109375" defaultRowHeight="14.4" x14ac:dyDescent="0.3"/>
  <cols>
    <col min="1" max="1" width="8.33203125" style="47" customWidth="1"/>
    <col min="2" max="2" width="24.5546875" style="1" customWidth="1"/>
    <col min="3" max="4" width="6.5546875" style="1" customWidth="1"/>
    <col min="5" max="5" width="7.88671875" style="1" customWidth="1"/>
    <col min="6" max="6" width="7" style="1" customWidth="1"/>
    <col min="7" max="7" width="9.6640625" style="1" customWidth="1"/>
    <col min="8" max="8" width="7.88671875" style="1" customWidth="1"/>
    <col min="9" max="13" width="8.33203125" style="1" customWidth="1"/>
    <col min="14" max="14" width="12.44140625" style="1" customWidth="1"/>
    <col min="15" max="15" width="0.88671875" style="1" hidden="1" customWidth="1"/>
    <col min="16" max="16" width="6.33203125" style="1" customWidth="1"/>
    <col min="17" max="17" width="5.33203125" style="1" customWidth="1"/>
    <col min="18" max="18" width="7.109375" style="13" customWidth="1"/>
    <col min="19" max="19" width="7" style="1" customWidth="1"/>
    <col min="20" max="20" width="9.109375" style="1" customWidth="1"/>
    <col min="21" max="22" width="0" style="1" hidden="1" customWidth="1"/>
    <col min="23" max="16384" width="9.109375" style="1"/>
  </cols>
  <sheetData>
    <row r="1" spans="1:22" ht="15.6" x14ac:dyDescent="0.3">
      <c r="B1" s="2"/>
      <c r="C1" s="3"/>
      <c r="D1" s="3"/>
      <c r="E1" s="3"/>
      <c r="F1" s="4"/>
      <c r="G1" s="4"/>
      <c r="K1" s="48"/>
      <c r="L1" s="49"/>
      <c r="M1" s="6" t="s">
        <v>0</v>
      </c>
      <c r="N1" s="95" t="str">
        <f>IF('330 - OP'!Q1="","",'330 - OP'!Q1)</f>
        <v/>
      </c>
      <c r="O1" s="97"/>
      <c r="P1" s="97"/>
      <c r="Q1" s="97"/>
      <c r="R1" s="97"/>
      <c r="S1" s="97"/>
    </row>
    <row r="2" spans="1:22" s="51" customFormat="1" ht="17.399999999999999" x14ac:dyDescent="0.3">
      <c r="A2" s="7" t="s">
        <v>67</v>
      </c>
      <c r="B2" s="50"/>
      <c r="C2" s="50"/>
      <c r="D2" s="50"/>
      <c r="E2" s="50"/>
      <c r="F2" s="50"/>
      <c r="G2" s="50"/>
      <c r="N2" s="52"/>
      <c r="O2" s="52"/>
      <c r="P2" s="53"/>
      <c r="Q2" s="131"/>
      <c r="R2" s="132"/>
      <c r="S2" s="132"/>
    </row>
    <row r="3" spans="1:22" s="51" customFormat="1" ht="15.6" x14ac:dyDescent="0.3">
      <c r="A3" s="54"/>
      <c r="B3" s="50"/>
      <c r="C3" s="54"/>
      <c r="D3" s="54"/>
      <c r="E3" s="54"/>
      <c r="F3" s="50"/>
      <c r="G3" s="50"/>
      <c r="K3" s="6" t="s">
        <v>132</v>
      </c>
      <c r="L3" s="133" t="str">
        <f>IF('330 - OP'!M3="","",'330 - OP'!M3)</f>
        <v/>
      </c>
      <c r="M3" s="120"/>
      <c r="N3" s="120"/>
      <c r="O3" s="52"/>
      <c r="P3" s="6" t="s">
        <v>133</v>
      </c>
      <c r="Q3" s="134" t="str">
        <f>IF('330 - OP'!T3="","",'330 - OP'!T3)</f>
        <v/>
      </c>
      <c r="R3" s="120"/>
      <c r="S3" s="120"/>
    </row>
    <row r="4" spans="1:22" ht="15" thickBot="1" x14ac:dyDescent="0.35"/>
    <row r="5" spans="1:22" ht="19.95" customHeight="1" thickTop="1" x14ac:dyDescent="0.3">
      <c r="A5" s="135" t="s">
        <v>68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</row>
    <row r="6" spans="1:22" x14ac:dyDescent="0.3">
      <c r="A6" s="138"/>
      <c r="B6" s="140" t="s">
        <v>3</v>
      </c>
      <c r="C6" s="126" t="s">
        <v>4</v>
      </c>
      <c r="D6" s="128" t="s">
        <v>5</v>
      </c>
      <c r="E6" s="142"/>
      <c r="F6" s="142"/>
      <c r="G6" s="142"/>
      <c r="H6" s="142"/>
      <c r="I6" s="143"/>
      <c r="J6" s="128" t="s">
        <v>144</v>
      </c>
      <c r="K6" s="142"/>
      <c r="L6" s="142"/>
      <c r="M6" s="143"/>
      <c r="N6" s="126" t="s">
        <v>69</v>
      </c>
      <c r="O6" s="55"/>
      <c r="P6" s="126" t="s">
        <v>70</v>
      </c>
      <c r="Q6" s="110" t="s">
        <v>8</v>
      </c>
      <c r="R6" s="111"/>
      <c r="S6" s="112"/>
    </row>
    <row r="7" spans="1:22" ht="26.4" customHeight="1" x14ac:dyDescent="0.3">
      <c r="A7" s="139"/>
      <c r="B7" s="141"/>
      <c r="C7" s="127"/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137</v>
      </c>
      <c r="K7" s="18" t="s">
        <v>138</v>
      </c>
      <c r="L7" s="18" t="s">
        <v>139</v>
      </c>
      <c r="M7" s="18" t="s">
        <v>140</v>
      </c>
      <c r="N7" s="127"/>
      <c r="O7" s="18" t="s">
        <v>15</v>
      </c>
      <c r="P7" s="127"/>
      <c r="Q7" s="90" t="s">
        <v>16</v>
      </c>
      <c r="R7" s="56" t="s">
        <v>71</v>
      </c>
      <c r="S7" s="57" t="s">
        <v>72</v>
      </c>
    </row>
    <row r="8" spans="1:22" s="157" customFormat="1" x14ac:dyDescent="0.3">
      <c r="A8" s="23" t="s">
        <v>73</v>
      </c>
      <c r="B8" s="15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>
        <f>COUNTIFS(D8:M8,"&lt;&gt;")</f>
        <v>0</v>
      </c>
      <c r="P8" s="26">
        <f>ROUND(C8*O8*N8,2)</f>
        <v>0</v>
      </c>
      <c r="Q8" s="24"/>
      <c r="R8" s="27">
        <f>ROUND(IF(Q8="y",P8*0.4,0),2)</f>
        <v>0</v>
      </c>
      <c r="S8" s="58">
        <f>ROUND(SUM(P8+R8),2)</f>
        <v>0</v>
      </c>
      <c r="V8" s="157" t="s">
        <v>22</v>
      </c>
    </row>
    <row r="9" spans="1:22" s="157" customFormat="1" x14ac:dyDescent="0.3">
      <c r="A9" s="23" t="s">
        <v>74</v>
      </c>
      <c r="B9" s="15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>
        <f t="shared" ref="O9:O25" si="0">COUNTIFS(D9:M9,"&lt;&gt;")</f>
        <v>0</v>
      </c>
      <c r="P9" s="26">
        <f t="shared" ref="P9:P27" si="1">ROUND(C9*O9*N9,2)</f>
        <v>0</v>
      </c>
      <c r="Q9" s="24"/>
      <c r="R9" s="27">
        <f t="shared" ref="R9:R27" si="2">ROUND(IF(Q9="y",P9*0.4,0),2)</f>
        <v>0</v>
      </c>
      <c r="S9" s="58">
        <f t="shared" ref="S9:S27" si="3">ROUND(SUM(P9+R9),2)</f>
        <v>0</v>
      </c>
      <c r="V9" s="157" t="s">
        <v>24</v>
      </c>
    </row>
    <row r="10" spans="1:22" s="157" customFormat="1" x14ac:dyDescent="0.3">
      <c r="A10" s="23" t="s">
        <v>75</v>
      </c>
      <c r="B10" s="15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>
        <f t="shared" si="0"/>
        <v>0</v>
      </c>
      <c r="P10" s="26">
        <f t="shared" si="1"/>
        <v>0</v>
      </c>
      <c r="Q10" s="24"/>
      <c r="R10" s="27">
        <f t="shared" si="2"/>
        <v>0</v>
      </c>
      <c r="S10" s="58">
        <f t="shared" si="3"/>
        <v>0</v>
      </c>
    </row>
    <row r="11" spans="1:22" s="157" customFormat="1" x14ac:dyDescent="0.3">
      <c r="A11" s="23" t="s">
        <v>76</v>
      </c>
      <c r="B11" s="15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0"/>
        <v>0</v>
      </c>
      <c r="P11" s="26">
        <f t="shared" si="1"/>
        <v>0</v>
      </c>
      <c r="Q11" s="24"/>
      <c r="R11" s="27">
        <f t="shared" si="2"/>
        <v>0</v>
      </c>
      <c r="S11" s="58">
        <f t="shared" si="3"/>
        <v>0</v>
      </c>
    </row>
    <row r="12" spans="1:22" s="157" customFormat="1" x14ac:dyDescent="0.3">
      <c r="A12" s="23" t="s">
        <v>77</v>
      </c>
      <c r="B12" s="15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0</v>
      </c>
      <c r="P12" s="26">
        <f t="shared" si="1"/>
        <v>0</v>
      </c>
      <c r="Q12" s="24"/>
      <c r="R12" s="27">
        <f t="shared" si="2"/>
        <v>0</v>
      </c>
      <c r="S12" s="58">
        <f t="shared" si="3"/>
        <v>0</v>
      </c>
    </row>
    <row r="13" spans="1:22" s="157" customFormat="1" x14ac:dyDescent="0.3">
      <c r="A13" s="23" t="s">
        <v>78</v>
      </c>
      <c r="B13" s="15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0"/>
        <v>0</v>
      </c>
      <c r="P13" s="26">
        <f t="shared" si="1"/>
        <v>0</v>
      </c>
      <c r="Q13" s="24"/>
      <c r="R13" s="27">
        <f t="shared" si="2"/>
        <v>0</v>
      </c>
      <c r="S13" s="58">
        <f t="shared" si="3"/>
        <v>0</v>
      </c>
    </row>
    <row r="14" spans="1:22" s="157" customFormat="1" x14ac:dyDescent="0.3">
      <c r="A14" s="23" t="s">
        <v>79</v>
      </c>
      <c r="B14" s="15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>
        <f t="shared" si="0"/>
        <v>0</v>
      </c>
      <c r="P14" s="26">
        <f t="shared" si="1"/>
        <v>0</v>
      </c>
      <c r="Q14" s="24"/>
      <c r="R14" s="27">
        <f t="shared" si="2"/>
        <v>0</v>
      </c>
      <c r="S14" s="58">
        <f t="shared" si="3"/>
        <v>0</v>
      </c>
    </row>
    <row r="15" spans="1:22" s="157" customFormat="1" x14ac:dyDescent="0.3">
      <c r="A15" s="23" t="s">
        <v>80</v>
      </c>
      <c r="B15" s="15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f t="shared" si="0"/>
        <v>0</v>
      </c>
      <c r="P15" s="26">
        <f t="shared" si="1"/>
        <v>0</v>
      </c>
      <c r="Q15" s="24"/>
      <c r="R15" s="27">
        <f t="shared" si="2"/>
        <v>0</v>
      </c>
      <c r="S15" s="58">
        <f t="shared" si="3"/>
        <v>0</v>
      </c>
    </row>
    <row r="16" spans="1:22" s="157" customFormat="1" x14ac:dyDescent="0.3">
      <c r="A16" s="23" t="s">
        <v>81</v>
      </c>
      <c r="B16" s="15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>
        <f t="shared" si="0"/>
        <v>0</v>
      </c>
      <c r="P16" s="26">
        <f t="shared" si="1"/>
        <v>0</v>
      </c>
      <c r="Q16" s="24"/>
      <c r="R16" s="27">
        <f t="shared" si="2"/>
        <v>0</v>
      </c>
      <c r="S16" s="58">
        <f t="shared" si="3"/>
        <v>0</v>
      </c>
    </row>
    <row r="17" spans="1:20" s="157" customFormat="1" x14ac:dyDescent="0.3">
      <c r="A17" s="23" t="s">
        <v>82</v>
      </c>
      <c r="B17" s="15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t="shared" si="0"/>
        <v>0</v>
      </c>
      <c r="P17" s="26">
        <f t="shared" si="1"/>
        <v>0</v>
      </c>
      <c r="Q17" s="24"/>
      <c r="R17" s="27">
        <f t="shared" si="2"/>
        <v>0</v>
      </c>
      <c r="S17" s="58">
        <f t="shared" si="3"/>
        <v>0</v>
      </c>
    </row>
    <row r="18" spans="1:20" s="157" customFormat="1" x14ac:dyDescent="0.3">
      <c r="A18" s="23" t="s">
        <v>83</v>
      </c>
      <c r="B18" s="15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 t="shared" si="0"/>
        <v>0</v>
      </c>
      <c r="P18" s="26">
        <f t="shared" si="1"/>
        <v>0</v>
      </c>
      <c r="Q18" s="24"/>
      <c r="R18" s="27">
        <f t="shared" si="2"/>
        <v>0</v>
      </c>
      <c r="S18" s="58">
        <f t="shared" si="3"/>
        <v>0</v>
      </c>
    </row>
    <row r="19" spans="1:20" s="157" customFormat="1" x14ac:dyDescent="0.3">
      <c r="A19" s="23" t="s">
        <v>84</v>
      </c>
      <c r="B19" s="15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>
        <f t="shared" si="0"/>
        <v>0</v>
      </c>
      <c r="P19" s="26">
        <f t="shared" si="1"/>
        <v>0</v>
      </c>
      <c r="Q19" s="24"/>
      <c r="R19" s="27">
        <f t="shared" si="2"/>
        <v>0</v>
      </c>
      <c r="S19" s="58">
        <f t="shared" si="3"/>
        <v>0</v>
      </c>
    </row>
    <row r="20" spans="1:20" s="157" customFormat="1" x14ac:dyDescent="0.3">
      <c r="A20" s="23" t="s">
        <v>85</v>
      </c>
      <c r="B20" s="15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0"/>
        <v>0</v>
      </c>
      <c r="P20" s="26">
        <f t="shared" si="1"/>
        <v>0</v>
      </c>
      <c r="Q20" s="24"/>
      <c r="R20" s="27">
        <f t="shared" si="2"/>
        <v>0</v>
      </c>
      <c r="S20" s="58">
        <f t="shared" si="3"/>
        <v>0</v>
      </c>
    </row>
    <row r="21" spans="1:20" s="157" customFormat="1" x14ac:dyDescent="0.3">
      <c r="A21" s="23" t="s">
        <v>86</v>
      </c>
      <c r="B21" s="15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0"/>
        <v>0</v>
      </c>
      <c r="P21" s="26">
        <f t="shared" si="1"/>
        <v>0</v>
      </c>
      <c r="Q21" s="24"/>
      <c r="R21" s="27">
        <f t="shared" si="2"/>
        <v>0</v>
      </c>
      <c r="S21" s="58">
        <f t="shared" si="3"/>
        <v>0</v>
      </c>
    </row>
    <row r="22" spans="1:20" s="157" customFormat="1" x14ac:dyDescent="0.3">
      <c r="A22" s="23" t="s">
        <v>87</v>
      </c>
      <c r="B22" s="15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0"/>
        <v>0</v>
      </c>
      <c r="P22" s="26">
        <f t="shared" si="1"/>
        <v>0</v>
      </c>
      <c r="Q22" s="24"/>
      <c r="R22" s="27">
        <f t="shared" si="2"/>
        <v>0</v>
      </c>
      <c r="S22" s="58">
        <f t="shared" si="3"/>
        <v>0</v>
      </c>
    </row>
    <row r="23" spans="1:20" s="157" customFormat="1" x14ac:dyDescent="0.3">
      <c r="A23" s="23" t="s">
        <v>88</v>
      </c>
      <c r="B23" s="15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0"/>
        <v>0</v>
      </c>
      <c r="P23" s="26">
        <f t="shared" si="1"/>
        <v>0</v>
      </c>
      <c r="Q23" s="24"/>
      <c r="R23" s="27">
        <f t="shared" si="2"/>
        <v>0</v>
      </c>
      <c r="S23" s="58">
        <f t="shared" si="3"/>
        <v>0</v>
      </c>
    </row>
    <row r="24" spans="1:20" s="157" customFormat="1" x14ac:dyDescent="0.3">
      <c r="A24" s="23" t="s">
        <v>89</v>
      </c>
      <c r="B24" s="15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0"/>
        <v>0</v>
      </c>
      <c r="P24" s="26">
        <f t="shared" si="1"/>
        <v>0</v>
      </c>
      <c r="Q24" s="24"/>
      <c r="R24" s="27">
        <f t="shared" si="2"/>
        <v>0</v>
      </c>
      <c r="S24" s="58">
        <f t="shared" si="3"/>
        <v>0</v>
      </c>
    </row>
    <row r="25" spans="1:20" s="157" customFormat="1" x14ac:dyDescent="0.3">
      <c r="A25" s="23" t="s">
        <v>90</v>
      </c>
      <c r="B25" s="15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f t="shared" si="0"/>
        <v>0</v>
      </c>
      <c r="P25" s="26">
        <f t="shared" si="1"/>
        <v>0</v>
      </c>
      <c r="Q25" s="24"/>
      <c r="R25" s="27">
        <f t="shared" si="2"/>
        <v>0</v>
      </c>
      <c r="S25" s="58">
        <f t="shared" si="3"/>
        <v>0</v>
      </c>
    </row>
    <row r="26" spans="1:20" s="157" customFormat="1" x14ac:dyDescent="0.3">
      <c r="A26" s="23" t="s">
        <v>91</v>
      </c>
      <c r="B26" s="15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f>COUNTIFS(D26:M26,"&lt;&gt;")</f>
        <v>0</v>
      </c>
      <c r="P26" s="26">
        <f t="shared" si="1"/>
        <v>0</v>
      </c>
      <c r="Q26" s="24"/>
      <c r="R26" s="27">
        <f t="shared" si="2"/>
        <v>0</v>
      </c>
      <c r="S26" s="58">
        <f t="shared" si="3"/>
        <v>0</v>
      </c>
    </row>
    <row r="27" spans="1:20" s="157" customFormat="1" x14ac:dyDescent="0.3">
      <c r="A27" s="23" t="s">
        <v>92</v>
      </c>
      <c r="B27" s="15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f>COUNTIFS(D27:M27,"&lt;&gt;")</f>
        <v>0</v>
      </c>
      <c r="P27" s="26">
        <f t="shared" si="1"/>
        <v>0</v>
      </c>
      <c r="Q27" s="24"/>
      <c r="R27" s="27">
        <f t="shared" si="2"/>
        <v>0</v>
      </c>
      <c r="S27" s="58">
        <f t="shared" si="3"/>
        <v>0</v>
      </c>
    </row>
    <row r="28" spans="1:20" s="73" customFormat="1" ht="14.4" customHeight="1" thickBot="1" x14ac:dyDescent="0.35">
      <c r="A28" s="59"/>
      <c r="B28" s="60" t="s">
        <v>93</v>
      </c>
      <c r="C28" s="61" t="s">
        <v>94</v>
      </c>
      <c r="D28" s="61" t="s">
        <v>95</v>
      </c>
      <c r="E28" s="62">
        <f>ROUND(P28,2)</f>
        <v>0</v>
      </c>
      <c r="F28" s="63"/>
      <c r="G28" s="64" t="s">
        <v>96</v>
      </c>
      <c r="H28" s="65">
        <f>ROUND(R28,2)</f>
        <v>0</v>
      </c>
      <c r="I28" s="61" t="s">
        <v>94</v>
      </c>
      <c r="J28" s="66">
        <f>ROUND(S28,2)</f>
        <v>0</v>
      </c>
      <c r="K28" s="67"/>
      <c r="L28" s="67"/>
      <c r="M28" s="67"/>
      <c r="N28" s="68" t="s">
        <v>97</v>
      </c>
      <c r="O28" s="69"/>
      <c r="P28" s="70">
        <f>ROUND(IF(SUM(P8:P27)&gt;50,50,SUM(P8:P27)),2)</f>
        <v>0</v>
      </c>
      <c r="Q28" s="69" t="s">
        <v>59</v>
      </c>
      <c r="R28" s="71">
        <f>ROUND(IF(SUM(R8:R27)&gt;20,20,SUM(R8:R27)),2)</f>
        <v>0</v>
      </c>
      <c r="S28" s="72">
        <f>ROUND(IF(P28+R28&gt;70,70,P28+R28),2)</f>
        <v>0</v>
      </c>
    </row>
    <row r="29" spans="1:20" ht="8.4" customHeight="1" thickTop="1" x14ac:dyDescent="0.3"/>
    <row r="30" spans="1:20" x14ac:dyDescent="0.3">
      <c r="B30" s="40" t="s">
        <v>98</v>
      </c>
      <c r="C30" s="41">
        <f>COUNTIFS(C8:C27,"&gt;0")</f>
        <v>0</v>
      </c>
      <c r="H30" s="4"/>
      <c r="I30" s="74"/>
      <c r="J30" s="4"/>
      <c r="K30" s="74"/>
      <c r="L30" s="74" t="s">
        <v>62</v>
      </c>
      <c r="M30" s="75"/>
      <c r="N30" s="75"/>
      <c r="O30" s="75"/>
      <c r="P30" s="43" t="s">
        <v>99</v>
      </c>
      <c r="Q30" s="75"/>
      <c r="R30" s="43" t="s">
        <v>100</v>
      </c>
      <c r="S30" s="4"/>
      <c r="T30" s="76"/>
    </row>
    <row r="32" spans="1:20" x14ac:dyDescent="0.3">
      <c r="L32" s="45"/>
    </row>
  </sheetData>
  <sheetProtection password="E570" sheet="1" objects="1" scenarios="1" formatCells="0" formatColumns="0" formatRows="0" insertColumns="0" insertRows="0"/>
  <mergeCells count="12">
    <mergeCell ref="Q6:S6"/>
    <mergeCell ref="Q2:S2"/>
    <mergeCell ref="L3:N3"/>
    <mergeCell ref="Q3:S3"/>
    <mergeCell ref="A5:S5"/>
    <mergeCell ref="A6:A7"/>
    <mergeCell ref="B6:B7"/>
    <mergeCell ref="C6:C7"/>
    <mergeCell ref="N6:N7"/>
    <mergeCell ref="P6:P7"/>
    <mergeCell ref="D6:I6"/>
    <mergeCell ref="J6:M6"/>
  </mergeCells>
  <dataValidations count="1">
    <dataValidation type="list" allowBlank="1" showInputMessage="1" showErrorMessage="1" sqref="Q8:Q27">
      <formula1>$V$8:$V$9</formula1>
    </dataValidation>
  </dataValidations>
  <printOptions horizontalCentered="1"/>
  <pageMargins left="0.7" right="0.7" top="0.75" bottom="0.75" header="0.3" footer="0.3"/>
  <pageSetup scale="7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F0"/>
  </sheetPr>
  <dimension ref="A1:M34"/>
  <sheetViews>
    <sheetView zoomScaleNormal="100" workbookViewId="0">
      <pane ySplit="8" topLeftCell="A9" activePane="bottomLeft" state="frozen"/>
      <selection activeCell="K19" sqref="K19"/>
      <selection pane="bottomLeft" activeCell="C1" sqref="C1"/>
    </sheetView>
  </sheetViews>
  <sheetFormatPr defaultColWidth="9.109375" defaultRowHeight="14.4" x14ac:dyDescent="0.3"/>
  <cols>
    <col min="1" max="1" width="9.109375" style="1"/>
    <col min="2" max="2" width="7.109375" style="1" customWidth="1"/>
    <col min="3" max="3" width="23.5546875" style="1" customWidth="1"/>
    <col min="4" max="4" width="9.33203125" style="1" customWidth="1"/>
    <col min="5" max="5" width="12.33203125" style="1" customWidth="1"/>
    <col min="6" max="6" width="10.33203125" style="1" customWidth="1"/>
    <col min="7" max="9" width="7.6640625" style="1" customWidth="1"/>
    <col min="10" max="10" width="7.44140625" style="1" customWidth="1"/>
    <col min="11" max="11" width="10" style="1" customWidth="1"/>
    <col min="12" max="12" width="9.109375" style="1"/>
    <col min="13" max="13" width="0" style="1" hidden="1" customWidth="1"/>
    <col min="14" max="14" width="12.109375" style="1" customWidth="1"/>
    <col min="15" max="16384" width="9.109375" style="1"/>
  </cols>
  <sheetData>
    <row r="1" spans="1:13" x14ac:dyDescent="0.3">
      <c r="C1" s="2"/>
      <c r="D1" s="3"/>
      <c r="E1" s="3"/>
      <c r="F1" s="49"/>
      <c r="G1" s="49"/>
      <c r="H1" s="6" t="s">
        <v>0</v>
      </c>
      <c r="I1" s="95" t="str">
        <f>IF('330 - OP'!Q1="","",'330 - OP'!Q1)</f>
        <v/>
      </c>
      <c r="J1" s="96"/>
      <c r="K1" s="97"/>
      <c r="L1" s="97"/>
    </row>
    <row r="2" spans="1:13" s="9" customFormat="1" ht="17.399999999999999" x14ac:dyDescent="0.3">
      <c r="A2" s="7" t="s">
        <v>101</v>
      </c>
      <c r="B2" s="2"/>
      <c r="C2" s="8"/>
      <c r="D2" s="8"/>
      <c r="E2" s="8"/>
      <c r="F2" s="8"/>
      <c r="G2" s="8"/>
      <c r="H2" s="8"/>
      <c r="J2" s="98"/>
      <c r="K2" s="8"/>
    </row>
    <row r="3" spans="1:13" s="9" customFormat="1" x14ac:dyDescent="0.3">
      <c r="B3" s="3"/>
      <c r="C3" s="8"/>
      <c r="D3" s="3"/>
      <c r="E3" s="3"/>
      <c r="F3" s="3"/>
      <c r="G3" s="8"/>
      <c r="H3" s="8"/>
      <c r="J3" s="98"/>
      <c r="K3" s="3"/>
    </row>
    <row r="4" spans="1:13" x14ac:dyDescent="0.3">
      <c r="F4" s="6" t="s">
        <v>132</v>
      </c>
      <c r="G4" s="145" t="str">
        <f>IF('330 - OP'!M3="","",'330 - OP'!M3)</f>
        <v/>
      </c>
      <c r="H4" s="146"/>
      <c r="I4" s="146"/>
      <c r="J4" s="6" t="s">
        <v>134</v>
      </c>
      <c r="K4" s="147" t="str">
        <f>IF('330 - OP'!T3="","",'330 - OP'!T3)</f>
        <v/>
      </c>
      <c r="L4" s="148"/>
    </row>
    <row r="5" spans="1:13" ht="15" thickBot="1" x14ac:dyDescent="0.35"/>
    <row r="6" spans="1:13" ht="15" thickTop="1" x14ac:dyDescent="0.3">
      <c r="B6" s="135" t="s">
        <v>102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3" x14ac:dyDescent="0.3">
      <c r="B7" s="124"/>
      <c r="C7" s="149" t="s">
        <v>3</v>
      </c>
      <c r="D7" s="109" t="s">
        <v>103</v>
      </c>
      <c r="E7" s="109" t="s">
        <v>104</v>
      </c>
      <c r="F7" s="126" t="s">
        <v>141</v>
      </c>
      <c r="G7" s="110" t="s">
        <v>8</v>
      </c>
      <c r="H7" s="111"/>
      <c r="I7" s="111"/>
      <c r="J7" s="111"/>
      <c r="K7" s="112"/>
    </row>
    <row r="8" spans="1:13" ht="26.4" x14ac:dyDescent="0.3">
      <c r="B8" s="124"/>
      <c r="C8" s="150"/>
      <c r="D8" s="109"/>
      <c r="E8" s="109"/>
      <c r="F8" s="127"/>
      <c r="G8" s="89" t="s">
        <v>16</v>
      </c>
      <c r="H8" s="77" t="s">
        <v>142</v>
      </c>
      <c r="I8" s="78" t="s">
        <v>18</v>
      </c>
      <c r="J8" s="77" t="s">
        <v>143</v>
      </c>
      <c r="K8" s="22" t="s">
        <v>105</v>
      </c>
    </row>
    <row r="9" spans="1:13" s="157" customFormat="1" x14ac:dyDescent="0.3">
      <c r="B9" s="23" t="s">
        <v>106</v>
      </c>
      <c r="C9" s="154"/>
      <c r="D9" s="24"/>
      <c r="E9" s="24"/>
      <c r="F9" s="99">
        <f>ROUND(PRODUCT(D9*E9*2),2)</f>
        <v>0</v>
      </c>
      <c r="G9" s="24"/>
      <c r="H9" s="27">
        <f>ROUND(IF(G9="y",F9*0.4,0),2)</f>
        <v>0</v>
      </c>
      <c r="I9" s="24"/>
      <c r="J9" s="27">
        <f>ROUND(IF(I9="y",F9*0.3,0),2)</f>
        <v>0</v>
      </c>
      <c r="K9" s="158">
        <f>ROUND(SUM(F9,H9,J9),2)</f>
        <v>0</v>
      </c>
      <c r="M9" s="157" t="s">
        <v>22</v>
      </c>
    </row>
    <row r="10" spans="1:13" s="157" customFormat="1" x14ac:dyDescent="0.3">
      <c r="B10" s="23" t="s">
        <v>107</v>
      </c>
      <c r="C10" s="154"/>
      <c r="D10" s="24"/>
      <c r="E10" s="24"/>
      <c r="F10" s="99">
        <f t="shared" ref="F10:F28" si="0">ROUND(PRODUCT(D10*E10*2),2)</f>
        <v>0</v>
      </c>
      <c r="G10" s="24"/>
      <c r="H10" s="27">
        <f t="shared" ref="H10:H28" si="1">ROUND(IF(G10="y",F10*0.4,0),2)</f>
        <v>0</v>
      </c>
      <c r="I10" s="24"/>
      <c r="J10" s="27">
        <f t="shared" ref="J10:J28" si="2">ROUND(IF(I10="y",F10*0.3,0),2)</f>
        <v>0</v>
      </c>
      <c r="K10" s="158">
        <f t="shared" ref="K10:K28" si="3">ROUND(SUM(F10,H10,J10),2)</f>
        <v>0</v>
      </c>
      <c r="M10" s="157" t="s">
        <v>24</v>
      </c>
    </row>
    <row r="11" spans="1:13" s="157" customFormat="1" x14ac:dyDescent="0.3">
      <c r="B11" s="23" t="s">
        <v>108</v>
      </c>
      <c r="C11" s="154"/>
      <c r="D11" s="24"/>
      <c r="E11" s="24"/>
      <c r="F11" s="99">
        <f t="shared" si="0"/>
        <v>0</v>
      </c>
      <c r="G11" s="24"/>
      <c r="H11" s="27">
        <f t="shared" si="1"/>
        <v>0</v>
      </c>
      <c r="I11" s="24"/>
      <c r="J11" s="27">
        <f t="shared" si="2"/>
        <v>0</v>
      </c>
      <c r="K11" s="158">
        <f t="shared" si="3"/>
        <v>0</v>
      </c>
    </row>
    <row r="12" spans="1:13" s="157" customFormat="1" x14ac:dyDescent="0.3">
      <c r="B12" s="23" t="s">
        <v>109</v>
      </c>
      <c r="C12" s="154"/>
      <c r="D12" s="24"/>
      <c r="E12" s="24"/>
      <c r="F12" s="99">
        <f t="shared" si="0"/>
        <v>0</v>
      </c>
      <c r="G12" s="24"/>
      <c r="H12" s="27">
        <f t="shared" si="1"/>
        <v>0</v>
      </c>
      <c r="I12" s="24"/>
      <c r="J12" s="27">
        <f t="shared" si="2"/>
        <v>0</v>
      </c>
      <c r="K12" s="158">
        <f t="shared" si="3"/>
        <v>0</v>
      </c>
    </row>
    <row r="13" spans="1:13" s="157" customFormat="1" x14ac:dyDescent="0.3">
      <c r="B13" s="23" t="s">
        <v>110</v>
      </c>
      <c r="C13" s="154"/>
      <c r="D13" s="24"/>
      <c r="E13" s="24"/>
      <c r="F13" s="99">
        <f t="shared" si="0"/>
        <v>0</v>
      </c>
      <c r="G13" s="24"/>
      <c r="H13" s="27">
        <f t="shared" si="1"/>
        <v>0</v>
      </c>
      <c r="I13" s="24"/>
      <c r="J13" s="27">
        <f t="shared" si="2"/>
        <v>0</v>
      </c>
      <c r="K13" s="158">
        <f t="shared" si="3"/>
        <v>0</v>
      </c>
    </row>
    <row r="14" spans="1:13" s="157" customFormat="1" x14ac:dyDescent="0.3">
      <c r="B14" s="23" t="s">
        <v>111</v>
      </c>
      <c r="C14" s="154"/>
      <c r="D14" s="24"/>
      <c r="E14" s="24"/>
      <c r="F14" s="99">
        <f t="shared" si="0"/>
        <v>0</v>
      </c>
      <c r="G14" s="24"/>
      <c r="H14" s="27">
        <f t="shared" si="1"/>
        <v>0</v>
      </c>
      <c r="I14" s="24"/>
      <c r="J14" s="27">
        <f t="shared" si="2"/>
        <v>0</v>
      </c>
      <c r="K14" s="158">
        <f t="shared" si="3"/>
        <v>0</v>
      </c>
    </row>
    <row r="15" spans="1:13" s="157" customFormat="1" x14ac:dyDescent="0.3">
      <c r="B15" s="23" t="s">
        <v>112</v>
      </c>
      <c r="C15" s="154"/>
      <c r="D15" s="24"/>
      <c r="E15" s="24"/>
      <c r="F15" s="99">
        <f t="shared" si="0"/>
        <v>0</v>
      </c>
      <c r="G15" s="24"/>
      <c r="H15" s="27">
        <f t="shared" si="1"/>
        <v>0</v>
      </c>
      <c r="I15" s="24"/>
      <c r="J15" s="27">
        <f t="shared" si="2"/>
        <v>0</v>
      </c>
      <c r="K15" s="158">
        <f t="shared" si="3"/>
        <v>0</v>
      </c>
    </row>
    <row r="16" spans="1:13" s="157" customFormat="1" x14ac:dyDescent="0.3">
      <c r="B16" s="23" t="s">
        <v>113</v>
      </c>
      <c r="C16" s="154"/>
      <c r="D16" s="24"/>
      <c r="E16" s="24"/>
      <c r="F16" s="99">
        <f t="shared" si="0"/>
        <v>0</v>
      </c>
      <c r="G16" s="24"/>
      <c r="H16" s="27">
        <f t="shared" si="1"/>
        <v>0</v>
      </c>
      <c r="I16" s="24"/>
      <c r="J16" s="27">
        <f t="shared" si="2"/>
        <v>0</v>
      </c>
      <c r="K16" s="158">
        <f t="shared" si="3"/>
        <v>0</v>
      </c>
    </row>
    <row r="17" spans="2:13" s="157" customFormat="1" x14ac:dyDescent="0.3">
      <c r="B17" s="23" t="s">
        <v>114</v>
      </c>
      <c r="C17" s="154"/>
      <c r="D17" s="24"/>
      <c r="E17" s="24"/>
      <c r="F17" s="99">
        <f t="shared" si="0"/>
        <v>0</v>
      </c>
      <c r="G17" s="24"/>
      <c r="H17" s="27">
        <f t="shared" si="1"/>
        <v>0</v>
      </c>
      <c r="I17" s="24"/>
      <c r="J17" s="27">
        <f t="shared" si="2"/>
        <v>0</v>
      </c>
      <c r="K17" s="158">
        <f t="shared" si="3"/>
        <v>0</v>
      </c>
    </row>
    <row r="18" spans="2:13" s="157" customFormat="1" x14ac:dyDescent="0.3">
      <c r="B18" s="23" t="s">
        <v>115</v>
      </c>
      <c r="C18" s="154"/>
      <c r="D18" s="24"/>
      <c r="E18" s="24"/>
      <c r="F18" s="99">
        <f t="shared" si="0"/>
        <v>0</v>
      </c>
      <c r="G18" s="24"/>
      <c r="H18" s="27">
        <f t="shared" si="1"/>
        <v>0</v>
      </c>
      <c r="I18" s="24"/>
      <c r="J18" s="27">
        <f t="shared" si="2"/>
        <v>0</v>
      </c>
      <c r="K18" s="158">
        <f t="shared" si="3"/>
        <v>0</v>
      </c>
    </row>
    <row r="19" spans="2:13" s="157" customFormat="1" x14ac:dyDescent="0.3">
      <c r="B19" s="23" t="s">
        <v>116</v>
      </c>
      <c r="C19" s="154"/>
      <c r="D19" s="24"/>
      <c r="E19" s="24"/>
      <c r="F19" s="99">
        <f t="shared" si="0"/>
        <v>0</v>
      </c>
      <c r="G19" s="24"/>
      <c r="H19" s="27">
        <f t="shared" si="1"/>
        <v>0</v>
      </c>
      <c r="I19" s="24"/>
      <c r="J19" s="27">
        <f t="shared" si="2"/>
        <v>0</v>
      </c>
      <c r="K19" s="158">
        <f t="shared" si="3"/>
        <v>0</v>
      </c>
    </row>
    <row r="20" spans="2:13" s="157" customFormat="1" x14ac:dyDescent="0.3">
      <c r="B20" s="23" t="s">
        <v>117</v>
      </c>
      <c r="C20" s="154"/>
      <c r="D20" s="24"/>
      <c r="E20" s="24"/>
      <c r="F20" s="99">
        <f t="shared" si="0"/>
        <v>0</v>
      </c>
      <c r="G20" s="24"/>
      <c r="H20" s="27">
        <f t="shared" si="1"/>
        <v>0</v>
      </c>
      <c r="I20" s="24"/>
      <c r="J20" s="27">
        <f t="shared" si="2"/>
        <v>0</v>
      </c>
      <c r="K20" s="158">
        <f t="shared" si="3"/>
        <v>0</v>
      </c>
    </row>
    <row r="21" spans="2:13" s="157" customFormat="1" x14ac:dyDescent="0.3">
      <c r="B21" s="23" t="s">
        <v>118</v>
      </c>
      <c r="C21" s="154"/>
      <c r="D21" s="24"/>
      <c r="E21" s="24"/>
      <c r="F21" s="99">
        <f t="shared" si="0"/>
        <v>0</v>
      </c>
      <c r="G21" s="24"/>
      <c r="H21" s="27">
        <f t="shared" si="1"/>
        <v>0</v>
      </c>
      <c r="I21" s="24"/>
      <c r="J21" s="27">
        <f t="shared" si="2"/>
        <v>0</v>
      </c>
      <c r="K21" s="158">
        <f t="shared" si="3"/>
        <v>0</v>
      </c>
    </row>
    <row r="22" spans="2:13" s="157" customFormat="1" x14ac:dyDescent="0.3">
      <c r="B22" s="23" t="s">
        <v>119</v>
      </c>
      <c r="C22" s="154"/>
      <c r="D22" s="24"/>
      <c r="E22" s="24"/>
      <c r="F22" s="99">
        <f t="shared" si="0"/>
        <v>0</v>
      </c>
      <c r="G22" s="24"/>
      <c r="H22" s="27">
        <f t="shared" si="1"/>
        <v>0</v>
      </c>
      <c r="I22" s="24"/>
      <c r="J22" s="27">
        <f t="shared" si="2"/>
        <v>0</v>
      </c>
      <c r="K22" s="158">
        <f t="shared" si="3"/>
        <v>0</v>
      </c>
    </row>
    <row r="23" spans="2:13" s="157" customFormat="1" x14ac:dyDescent="0.3">
      <c r="B23" s="23" t="s">
        <v>120</v>
      </c>
      <c r="C23" s="154"/>
      <c r="D23" s="24"/>
      <c r="E23" s="24"/>
      <c r="F23" s="99">
        <f t="shared" si="0"/>
        <v>0</v>
      </c>
      <c r="G23" s="24"/>
      <c r="H23" s="27">
        <f t="shared" si="1"/>
        <v>0</v>
      </c>
      <c r="I23" s="24"/>
      <c r="J23" s="27">
        <f t="shared" si="2"/>
        <v>0</v>
      </c>
      <c r="K23" s="158">
        <f t="shared" si="3"/>
        <v>0</v>
      </c>
    </row>
    <row r="24" spans="2:13" s="157" customFormat="1" x14ac:dyDescent="0.3">
      <c r="B24" s="23" t="s">
        <v>121</v>
      </c>
      <c r="C24" s="154"/>
      <c r="D24" s="24"/>
      <c r="E24" s="24"/>
      <c r="F24" s="99">
        <f t="shared" si="0"/>
        <v>0</v>
      </c>
      <c r="G24" s="24"/>
      <c r="H24" s="27">
        <f t="shared" si="1"/>
        <v>0</v>
      </c>
      <c r="I24" s="24"/>
      <c r="J24" s="27">
        <f t="shared" si="2"/>
        <v>0</v>
      </c>
      <c r="K24" s="158">
        <f t="shared" si="3"/>
        <v>0</v>
      </c>
    </row>
    <row r="25" spans="2:13" s="157" customFormat="1" x14ac:dyDescent="0.3">
      <c r="B25" s="23" t="s">
        <v>122</v>
      </c>
      <c r="C25" s="154"/>
      <c r="D25" s="24"/>
      <c r="E25" s="24"/>
      <c r="F25" s="99">
        <f t="shared" si="0"/>
        <v>0</v>
      </c>
      <c r="G25" s="24"/>
      <c r="H25" s="27">
        <f t="shared" si="1"/>
        <v>0</v>
      </c>
      <c r="I25" s="24"/>
      <c r="J25" s="27">
        <f t="shared" si="2"/>
        <v>0</v>
      </c>
      <c r="K25" s="158">
        <f t="shared" si="3"/>
        <v>0</v>
      </c>
    </row>
    <row r="26" spans="2:13" s="157" customFormat="1" x14ac:dyDescent="0.3">
      <c r="B26" s="23" t="s">
        <v>123</v>
      </c>
      <c r="C26" s="154"/>
      <c r="D26" s="24"/>
      <c r="E26" s="24"/>
      <c r="F26" s="99">
        <f t="shared" si="0"/>
        <v>0</v>
      </c>
      <c r="G26" s="24"/>
      <c r="H26" s="27">
        <f t="shared" si="1"/>
        <v>0</v>
      </c>
      <c r="I26" s="24"/>
      <c r="J26" s="27">
        <f t="shared" si="2"/>
        <v>0</v>
      </c>
      <c r="K26" s="158">
        <f t="shared" si="3"/>
        <v>0</v>
      </c>
    </row>
    <row r="27" spans="2:13" s="157" customFormat="1" x14ac:dyDescent="0.3">
      <c r="B27" s="23" t="s">
        <v>124</v>
      </c>
      <c r="C27" s="154"/>
      <c r="D27" s="24"/>
      <c r="E27" s="24"/>
      <c r="F27" s="99">
        <f t="shared" si="0"/>
        <v>0</v>
      </c>
      <c r="G27" s="24"/>
      <c r="H27" s="27">
        <f t="shared" si="1"/>
        <v>0</v>
      </c>
      <c r="I27" s="24"/>
      <c r="J27" s="27">
        <f t="shared" si="2"/>
        <v>0</v>
      </c>
      <c r="K27" s="158">
        <f t="shared" si="3"/>
        <v>0</v>
      </c>
    </row>
    <row r="28" spans="2:13" s="157" customFormat="1" x14ac:dyDescent="0.3">
      <c r="B28" s="23" t="s">
        <v>125</v>
      </c>
      <c r="C28" s="154"/>
      <c r="D28" s="24"/>
      <c r="E28" s="24"/>
      <c r="F28" s="99">
        <f t="shared" si="0"/>
        <v>0</v>
      </c>
      <c r="G28" s="24"/>
      <c r="H28" s="27">
        <f t="shared" si="1"/>
        <v>0</v>
      </c>
      <c r="I28" s="24"/>
      <c r="J28" s="27">
        <f t="shared" si="2"/>
        <v>0</v>
      </c>
      <c r="K28" s="158">
        <f t="shared" si="3"/>
        <v>0</v>
      </c>
    </row>
    <row r="29" spans="2:13" s="73" customFormat="1" ht="15" thickBot="1" x14ac:dyDescent="0.35">
      <c r="B29" s="79"/>
      <c r="C29" s="31" t="s">
        <v>126</v>
      </c>
      <c r="D29" s="100">
        <f>ROUND(IF(F29+H29+J29&gt;60,60,F29+H29+J29),2)</f>
        <v>0</v>
      </c>
      <c r="E29" s="80" t="s">
        <v>127</v>
      </c>
      <c r="F29" s="101">
        <f>ROUND(SUM(F9:F28),2)</f>
        <v>0</v>
      </c>
      <c r="G29" s="82" t="s">
        <v>128</v>
      </c>
      <c r="H29" s="81">
        <f>ROUND(SUM(H9:H28),2)</f>
        <v>0</v>
      </c>
      <c r="I29" s="82" t="s">
        <v>129</v>
      </c>
      <c r="J29" s="83">
        <f>ROUND(SUM(J9:J28),2)</f>
        <v>0</v>
      </c>
      <c r="K29" s="84">
        <f>ROUND(F29+H29+J29,2)</f>
        <v>0</v>
      </c>
    </row>
    <row r="30" spans="2:13" ht="8.4" customHeight="1" thickTop="1" x14ac:dyDescent="0.3"/>
    <row r="31" spans="2:13" x14ac:dyDescent="0.3">
      <c r="C31" s="144" t="s">
        <v>130</v>
      </c>
      <c r="D31" s="144"/>
      <c r="E31" s="144"/>
      <c r="F31" s="144"/>
      <c r="G31" s="144"/>
      <c r="H31" s="144"/>
      <c r="I31" s="144"/>
      <c r="J31" s="144"/>
      <c r="K31" s="43" t="s">
        <v>131</v>
      </c>
      <c r="L31" s="76"/>
      <c r="M31" s="85"/>
    </row>
    <row r="32" spans="2:13" x14ac:dyDescent="0.3">
      <c r="C32" s="144"/>
      <c r="D32" s="144"/>
      <c r="E32" s="144"/>
      <c r="F32" s="144"/>
      <c r="G32" s="144"/>
      <c r="H32" s="144"/>
      <c r="I32" s="144"/>
      <c r="J32" s="144"/>
      <c r="L32" s="75"/>
      <c r="M32" s="43"/>
    </row>
    <row r="33" spans="3:10" x14ac:dyDescent="0.3">
      <c r="C33" s="144"/>
      <c r="D33" s="144"/>
      <c r="E33" s="144"/>
      <c r="F33" s="144"/>
      <c r="G33" s="144"/>
      <c r="H33" s="144"/>
      <c r="I33" s="144"/>
      <c r="J33" s="144"/>
    </row>
    <row r="34" spans="3:10" x14ac:dyDescent="0.3">
      <c r="C34" s="144"/>
      <c r="D34" s="144"/>
      <c r="E34" s="144"/>
      <c r="F34" s="144"/>
      <c r="G34" s="144"/>
      <c r="H34" s="144"/>
      <c r="I34" s="144"/>
      <c r="J34" s="144"/>
    </row>
  </sheetData>
  <sheetProtection password="E570" sheet="1" objects="1" scenarios="1" formatCells="0" formatColumns="0" formatRows="0" insertColumns="0" insertRows="0"/>
  <mergeCells count="10">
    <mergeCell ref="C31:J34"/>
    <mergeCell ref="G4:I4"/>
    <mergeCell ref="K4:L4"/>
    <mergeCell ref="B6:K6"/>
    <mergeCell ref="B7:B8"/>
    <mergeCell ref="C7:C8"/>
    <mergeCell ref="D7:D8"/>
    <mergeCell ref="E7:E8"/>
    <mergeCell ref="F7:F8"/>
    <mergeCell ref="G7:K7"/>
  </mergeCells>
  <dataValidations count="1">
    <dataValidation type="list" allowBlank="1" showInputMessage="1" showErrorMessage="1" sqref="G9:G28 I9:I28">
      <formula1>$M$9:$M$10</formula1>
    </dataValidation>
  </dataValidations>
  <printOptions horizontalCentered="1"/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H4" sqref="H4"/>
    </sheetView>
  </sheetViews>
  <sheetFormatPr defaultRowHeight="14.4" x14ac:dyDescent="0.3"/>
  <cols>
    <col min="1" max="1" width="1.33203125" customWidth="1"/>
    <col min="2" max="2" width="12.5546875" customWidth="1"/>
  </cols>
  <sheetData>
    <row r="1" spans="2:11" x14ac:dyDescent="0.3">
      <c r="B1" s="94" t="s">
        <v>0</v>
      </c>
      <c r="C1" s="152" t="str">
        <f>IF('330 - OP'!Q1="","",'330 - OP'!Q1)</f>
        <v/>
      </c>
      <c r="D1" s="120"/>
      <c r="E1" s="120"/>
      <c r="F1" s="120"/>
      <c r="G1" s="93"/>
      <c r="H1" s="93"/>
      <c r="I1" s="91"/>
      <c r="J1" s="91"/>
      <c r="K1" s="91"/>
    </row>
    <row r="2" spans="2:11" x14ac:dyDescent="0.3">
      <c r="B2" s="86"/>
      <c r="C2" s="91"/>
      <c r="D2" s="91"/>
      <c r="E2" s="91"/>
      <c r="F2" s="91"/>
      <c r="G2" s="91"/>
      <c r="H2" s="91"/>
      <c r="I2" s="91"/>
      <c r="J2" s="91"/>
      <c r="K2" s="91"/>
    </row>
    <row r="3" spans="2:11" x14ac:dyDescent="0.3">
      <c r="B3" s="94" t="s">
        <v>135</v>
      </c>
      <c r="C3" s="152" t="str">
        <f>IF('330 - OP'!M3="","",'330 - OP'!M3)</f>
        <v/>
      </c>
      <c r="D3" s="120"/>
      <c r="E3" s="120"/>
      <c r="F3" s="94" t="s">
        <v>134</v>
      </c>
      <c r="G3" s="119" t="str">
        <f>IF('330 - OP'!T3="","",'330 - OP'!T3)</f>
        <v/>
      </c>
      <c r="H3" s="151"/>
      <c r="I3" s="91"/>
      <c r="J3" s="91"/>
      <c r="K3" s="91"/>
    </row>
    <row r="5" spans="2:11" ht="15.6" x14ac:dyDescent="0.3">
      <c r="B5" s="92" t="s">
        <v>136</v>
      </c>
      <c r="C5" s="87"/>
      <c r="D5" s="87"/>
      <c r="E5" s="87"/>
      <c r="F5" s="87"/>
      <c r="G5" s="87"/>
      <c r="H5" s="87"/>
    </row>
  </sheetData>
  <mergeCells count="3">
    <mergeCell ref="G3:H3"/>
    <mergeCell ref="C3:E3"/>
    <mergeCell ref="C1:F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330 - OP</vt:lpstr>
      <vt:lpstr>330 - FRP</vt:lpstr>
      <vt:lpstr>370 - CPI</vt:lpstr>
      <vt:lpstr>Additional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</dc:creator>
  <cp:lastModifiedBy>i13359</cp:lastModifiedBy>
  <cp:lastPrinted>2017-01-20T05:25:26Z</cp:lastPrinted>
  <dcterms:created xsi:type="dcterms:W3CDTF">2016-01-08T00:29:55Z</dcterms:created>
  <dcterms:modified xsi:type="dcterms:W3CDTF">2017-02-26T00:28:14Z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-611460145</vt:i4>
  </property>
  <property fmtid="{D5CDD505-2E9C-101B-9397-08002B2CF9AE}" pid="3" name="_NewReviewCycle">
    <vt:lpwstr/>
  </property>
  <property fmtid="{D5CDD505-2E9C-101B-9397-08002B2CF9AE}" pid="4" name="_EmailSubject">
    <vt:lpwstr>330 worksheets</vt:lpwstr>
  </property>
  <property fmtid="{D5CDD505-2E9C-101B-9397-08002B2CF9AE}" pid="5" name="_AuthorEmail">
    <vt:lpwstr>DMArkens@verisk.com</vt:lpwstr>
  </property>
  <property fmtid="{D5CDD505-2E9C-101B-9397-08002B2CF9AE}" pid="6" name="_AuthorEmailDisplayName">
    <vt:lpwstr>Arkens, David M.</vt:lpwstr>
  </property>
  <property fmtid="{D5CDD505-2E9C-101B-9397-08002B2CF9AE}" pid="7" name="_ReviewingToolsShownOnce">
    <vt:lpwstr/>
  </property>
</Properties>
</file>