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520"/>
  <workbookPr/>
  <mc:AlternateContent xmlns:mc="http://schemas.openxmlformats.org/markup-compatibility/2006">
    <mc:Choice Requires="x15">
      <x15ac:absPath xmlns:x15ac="http://schemas.microsoft.com/office/spreadsheetml/2010/11/ac" url="/Users/richardpriore/Documents/Articles/Articles (written)/PLJ/"/>
    </mc:Choice>
  </mc:AlternateContent>
  <xr:revisionPtr revIDLastSave="0" documentId="13_ncr:1_{FCB3B1A2-5B71-A340-867E-DEBCC3F3AA07}" xr6:coauthVersionLast="47" xr6:coauthVersionMax="47" xr10:uidLastSave="{00000000-0000-0000-0000-000000000000}"/>
  <bookViews>
    <workbookView xWindow="0" yWindow="0" windowWidth="28800" windowHeight="18000" tabRatio="500" xr2:uid="{00000000-000D-0000-FFFF-FFFF00000000}"/>
  </bookViews>
  <sheets>
    <sheet name="Hip implant demand matching" sheetId="9" r:id="rId1"/>
    <sheet name="Imaging transporters" sheetId="10" r:id="rId2"/>
    <sheet name="Imaging no-shows" sheetId="8" r:id="rId3"/>
    <sheet name="Length of stay" sheetId="4" r:id="rId4"/>
    <sheet name="Left without being seen" sheetId="1" r:id="rId5"/>
  </sheets>
  <definedNames>
    <definedName name="_MailAutoSig" localSheetId="4">'Left without being seen'!#REF!</definedName>
    <definedName name="_xlnm.Print_Area" localSheetId="0">'Hip implant demand matching'!$B$1:$I$16</definedName>
    <definedName name="_xlnm.Print_Area" localSheetId="2">'Imaging no-shows'!$B$1:$I$12</definedName>
    <definedName name="_xlnm.Print_Area" localSheetId="1">'Imaging transporters'!$B$1:$I$12</definedName>
    <definedName name="_xlnm.Print_Area" localSheetId="4">'Left without being seen'!$B$1:$E$27</definedName>
    <definedName name="_xlnm.Print_Area" localSheetId="3">'Length of stay'!$B$1:$L$67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11" i="8" l="1"/>
  <c r="C9" i="10"/>
  <c r="C11" i="10" s="1"/>
  <c r="C13" i="9"/>
  <c r="C9" i="9"/>
  <c r="C15" i="9" s="1"/>
  <c r="C17" i="1"/>
  <c r="C23" i="1" s="1"/>
  <c r="C7" i="8"/>
  <c r="D44" i="4" l="1"/>
  <c r="H47" i="4" s="1"/>
  <c r="U40" i="4"/>
  <c r="U39" i="4"/>
  <c r="D17" i="4"/>
  <c r="D22" i="4" s="1"/>
  <c r="D37" i="4"/>
  <c r="G34" i="4"/>
  <c r="G32" i="4"/>
  <c r="G33" i="4"/>
  <c r="G31" i="4"/>
  <c r="D25" i="4"/>
  <c r="D14" i="4"/>
  <c r="D21" i="4" s="1"/>
  <c r="G35" i="4" l="1"/>
  <c r="D38" i="4"/>
  <c r="H48" i="4"/>
  <c r="H49" i="4" s="1"/>
  <c r="E46" i="4"/>
  <c r="I46" i="4"/>
  <c r="K47" i="4"/>
  <c r="K48" i="4" s="1"/>
  <c r="K49" i="4" s="1"/>
  <c r="G47" i="4"/>
  <c r="G48" i="4" s="1"/>
  <c r="G49" i="4" s="1"/>
  <c r="D46" i="4"/>
  <c r="D45" i="4" s="1"/>
  <c r="H46" i="4"/>
  <c r="L46" i="4"/>
  <c r="J47" i="4"/>
  <c r="J48" i="4" s="1"/>
  <c r="J49" i="4" s="1"/>
  <c r="F47" i="4"/>
  <c r="F48" i="4" s="1"/>
  <c r="F49" i="4" s="1"/>
  <c r="D23" i="4"/>
  <c r="K46" i="4"/>
  <c r="G46" i="4"/>
  <c r="I47" i="4"/>
  <c r="I48" i="4" s="1"/>
  <c r="I49" i="4" s="1"/>
  <c r="E47" i="4"/>
  <c r="E48" i="4" s="1"/>
  <c r="E49" i="4" s="1"/>
  <c r="J46" i="4"/>
  <c r="F46" i="4"/>
  <c r="L47" i="4"/>
  <c r="L48" i="4" s="1"/>
  <c r="L49" i="4" s="1"/>
  <c r="D40" i="4"/>
  <c r="J34" i="4"/>
  <c r="D18" i="4"/>
  <c r="C19" i="1"/>
  <c r="C25" i="1" s="1"/>
  <c r="C27" i="1" s="1"/>
  <c r="D47" i="4" l="1"/>
  <c r="D48" i="4" s="1"/>
  <c r="D49" i="4" s="1"/>
</calcChain>
</file>

<file path=xl/sharedStrings.xml><?xml version="1.0" encoding="utf-8"?>
<sst xmlns="http://schemas.openxmlformats.org/spreadsheetml/2006/main" count="87" uniqueCount="84">
  <si>
    <t>Annual number of ED patients that LWBS</t>
  </si>
  <si>
    <t>Annual number of ED patients that LWBS, that would've been admitted or placed on observation had they not LWBS</t>
  </si>
  <si>
    <t>Annual lost revenue due to LWBS</t>
  </si>
  <si>
    <t>Average Collected Revenues</t>
  </si>
  <si>
    <t>Total</t>
  </si>
  <si>
    <t>Annual discharges</t>
  </si>
  <si>
    <t>Average LOS</t>
  </si>
  <si>
    <t>Annual patient days</t>
  </si>
  <si>
    <t>Geometric mean LOS</t>
  </si>
  <si>
    <t>Part I</t>
  </si>
  <si>
    <t>Part II</t>
  </si>
  <si>
    <t xml:space="preserve">Reducing ALOS to GMLOS </t>
  </si>
  <si>
    <t>Part III</t>
  </si>
  <si>
    <t>Day</t>
  </si>
  <si>
    <t>Direct</t>
  </si>
  <si>
    <t>Indirect</t>
  </si>
  <si>
    <t>Target LOS reduction</t>
  </si>
  <si>
    <t>Annual patient days (GMLOS)</t>
  </si>
  <si>
    <t>Variance days (ALOS-GMLOS)</t>
  </si>
  <si>
    <t>Direct and indirect variable costs associated with care delivery</t>
  </si>
  <si>
    <t>Current baseline</t>
  </si>
  <si>
    <t>Average cost per patient day</t>
  </si>
  <si>
    <t>Total annual volume</t>
  </si>
  <si>
    <t xml:space="preserve">Total cost </t>
  </si>
  <si>
    <t xml:space="preserve">     Direct cost (last day)</t>
  </si>
  <si>
    <t xml:space="preserve">     Indirect cost (last day)</t>
  </si>
  <si>
    <t>ALOS Cost Structure</t>
  </si>
  <si>
    <t>Notes and Assumptions</t>
  </si>
  <si>
    <t>GMLOS (or target reduction) divided by ALOS (baseline)</t>
  </si>
  <si>
    <t>Based on percent of final day eliminated</t>
  </si>
  <si>
    <t>ALOS reduction (last day)</t>
  </si>
  <si>
    <t>Cost savings (last day)</t>
  </si>
  <si>
    <t>% LOS reduction</t>
  </si>
  <si>
    <t>Total cost savings (actual)</t>
  </si>
  <si>
    <t>Total cost savings (inflated)</t>
  </si>
  <si>
    <t>Sensitivity Analysis of Financial Impact of Reducing ALOS</t>
  </si>
  <si>
    <t>Current ALOS</t>
  </si>
  <si>
    <t>Projected ALOS</t>
  </si>
  <si>
    <t>Total cost reduction</t>
  </si>
  <si>
    <t>Cost reduction (per Patient Day)</t>
  </si>
  <si>
    <t>Projected ALOS reduction</t>
  </si>
  <si>
    <r>
      <rPr>
        <b/>
        <u/>
        <sz val="12"/>
        <color rgb="FF000000"/>
        <rFont val="Calibri Light"/>
        <family val="2"/>
        <scheme val="major"/>
      </rPr>
      <t>EXAMPLE</t>
    </r>
    <r>
      <rPr>
        <b/>
        <sz val="12"/>
        <color rgb="FF000000"/>
        <rFont val="Calibri Light"/>
        <family val="2"/>
        <scheme val="major"/>
      </rPr>
      <t>:</t>
    </r>
    <r>
      <rPr>
        <sz val="12"/>
        <color rgb="FF000000"/>
        <rFont val="Calibri Light"/>
        <family val="2"/>
        <scheme val="major"/>
      </rPr>
      <t xml:space="preserve"> MS-DRG 470 (Total Joint Repl)</t>
    </r>
  </si>
  <si>
    <r>
      <t xml:space="preserve">Only the </t>
    </r>
    <r>
      <rPr>
        <b/>
        <u/>
        <sz val="12"/>
        <color theme="1"/>
        <rFont val="Calibri Light"/>
        <family val="2"/>
        <scheme val="major"/>
      </rPr>
      <t>last</t>
    </r>
    <r>
      <rPr>
        <sz val="12"/>
        <color theme="1"/>
        <rFont val="Calibri Light"/>
        <family val="2"/>
        <scheme val="major"/>
      </rPr>
      <t xml:space="preserve"> day of discharge</t>
    </r>
  </si>
  <si>
    <t>`</t>
  </si>
  <si>
    <t xml:space="preserve">Calculating Financial Impact of Reducing Left Without Being Seen (LWBS) </t>
  </si>
  <si>
    <t>Per ED treat and release visit</t>
  </si>
  <si>
    <t xml:space="preserve">      Average Cost per Day</t>
  </si>
  <si>
    <t>Calculating Financial Impact of Reducing Average Length of Stay (ALOS)</t>
  </si>
  <si>
    <r>
      <t xml:space="preserve">Calculations (Part I and II) compare a traditional approach to monetizing ALOS reduction by multiplying projected reduced Patient Days by Average Cost per Patient Day. This approach artificially inflates the projected savings (doubling it in this example). Since only the last day of stay is impacted , the ALOS reduction </t>
    </r>
    <r>
      <rPr>
        <i/>
        <u/>
        <sz val="12"/>
        <color theme="1"/>
        <rFont val="Calibri Light"/>
        <family val="2"/>
        <scheme val="major"/>
      </rPr>
      <t>should</t>
    </r>
    <r>
      <rPr>
        <sz val="12"/>
        <color theme="1"/>
        <rFont val="Calibri Light"/>
        <family val="2"/>
        <scheme val="major"/>
      </rPr>
      <t xml:space="preserve"> be multiplied by the Total Cost (direct and indirect) of the last day of discharge (Part III). Note that most (60-70%) of the projected savings can be achieved only by eliminating unnecessary labor expense through strict adherence to a staffing grid or closing a unit. Otherwise, the productive labor hour savings can be applied to improve throughput, access, and capacity assuming there is lost (e.g., left without being seen) or pent-up demand.  </t>
    </r>
  </si>
  <si>
    <r>
      <rPr>
        <b/>
        <u/>
        <sz val="12"/>
        <color theme="1"/>
        <rFont val="Calibri Light"/>
        <family val="2"/>
        <scheme val="major"/>
      </rPr>
      <t>NOTE</t>
    </r>
    <r>
      <rPr>
        <b/>
        <sz val="12"/>
        <color theme="1"/>
        <rFont val="Calibri Light"/>
        <family val="2"/>
        <scheme val="major"/>
      </rPr>
      <t>:</t>
    </r>
    <r>
      <rPr>
        <sz val="12"/>
        <color theme="1"/>
        <rFont val="Calibri Light"/>
        <family val="2"/>
        <scheme val="major"/>
      </rPr>
      <t xml:space="preserve"> Traditional calculation assumes reduction of Average Cost per Patient Day from decreased ALOS</t>
    </r>
  </si>
  <si>
    <t>Admission rate (full admissions and observation)</t>
  </si>
  <si>
    <t>LWBS rate</t>
  </si>
  <si>
    <t>Per ED admission/observation visit</t>
  </si>
  <si>
    <t>Annual ED volume</t>
  </si>
  <si>
    <t>Cost of waste</t>
  </si>
  <si>
    <r>
      <rPr>
        <b/>
        <u/>
        <sz val="12"/>
        <color theme="1"/>
        <rFont val="Calibri Light"/>
        <family val="2"/>
        <scheme val="major"/>
      </rPr>
      <t>NOTE</t>
    </r>
    <r>
      <rPr>
        <sz val="12"/>
        <color theme="1"/>
        <rFont val="Calibri Light"/>
        <family val="2"/>
        <scheme val="major"/>
      </rPr>
      <t xml:space="preserve">: Accurate calculation assumes reduction of Average Cost per Patient Day on the </t>
    </r>
    <r>
      <rPr>
        <i/>
        <u/>
        <sz val="12"/>
        <color theme="1"/>
        <rFont val="Calibri Light (Headings)"/>
      </rPr>
      <t>last</t>
    </r>
    <r>
      <rPr>
        <sz val="12"/>
        <color theme="1"/>
        <rFont val="Calibri Light"/>
        <family val="2"/>
        <scheme val="major"/>
      </rPr>
      <t xml:space="preserve"> day of discharge</t>
    </r>
  </si>
  <si>
    <t>Annua lost visit revenue</t>
  </si>
  <si>
    <t>Annual lost admission revenue</t>
  </si>
  <si>
    <t>Lost Volume</t>
  </si>
  <si>
    <t>Lost Revenue</t>
  </si>
  <si>
    <t>Calculating Financial Impact of Reducing High-Demand Hip Implants (Demand Matching)</t>
  </si>
  <si>
    <t>Cost per high-demand hip</t>
  </si>
  <si>
    <t>High-demand hip reduction</t>
  </si>
  <si>
    <t>Cost per low-demand hip</t>
  </si>
  <si>
    <t>Cost savings per hip</t>
  </si>
  <si>
    <t>Total annual high-demand hips</t>
  </si>
  <si>
    <t>(High demand hip reduction % x Cost savings per hip) x Cost savings per hip</t>
  </si>
  <si>
    <t>Total high-demand hip reduction</t>
  </si>
  <si>
    <t>High-demand hip reduction % x Total annual high demand hips</t>
  </si>
  <si>
    <t>Calculating Financial Impact of Using Transporters vs. Radiologic Technologists</t>
  </si>
  <si>
    <t>Average hourly per rad tech</t>
  </si>
  <si>
    <t>Includes fringe benefits</t>
  </si>
  <si>
    <t>Annual rad tech hours transporting patients</t>
  </si>
  <si>
    <t>Average hourly per transporter</t>
  </si>
  <si>
    <t>Cost savings per hour using transporters</t>
  </si>
  <si>
    <t>Total cost savings using transporters</t>
  </si>
  <si>
    <t>Average hourly per transporter - Average hourly per transporter</t>
  </si>
  <si>
    <t>Cost savings per hour using transporters x Annual rad tech hours transporting patients</t>
  </si>
  <si>
    <t>No-show rate</t>
  </si>
  <si>
    <t>Total annual no-shows</t>
  </si>
  <si>
    <t>Calculating Financial Impact of Reducing Outpatient Imaging Patient No-Shows</t>
  </si>
  <si>
    <t>Total annual outpatient imaging studies</t>
  </si>
  <si>
    <t>Average net revenue per study</t>
  </si>
  <si>
    <t>(Total annual outpatient imaging studies x No-show rate) X Average net revenue per study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</si>
</sst>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quot;$&quot;* #,##0.00_);_(&quot;$&quot;* \(#,##0.00\);_(&quot;$&quot;* &quot;-&quot;??_);_(@_)"/>
    <numFmt numFmtId="43" formatCode="_(* #,##0.00_);_(* \(#,##0.00\);_(* &quot;-&quot;??_);_(@_)"/>
    <numFmt numFmtId="164" formatCode="0.0%"/>
    <numFmt numFmtId="165" formatCode="_(&quot;$&quot;* #,##0_);_(&quot;$&quot;* \(#,##0\);_(&quot;$&quot;* &quot;-&quot;??_);_(@_)"/>
    <numFmt numFmtId="166" formatCode="0_);\(0\)"/>
    <numFmt numFmtId="167" formatCode="_(&quot;$&quot;* #,##0.0_);_(&quot;$&quot;* \(#,##0.0\);_(&quot;$&quot;* &quot;-&quot;?_);_(@_)"/>
    <numFmt numFmtId="168" formatCode="_(&quot;$&quot;* #,##0_);_(&quot;$&quot;* \(#,##0\);_(&quot;$&quot;* &quot;-&quot;?_);_(@_)"/>
    <numFmt numFmtId="169" formatCode="_(* #,##0_);_(* \(#,##0\);_(* &quot;-&quot;??_);_(@_)"/>
  </numFmts>
  <fonts count="19" x14ac:knownFonts="1">
    <font>
      <sz val="12"/>
      <color theme="1"/>
      <name val="Calibri"/>
      <family val="2"/>
      <scheme val="minor"/>
    </font>
    <font>
      <sz val="12"/>
      <color theme="1"/>
      <name val="Calibri"/>
      <family val="2"/>
      <scheme val="minor"/>
    </font>
    <font>
      <b/>
      <sz val="14"/>
      <color theme="1"/>
      <name val="Calibri"/>
      <family val="2"/>
      <scheme val="minor"/>
    </font>
    <font>
      <sz val="8"/>
      <name val="Calibri"/>
      <family val="2"/>
      <scheme val="minor"/>
    </font>
    <font>
      <u/>
      <sz val="12"/>
      <color theme="11"/>
      <name val="Calibri"/>
      <family val="2"/>
      <scheme val="minor"/>
    </font>
    <font>
      <sz val="12"/>
      <color theme="1"/>
      <name val="Calibri Light"/>
      <family val="2"/>
      <scheme val="major"/>
    </font>
    <font>
      <b/>
      <sz val="12"/>
      <color rgb="FF000000"/>
      <name val="Calibri Light"/>
      <family val="2"/>
      <scheme val="major"/>
    </font>
    <font>
      <sz val="12"/>
      <color rgb="FF000000"/>
      <name val="Calibri Light"/>
      <family val="2"/>
      <scheme val="major"/>
    </font>
    <font>
      <sz val="12"/>
      <color rgb="FF0070C0"/>
      <name val="Calibri Light"/>
      <family val="2"/>
      <scheme val="major"/>
    </font>
    <font>
      <b/>
      <sz val="12"/>
      <color theme="1"/>
      <name val="Calibri Light"/>
      <family val="2"/>
      <scheme val="major"/>
    </font>
    <font>
      <i/>
      <sz val="12"/>
      <color theme="1"/>
      <name val="Calibri Light"/>
      <family val="2"/>
      <scheme val="major"/>
    </font>
    <font>
      <i/>
      <u/>
      <sz val="12"/>
      <color theme="1"/>
      <name val="Calibri Light"/>
      <family val="2"/>
      <scheme val="major"/>
    </font>
    <font>
      <b/>
      <u/>
      <sz val="12"/>
      <color rgb="FF000000"/>
      <name val="Calibri Light"/>
      <family val="2"/>
      <scheme val="major"/>
    </font>
    <font>
      <b/>
      <u/>
      <sz val="12"/>
      <color theme="1"/>
      <name val="Calibri Light"/>
      <family val="2"/>
      <scheme val="major"/>
    </font>
    <font>
      <b/>
      <sz val="12"/>
      <color rgb="FF0070C0"/>
      <name val="Calibri Light"/>
      <family val="2"/>
      <scheme val="major"/>
    </font>
    <font>
      <b/>
      <sz val="14"/>
      <color theme="1"/>
      <name val="Calibri Light"/>
      <family val="2"/>
      <scheme val="major"/>
    </font>
    <font>
      <i/>
      <sz val="10"/>
      <color theme="1"/>
      <name val="Calibri Light"/>
      <family val="2"/>
      <scheme val="major"/>
    </font>
    <font>
      <sz val="10"/>
      <color rgb="FF0070C0"/>
      <name val="Calibri Light"/>
      <family val="2"/>
      <scheme val="major"/>
    </font>
    <font>
      <i/>
      <u/>
      <sz val="12"/>
      <color theme="1"/>
      <name val="Calibri Light (Headings)"/>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102">
    <xf numFmtId="0" fontId="0" fillId="0" borderId="0" xfId="0"/>
    <xf numFmtId="0" fontId="2" fillId="0" borderId="0" xfId="0" applyFont="1" applyAlignment="1">
      <alignment horizontal="center"/>
    </xf>
    <xf numFmtId="0" fontId="2" fillId="0" borderId="0" xfId="0" applyFont="1" applyAlignment="1"/>
    <xf numFmtId="0" fontId="5" fillId="0" borderId="0" xfId="0" applyFont="1"/>
    <xf numFmtId="0" fontId="10" fillId="0" borderId="0" xfId="0" applyFont="1" applyAlignment="1">
      <alignment vertical="top" wrapText="1"/>
    </xf>
    <xf numFmtId="0" fontId="9" fillId="0" borderId="0" xfId="0" applyFont="1" applyBorder="1" applyAlignment="1">
      <alignment horizontal="center"/>
    </xf>
    <xf numFmtId="0" fontId="5" fillId="0" borderId="0" xfId="0" applyFont="1" applyBorder="1" applyAlignment="1">
      <alignment wrapText="1"/>
    </xf>
    <xf numFmtId="0" fontId="5" fillId="0" borderId="0" xfId="0" applyFont="1" applyBorder="1"/>
    <xf numFmtId="0" fontId="5" fillId="0" borderId="0" xfId="0" applyFont="1" applyBorder="1" applyAlignment="1">
      <alignment vertical="center" wrapText="1"/>
    </xf>
    <xf numFmtId="0" fontId="5" fillId="0" borderId="0" xfId="0" applyFont="1" applyAlignment="1">
      <alignment horizontal="left" vertical="top" wrapText="1"/>
    </xf>
    <xf numFmtId="0" fontId="5" fillId="0" borderId="0" xfId="0" applyFont="1" applyAlignment="1">
      <alignment vertical="top" wrapText="1"/>
    </xf>
    <xf numFmtId="0" fontId="9" fillId="0" borderId="0" xfId="0" applyFont="1"/>
    <xf numFmtId="0" fontId="7" fillId="0" borderId="0" xfId="0" applyFont="1" applyAlignment="1">
      <alignment horizontal="left" vertical="center" readingOrder="1"/>
    </xf>
    <xf numFmtId="0" fontId="13" fillId="0" borderId="0" xfId="0" applyFont="1"/>
    <xf numFmtId="3" fontId="14" fillId="0" borderId="0" xfId="1" applyNumberFormat="1" applyFont="1" applyAlignment="1">
      <alignment horizontal="right" vertical="center" readingOrder="1"/>
    </xf>
    <xf numFmtId="3" fontId="5" fillId="0" borderId="0" xfId="0" applyNumberFormat="1" applyFont="1" applyAlignment="1">
      <alignment horizontal="right"/>
    </xf>
    <xf numFmtId="165" fontId="5" fillId="0" borderId="1" xfId="2" applyNumberFormat="1" applyFont="1" applyBorder="1" applyAlignment="1">
      <alignment horizontal="right" vertical="center" readingOrder="1"/>
    </xf>
    <xf numFmtId="165" fontId="5" fillId="0" borderId="1" xfId="2" applyNumberFormat="1" applyFont="1" applyBorder="1" applyAlignment="1">
      <alignment horizontal="right"/>
    </xf>
    <xf numFmtId="165" fontId="9" fillId="2" borderId="1" xfId="2" applyNumberFormat="1" applyFont="1" applyFill="1" applyBorder="1" applyAlignment="1">
      <alignment horizontal="right" vertical="center" readingOrder="1"/>
    </xf>
    <xf numFmtId="3" fontId="6" fillId="0" borderId="0" xfId="0" applyNumberFormat="1" applyFont="1" applyAlignment="1">
      <alignment horizontal="right" vertical="center" readingOrder="1"/>
    </xf>
    <xf numFmtId="0" fontId="7" fillId="0" borderId="0" xfId="0" applyFont="1" applyAlignment="1">
      <alignment horizontal="right" vertical="center" readingOrder="1"/>
    </xf>
    <xf numFmtId="165" fontId="7" fillId="0" borderId="0" xfId="2" applyNumberFormat="1" applyFont="1" applyFill="1" applyBorder="1" applyAlignment="1">
      <alignment horizontal="right" vertical="center" readingOrder="1"/>
    </xf>
    <xf numFmtId="165" fontId="6" fillId="0" borderId="1" xfId="2" applyNumberFormat="1" applyFont="1" applyFill="1" applyBorder="1" applyAlignment="1">
      <alignment horizontal="center" vertical="center" readingOrder="1"/>
    </xf>
    <xf numFmtId="0" fontId="9" fillId="0" borderId="1" xfId="0" applyFont="1" applyBorder="1" applyAlignment="1">
      <alignment horizontal="center"/>
    </xf>
    <xf numFmtId="166" fontId="7" fillId="0" borderId="1" xfId="1" applyNumberFormat="1" applyFont="1" applyFill="1" applyBorder="1" applyAlignment="1">
      <alignment horizontal="center" vertical="center" readingOrder="1"/>
    </xf>
    <xf numFmtId="165" fontId="5" fillId="0" borderId="1" xfId="2" applyNumberFormat="1" applyFont="1" applyFill="1" applyBorder="1"/>
    <xf numFmtId="165" fontId="9" fillId="0" borderId="0" xfId="0" applyNumberFormat="1" applyFont="1"/>
    <xf numFmtId="165" fontId="5" fillId="0" borderId="0" xfId="0" applyNumberFormat="1" applyFont="1"/>
    <xf numFmtId="0" fontId="5" fillId="0" borderId="0" xfId="0" applyFont="1" applyAlignment="1">
      <alignment horizontal="left"/>
    </xf>
    <xf numFmtId="2" fontId="5" fillId="0" borderId="1" xfId="0" applyNumberFormat="1" applyFont="1" applyBorder="1"/>
    <xf numFmtId="43" fontId="5" fillId="0" borderId="0" xfId="1" applyFont="1"/>
    <xf numFmtId="2" fontId="5" fillId="0" borderId="0" xfId="0" applyNumberFormat="1" applyFont="1"/>
    <xf numFmtId="165" fontId="5" fillId="0" borderId="1" xfId="0" applyNumberFormat="1" applyFont="1" applyBorder="1"/>
    <xf numFmtId="165" fontId="9" fillId="2" borderId="1" xfId="0" applyNumberFormat="1" applyFont="1" applyFill="1" applyBorder="1"/>
    <xf numFmtId="164" fontId="5" fillId="0" borderId="0" xfId="3" applyNumberFormat="1" applyFont="1"/>
    <xf numFmtId="0" fontId="9" fillId="0" borderId="0" xfId="0" applyFont="1" applyAlignment="1">
      <alignment horizontal="left"/>
    </xf>
    <xf numFmtId="2" fontId="9" fillId="0" borderId="3" xfId="0" applyNumberFormat="1" applyFont="1" applyBorder="1"/>
    <xf numFmtId="2" fontId="5" fillId="2" borderId="4" xfId="0" applyNumberFormat="1" applyFont="1" applyFill="1" applyBorder="1"/>
    <xf numFmtId="2" fontId="5" fillId="2" borderId="0" xfId="0" applyNumberFormat="1" applyFont="1" applyFill="1"/>
    <xf numFmtId="2" fontId="5" fillId="0" borderId="5" xfId="0" applyNumberFormat="1" applyFont="1" applyFill="1" applyBorder="1"/>
    <xf numFmtId="164" fontId="5" fillId="0" borderId="5" xfId="3" applyNumberFormat="1" applyFont="1" applyBorder="1"/>
    <xf numFmtId="164" fontId="5" fillId="0" borderId="0" xfId="3" applyNumberFormat="1" applyFont="1" applyFill="1"/>
    <xf numFmtId="167" fontId="5" fillId="0" borderId="6" xfId="0" applyNumberFormat="1" applyFont="1" applyBorder="1"/>
    <xf numFmtId="44" fontId="5" fillId="0" borderId="2" xfId="0" applyNumberFormat="1" applyFont="1" applyBorder="1"/>
    <xf numFmtId="167" fontId="5" fillId="0" borderId="2" xfId="0" applyNumberFormat="1" applyFont="1" applyBorder="1"/>
    <xf numFmtId="168" fontId="5" fillId="2" borderId="7" xfId="0" applyNumberFormat="1" applyFont="1" applyFill="1" applyBorder="1"/>
    <xf numFmtId="168" fontId="5" fillId="2" borderId="0" xfId="0" applyNumberFormat="1" applyFont="1" applyFill="1"/>
    <xf numFmtId="0" fontId="8" fillId="0" borderId="0" xfId="0" applyFont="1" applyFill="1" applyBorder="1" applyAlignment="1">
      <alignment horizontal="center" vertical="top" wrapText="1"/>
    </xf>
    <xf numFmtId="165" fontId="14" fillId="3" borderId="1" xfId="2" applyNumberFormat="1" applyFont="1" applyFill="1" applyBorder="1" applyAlignment="1">
      <alignment horizontal="center" vertical="center" readingOrder="1"/>
    </xf>
    <xf numFmtId="165" fontId="14" fillId="3" borderId="3" xfId="2" applyNumberFormat="1" applyFont="1" applyFill="1" applyBorder="1" applyAlignment="1">
      <alignment horizontal="right" vertical="center" readingOrder="1"/>
    </xf>
    <xf numFmtId="165" fontId="14" fillId="3" borderId="1" xfId="2" applyNumberFormat="1" applyFont="1" applyFill="1" applyBorder="1" applyAlignment="1">
      <alignment horizontal="right" vertical="center" readingOrder="1"/>
    </xf>
    <xf numFmtId="0" fontId="5" fillId="0" borderId="0" xfId="0" applyFont="1" applyAlignment="1"/>
    <xf numFmtId="165" fontId="9" fillId="0" borderId="1" xfId="2" applyNumberFormat="1" applyFont="1" applyFill="1" applyBorder="1"/>
    <xf numFmtId="0" fontId="10" fillId="0" borderId="0" xfId="0" applyFont="1" applyAlignment="1">
      <alignment horizontal="left"/>
    </xf>
    <xf numFmtId="0" fontId="5" fillId="0" borderId="0" xfId="0" applyFont="1" applyBorder="1" applyAlignment="1">
      <alignment vertical="top" wrapText="1"/>
    </xf>
    <xf numFmtId="0" fontId="5" fillId="0" borderId="0" xfId="0" applyFont="1" applyAlignment="1">
      <alignment vertical="top"/>
    </xf>
    <xf numFmtId="0" fontId="5" fillId="0" borderId="8" xfId="0" applyFont="1" applyBorder="1"/>
    <xf numFmtId="2" fontId="5" fillId="0" borderId="2" xfId="0" applyNumberFormat="1" applyFont="1" applyBorder="1"/>
    <xf numFmtId="0" fontId="5" fillId="0" borderId="2" xfId="0" applyFont="1" applyBorder="1"/>
    <xf numFmtId="0" fontId="15" fillId="0" borderId="0" xfId="0" applyFont="1"/>
    <xf numFmtId="0" fontId="5" fillId="0" borderId="0" xfId="0" applyFont="1" applyAlignment="1">
      <alignment horizontal="right"/>
    </xf>
    <xf numFmtId="0" fontId="5" fillId="0" borderId="0" xfId="0" applyFont="1" applyAlignment="1">
      <alignment horizontal="center"/>
    </xf>
    <xf numFmtId="0" fontId="15" fillId="0" borderId="0" xfId="0" applyFont="1" applyAlignment="1">
      <alignment horizontal="center"/>
    </xf>
    <xf numFmtId="0" fontId="9" fillId="0" borderId="0" xfId="0" applyFont="1" applyBorder="1" applyAlignment="1">
      <alignment horizontal="right"/>
    </xf>
    <xf numFmtId="0" fontId="17" fillId="0" borderId="0" xfId="0" applyFont="1" applyFill="1" applyBorder="1" applyAlignment="1">
      <alignment horizontal="center" vertical="top" wrapText="1"/>
    </xf>
    <xf numFmtId="0" fontId="9" fillId="0" borderId="0" xfId="0" applyFont="1" applyBorder="1" applyAlignment="1">
      <alignment horizontal="center" wrapText="1"/>
    </xf>
    <xf numFmtId="0" fontId="15" fillId="0" borderId="0" xfId="0" applyFont="1" applyAlignment="1">
      <alignment horizontal="center"/>
    </xf>
    <xf numFmtId="169" fontId="14" fillId="3" borderId="1" xfId="1" applyNumberFormat="1" applyFont="1" applyFill="1" applyBorder="1" applyAlignment="1">
      <alignment vertical="center" readingOrder="1"/>
    </xf>
    <xf numFmtId="3" fontId="14" fillId="0" borderId="0" xfId="0" applyNumberFormat="1" applyFont="1" applyFill="1" applyBorder="1" applyAlignment="1">
      <alignment horizontal="center" vertical="center" readingOrder="1"/>
    </xf>
    <xf numFmtId="44" fontId="14" fillId="3" borderId="1" xfId="2" applyNumberFormat="1" applyFont="1" applyFill="1" applyBorder="1" applyAlignment="1">
      <alignment horizontal="center" vertical="center" readingOrder="1"/>
    </xf>
    <xf numFmtId="3" fontId="14" fillId="3" borderId="1" xfId="0" applyNumberFormat="1" applyFont="1" applyFill="1" applyBorder="1" applyAlignment="1">
      <alignment horizontal="right" vertical="center" readingOrder="1"/>
    </xf>
    <xf numFmtId="3" fontId="8" fillId="0" borderId="0" xfId="0" applyNumberFormat="1" applyFont="1" applyAlignment="1">
      <alignment horizontal="right" vertical="center" readingOrder="1"/>
    </xf>
    <xf numFmtId="3" fontId="5" fillId="2" borderId="1" xfId="0" applyNumberFormat="1" applyFont="1" applyFill="1" applyBorder="1" applyAlignment="1">
      <alignment horizontal="right" vertical="center" readingOrder="1"/>
    </xf>
    <xf numFmtId="4" fontId="14" fillId="3" borderId="1" xfId="0" applyNumberFormat="1" applyFont="1" applyFill="1" applyBorder="1" applyAlignment="1">
      <alignment horizontal="right" vertical="center" readingOrder="1"/>
    </xf>
    <xf numFmtId="3" fontId="9" fillId="2" borderId="1" xfId="1" applyNumberFormat="1" applyFont="1" applyFill="1" applyBorder="1" applyAlignment="1">
      <alignment horizontal="right" vertical="center" readingOrder="1"/>
    </xf>
    <xf numFmtId="3" fontId="5" fillId="0" borderId="1" xfId="1" applyNumberFormat="1" applyFont="1" applyBorder="1" applyAlignment="1">
      <alignment horizontal="right" vertical="center" readingOrder="1"/>
    </xf>
    <xf numFmtId="164" fontId="14" fillId="3" borderId="1" xfId="3" applyNumberFormat="1" applyFont="1" applyFill="1" applyBorder="1" applyAlignment="1">
      <alignment horizontal="right"/>
    </xf>
    <xf numFmtId="164" fontId="8" fillId="0" borderId="0" xfId="3" applyNumberFormat="1" applyFont="1" applyFill="1" applyBorder="1" applyAlignment="1">
      <alignment horizontal="right"/>
    </xf>
    <xf numFmtId="0" fontId="5" fillId="0" borderId="0" xfId="0" applyFont="1" applyBorder="1" applyAlignment="1">
      <alignment horizontal="right"/>
    </xf>
    <xf numFmtId="3" fontId="14" fillId="3" borderId="1" xfId="0" applyNumberFormat="1" applyFont="1" applyFill="1" applyBorder="1" applyAlignment="1">
      <alignment horizontal="right"/>
    </xf>
    <xf numFmtId="37" fontId="5" fillId="2" borderId="1" xfId="1" applyNumberFormat="1" applyFont="1" applyFill="1" applyBorder="1" applyAlignment="1">
      <alignment horizontal="right"/>
    </xf>
    <xf numFmtId="37" fontId="5" fillId="0" borderId="0" xfId="1" applyNumberFormat="1" applyFont="1" applyFill="1" applyBorder="1" applyAlignment="1">
      <alignment horizontal="right"/>
    </xf>
    <xf numFmtId="37" fontId="5" fillId="2" borderId="1" xfId="0" applyNumberFormat="1" applyFont="1" applyFill="1" applyBorder="1" applyAlignment="1">
      <alignment horizontal="right" vertical="center"/>
    </xf>
    <xf numFmtId="37" fontId="5" fillId="0" borderId="0" xfId="0" applyNumberFormat="1" applyFont="1" applyFill="1" applyBorder="1" applyAlignment="1">
      <alignment horizontal="right" vertical="center"/>
    </xf>
    <xf numFmtId="44" fontId="14" fillId="3" borderId="1" xfId="2" applyNumberFormat="1" applyFont="1" applyFill="1" applyBorder="1" applyAlignment="1">
      <alignment horizontal="right" vertical="center" readingOrder="1"/>
    </xf>
    <xf numFmtId="165" fontId="9" fillId="2" borderId="1" xfId="2" applyNumberFormat="1" applyFont="1" applyFill="1" applyBorder="1" applyAlignment="1">
      <alignment horizontal="right"/>
    </xf>
    <xf numFmtId="165" fontId="5" fillId="2" borderId="1" xfId="2" applyNumberFormat="1" applyFont="1" applyFill="1" applyBorder="1" applyAlignment="1">
      <alignment horizontal="right" vertical="center" readingOrder="1"/>
    </xf>
    <xf numFmtId="9" fontId="14" fillId="3" borderId="1" xfId="3" applyFont="1" applyFill="1" applyBorder="1" applyAlignment="1">
      <alignment horizontal="right" vertical="center" readingOrder="1"/>
    </xf>
    <xf numFmtId="165" fontId="14" fillId="0" borderId="0" xfId="2" applyNumberFormat="1" applyFont="1" applyFill="1" applyBorder="1" applyAlignment="1">
      <alignment horizontal="right" vertical="center" readingOrder="1"/>
    </xf>
    <xf numFmtId="9" fontId="14" fillId="0" borderId="0" xfId="3" applyFont="1" applyFill="1" applyBorder="1" applyAlignment="1">
      <alignment horizontal="right" vertical="center" readingOrder="1"/>
    </xf>
    <xf numFmtId="169" fontId="5" fillId="2" borderId="1" xfId="1" applyNumberFormat="1" applyFont="1" applyFill="1" applyBorder="1" applyAlignment="1">
      <alignment horizontal="right" vertical="center" readingOrder="1"/>
    </xf>
    <xf numFmtId="165" fontId="14" fillId="3" borderId="1" xfId="2" applyNumberFormat="1" applyFont="1" applyFill="1" applyBorder="1" applyAlignment="1">
      <alignment horizontal="right" vertical="center"/>
    </xf>
    <xf numFmtId="165" fontId="8" fillId="0" borderId="0" xfId="2" applyNumberFormat="1" applyFont="1" applyFill="1" applyBorder="1" applyAlignment="1">
      <alignment horizontal="right" vertical="center"/>
    </xf>
    <xf numFmtId="165" fontId="14" fillId="3" borderId="1" xfId="2" applyNumberFormat="1" applyFont="1" applyFill="1" applyBorder="1" applyAlignment="1">
      <alignment horizontal="right"/>
    </xf>
    <xf numFmtId="165" fontId="5" fillId="2" borderId="1" xfId="2" applyNumberFormat="1" applyFont="1" applyFill="1" applyBorder="1" applyAlignment="1">
      <alignment horizontal="right" vertical="center"/>
    </xf>
    <xf numFmtId="165" fontId="5" fillId="0" borderId="0" xfId="2" applyNumberFormat="1" applyFont="1" applyFill="1" applyBorder="1" applyAlignment="1">
      <alignment horizontal="right" vertical="center"/>
    </xf>
    <xf numFmtId="165" fontId="5" fillId="0" borderId="0" xfId="2" applyNumberFormat="1" applyFont="1" applyBorder="1" applyAlignment="1">
      <alignment horizontal="right"/>
    </xf>
    <xf numFmtId="169" fontId="14" fillId="3" borderId="1" xfId="1" applyNumberFormat="1" applyFont="1" applyFill="1" applyBorder="1" applyAlignment="1">
      <alignment horizontal="right" vertical="center" readingOrder="1"/>
    </xf>
    <xf numFmtId="0" fontId="15" fillId="0" borderId="0" xfId="0" applyFont="1" applyAlignment="1">
      <alignment horizontal="center"/>
    </xf>
    <xf numFmtId="0" fontId="16" fillId="0" borderId="0" xfId="0" applyFont="1" applyAlignment="1">
      <alignment horizontal="left" vertical="top" wrapText="1"/>
    </xf>
    <xf numFmtId="0" fontId="5" fillId="0" borderId="0" xfId="0" applyFont="1" applyBorder="1" applyAlignment="1">
      <alignment horizontal="left" vertical="top" wrapText="1"/>
    </xf>
    <xf numFmtId="0" fontId="5" fillId="0" borderId="0" xfId="0" applyFont="1" applyAlignment="1">
      <alignment horizontal="left" vertical="top" wrapText="1"/>
    </xf>
  </cellXfs>
  <cellStyles count="8">
    <cellStyle name="Comma" xfId="1" builtinId="3"/>
    <cellStyle name="Currency" xfId="2" builtinId="4"/>
    <cellStyle name="Followed Hyperlink" xfId="4" builtinId="9" hidden="1"/>
    <cellStyle name="Followed Hyperlink" xfId="5" builtinId="9" hidden="1"/>
    <cellStyle name="Followed Hyperlink" xfId="6" builtinId="9" hidden="1"/>
    <cellStyle name="Followed Hyperlink" xfId="7" builtinId="9" hidden="1"/>
    <cellStyle name="Normal" xfId="0" builtinId="0"/>
    <cellStyle name="Percent" xfId="3" builtinId="5"/>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Financial Impact of Reduced LOS (Last Day)</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spPr>
            <a:ln w="25400" cap="rnd">
              <a:no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xVal>
            <c:numRef>
              <c:f>'Length of stay'!$E$45:$L$45</c:f>
              <c:numCache>
                <c:formatCode>0.00</c:formatCode>
                <c:ptCount val="8"/>
                <c:pt idx="0">
                  <c:v>0.3</c:v>
                </c:pt>
                <c:pt idx="1">
                  <c:v>0.4</c:v>
                </c:pt>
                <c:pt idx="2">
                  <c:v>0.5</c:v>
                </c:pt>
                <c:pt idx="3">
                  <c:v>0.6</c:v>
                </c:pt>
                <c:pt idx="4">
                  <c:v>0.7</c:v>
                </c:pt>
                <c:pt idx="5">
                  <c:v>0.8</c:v>
                </c:pt>
                <c:pt idx="6">
                  <c:v>0.9</c:v>
                </c:pt>
                <c:pt idx="7">
                  <c:v>1</c:v>
                </c:pt>
              </c:numCache>
            </c:numRef>
          </c:xVal>
          <c:yVal>
            <c:numRef>
              <c:f>'Length of stay'!$E$49:$L$49</c:f>
              <c:numCache>
                <c:formatCode>_("$"* #,##0_);_("$"* \(#,##0\);_("$"* "-"?_);_(@_)</c:formatCode>
                <c:ptCount val="8"/>
                <c:pt idx="0">
                  <c:v>337500</c:v>
                </c:pt>
                <c:pt idx="1">
                  <c:v>450000</c:v>
                </c:pt>
                <c:pt idx="2">
                  <c:v>562500</c:v>
                </c:pt>
                <c:pt idx="3">
                  <c:v>675000</c:v>
                </c:pt>
                <c:pt idx="4">
                  <c:v>787500</c:v>
                </c:pt>
                <c:pt idx="5">
                  <c:v>900000</c:v>
                </c:pt>
                <c:pt idx="6">
                  <c:v>1012500</c:v>
                </c:pt>
                <c:pt idx="7">
                  <c:v>1125000</c:v>
                </c:pt>
              </c:numCache>
            </c:numRef>
          </c:yVal>
          <c:smooth val="0"/>
          <c:extLst>
            <c:ext xmlns:c16="http://schemas.microsoft.com/office/drawing/2014/chart" uri="{C3380CC4-5D6E-409C-BE32-E72D297353CC}">
              <c16:uniqueId val="{00000000-D8CC-6247-9FC9-D4C61AD53142}"/>
            </c:ext>
          </c:extLst>
        </c:ser>
        <c:dLbls>
          <c:showLegendKey val="0"/>
          <c:showVal val="0"/>
          <c:showCatName val="0"/>
          <c:showSerName val="0"/>
          <c:showPercent val="0"/>
          <c:showBubbleSize val="0"/>
        </c:dLbls>
        <c:axId val="451906936"/>
        <c:axId val="451907328"/>
      </c:scatterChart>
      <c:valAx>
        <c:axId val="45190693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Reduced</a:t>
                </a:r>
                <a:r>
                  <a:rPr lang="en-US" baseline="0"/>
                  <a:t> LOS (Last Day)</a:t>
                </a:r>
                <a:endParaRPr lang="en-US"/>
              </a:p>
            </c:rich>
          </c:tx>
          <c:layout>
            <c:manualLayout>
              <c:xMode val="edge"/>
              <c:yMode val="edge"/>
              <c:x val="0.45929196516217968"/>
              <c:y val="0.933536054703688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1907328"/>
        <c:crosses val="autoZero"/>
        <c:crossBetween val="midCat"/>
      </c:valAx>
      <c:valAx>
        <c:axId val="4519073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Financial Impact</a:t>
                </a:r>
                <a:r>
                  <a:rPr lang="en-US" baseline="0"/>
                  <a:t> (Annual)</a:t>
                </a:r>
              </a:p>
            </c:rich>
          </c:tx>
          <c:layout>
            <c:manualLayout>
              <c:xMode val="edge"/>
              <c:yMode val="edge"/>
              <c:x val="1.0610079575596816E-2"/>
              <c:y val="0.3117379817654372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quot;$&quot;* #,##0_);_(&quot;$&quot;* \(#,##0\);_(&quot;$&quot;* &quot;-&quot;?_);_(@_)"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5190693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25" l="0.95" r="0.45" t="0.75" header="0.3" footer="0.3"/>
    <c:pageSetup orientation="portrait" horizontalDpi="0" verticalDpi="0"/>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2063750</xdr:colOff>
      <xdr:row>50</xdr:row>
      <xdr:rowOff>0</xdr:rowOff>
    </xdr:from>
    <xdr:to>
      <xdr:col>11</xdr:col>
      <xdr:colOff>50800</xdr:colOff>
      <xdr:row>66</xdr:row>
      <xdr:rowOff>165100</xdr:rowOff>
    </xdr:to>
    <xdr:graphicFrame macro="">
      <xdr:nvGraphicFramePr>
        <xdr:cNvPr id="4" name="Chart 3">
          <a:extLst>
            <a:ext uri="{FF2B5EF4-FFF2-40B4-BE49-F238E27FC236}">
              <a16:creationId xmlns:a16="http://schemas.microsoft.com/office/drawing/2014/main" id="{C9B9A351-5E69-764C-A705-6DA69086209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400F2-DFEB-894E-B9E9-F23FAC604219}">
  <sheetPr>
    <pageSetUpPr fitToPage="1"/>
  </sheetPr>
  <dimension ref="B1:L18"/>
  <sheetViews>
    <sheetView tabSelected="1" zoomScaleNormal="100" workbookViewId="0">
      <selection activeCell="C13" sqref="C13"/>
    </sheetView>
  </sheetViews>
  <sheetFormatPr baseColWidth="10" defaultColWidth="10.6640625" defaultRowHeight="16" x14ac:dyDescent="0.2"/>
  <cols>
    <col min="1" max="1" width="5.6640625" style="3" customWidth="1"/>
    <col min="2" max="2" width="28" style="3" customWidth="1"/>
    <col min="3" max="3" width="12.6640625" style="3" customWidth="1"/>
    <col min="4" max="4" width="8" style="3" customWidth="1"/>
    <col min="5" max="16384" width="10.6640625" style="3"/>
  </cols>
  <sheetData>
    <row r="1" spans="2:12" ht="19" x14ac:dyDescent="0.25">
      <c r="B1" s="98" t="s">
        <v>60</v>
      </c>
      <c r="C1" s="98"/>
      <c r="D1" s="98"/>
      <c r="E1" s="98"/>
      <c r="F1" s="98"/>
      <c r="G1" s="98"/>
      <c r="H1" s="98"/>
      <c r="I1" s="98"/>
      <c r="J1" s="59"/>
      <c r="K1" s="59"/>
      <c r="L1" s="59"/>
    </row>
    <row r="2" spans="2:12" ht="19" x14ac:dyDescent="0.25">
      <c r="B2" s="66"/>
      <c r="C2" s="66"/>
      <c r="D2" s="66"/>
      <c r="E2" s="66"/>
      <c r="F2" s="66"/>
      <c r="G2" s="66"/>
      <c r="H2" s="66"/>
      <c r="I2" s="66"/>
      <c r="J2" s="59"/>
      <c r="K2" s="59"/>
      <c r="L2" s="59"/>
    </row>
    <row r="3" spans="2:12" x14ac:dyDescent="0.2">
      <c r="B3" s="12" t="s">
        <v>65</v>
      </c>
      <c r="C3" s="67">
        <v>400</v>
      </c>
    </row>
    <row r="4" spans="2:12" x14ac:dyDescent="0.2">
      <c r="C4" s="61"/>
    </row>
    <row r="5" spans="2:12" x14ac:dyDescent="0.2">
      <c r="B5" s="12" t="s">
        <v>61</v>
      </c>
      <c r="C5" s="48">
        <v>12500</v>
      </c>
    </row>
    <row r="6" spans="2:12" x14ac:dyDescent="0.2">
      <c r="B6" s="12"/>
      <c r="C6" s="68"/>
    </row>
    <row r="7" spans="2:12" x14ac:dyDescent="0.2">
      <c r="B7" s="12" t="s">
        <v>63</v>
      </c>
      <c r="C7" s="50">
        <v>7500</v>
      </c>
    </row>
    <row r="8" spans="2:12" x14ac:dyDescent="0.2">
      <c r="B8" s="12"/>
      <c r="C8" s="88"/>
    </row>
    <row r="9" spans="2:12" x14ac:dyDescent="0.2">
      <c r="B9" s="12" t="s">
        <v>64</v>
      </c>
      <c r="C9" s="86">
        <f>C5-C7</f>
        <v>5000</v>
      </c>
    </row>
    <row r="10" spans="2:12" x14ac:dyDescent="0.2">
      <c r="B10" s="12"/>
      <c r="C10" s="71"/>
    </row>
    <row r="11" spans="2:12" x14ac:dyDescent="0.2">
      <c r="B11" s="12" t="s">
        <v>62</v>
      </c>
      <c r="C11" s="87">
        <v>0.15</v>
      </c>
    </row>
    <row r="12" spans="2:12" x14ac:dyDescent="0.2">
      <c r="B12" s="12"/>
      <c r="C12" s="89"/>
    </row>
    <row r="13" spans="2:12" x14ac:dyDescent="0.2">
      <c r="B13" s="12" t="s">
        <v>67</v>
      </c>
      <c r="C13" s="90">
        <f>C11*C3</f>
        <v>60</v>
      </c>
      <c r="E13" s="3" t="s">
        <v>68</v>
      </c>
    </row>
    <row r="14" spans="2:12" x14ac:dyDescent="0.2">
      <c r="C14" s="60"/>
    </row>
    <row r="15" spans="2:12" x14ac:dyDescent="0.2">
      <c r="B15" s="12" t="s">
        <v>54</v>
      </c>
      <c r="C15" s="85">
        <f>(C11*C3)*C9</f>
        <v>300000</v>
      </c>
      <c r="E15" s="3" t="s">
        <v>66</v>
      </c>
    </row>
    <row r="16" spans="2:12" x14ac:dyDescent="0.2">
      <c r="C16" s="60"/>
    </row>
    <row r="18" spans="3:8" x14ac:dyDescent="0.2">
      <c r="C18" s="64"/>
      <c r="D18" s="99"/>
      <c r="E18" s="99"/>
      <c r="F18" s="99"/>
      <c r="G18" s="99"/>
      <c r="H18" s="99"/>
    </row>
  </sheetData>
  <mergeCells count="2">
    <mergeCell ref="B1:I1"/>
    <mergeCell ref="D18:H18"/>
  </mergeCells>
  <pageMargins left="0.45" right="0.45" top="0.5" bottom="0.5" header="0.3" footer="0.3"/>
  <pageSetup scale="90" orientation="portrait" horizontalDpi="0" verticalDpi="0"/>
  <headerFooter>
    <oddHeader>&amp;CMaking the Business Case For Quality</oddHeader>
    <oddFooter>&amp;C&amp;"Calibri (Body),Regular"&amp;10 2021 All Rights Reserved © Excelsior HealthCare Group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B0AEFD-CA97-6B46-A1CA-26274C8E7ACA}">
  <sheetPr>
    <pageSetUpPr fitToPage="1"/>
  </sheetPr>
  <dimension ref="B1:L13"/>
  <sheetViews>
    <sheetView zoomScaleNormal="100" workbookViewId="0">
      <selection activeCell="B2" sqref="B2"/>
    </sheetView>
  </sheetViews>
  <sheetFormatPr baseColWidth="10" defaultColWidth="10.6640625" defaultRowHeight="16" x14ac:dyDescent="0.2"/>
  <cols>
    <col min="1" max="1" width="5.6640625" style="3" customWidth="1"/>
    <col min="2" max="2" width="38" style="3" customWidth="1"/>
    <col min="3" max="3" width="12.6640625" style="3" customWidth="1"/>
    <col min="4" max="4" width="8" style="3" customWidth="1"/>
    <col min="5" max="16384" width="10.6640625" style="3"/>
  </cols>
  <sheetData>
    <row r="1" spans="2:12" ht="19" x14ac:dyDescent="0.25">
      <c r="B1" s="98" t="s">
        <v>69</v>
      </c>
      <c r="C1" s="98"/>
      <c r="D1" s="98"/>
      <c r="E1" s="98"/>
      <c r="F1" s="98"/>
      <c r="G1" s="98"/>
      <c r="H1" s="98"/>
      <c r="I1" s="98"/>
      <c r="J1" s="59"/>
      <c r="K1" s="59"/>
      <c r="L1" s="59"/>
    </row>
    <row r="2" spans="2:12" ht="19" x14ac:dyDescent="0.25">
      <c r="B2" s="66"/>
      <c r="C2" s="66"/>
      <c r="D2" s="66"/>
      <c r="E2" s="66"/>
      <c r="F2" s="66"/>
      <c r="G2" s="66"/>
      <c r="H2" s="66"/>
      <c r="I2" s="66"/>
      <c r="J2" s="59"/>
      <c r="K2" s="59"/>
      <c r="L2" s="59"/>
    </row>
    <row r="3" spans="2:12" x14ac:dyDescent="0.2">
      <c r="B3" s="12" t="s">
        <v>72</v>
      </c>
      <c r="C3" s="67">
        <v>1500</v>
      </c>
    </row>
    <row r="4" spans="2:12" x14ac:dyDescent="0.2">
      <c r="C4" s="61"/>
    </row>
    <row r="5" spans="2:12" x14ac:dyDescent="0.2">
      <c r="B5" s="12" t="s">
        <v>70</v>
      </c>
      <c r="C5" s="69">
        <v>45</v>
      </c>
      <c r="E5" s="3" t="s">
        <v>71</v>
      </c>
    </row>
    <row r="6" spans="2:12" x14ac:dyDescent="0.2">
      <c r="B6" s="12"/>
      <c r="C6" s="68"/>
    </row>
    <row r="7" spans="2:12" x14ac:dyDescent="0.2">
      <c r="B7" s="12" t="s">
        <v>73</v>
      </c>
      <c r="C7" s="84">
        <v>15</v>
      </c>
      <c r="E7" s="3" t="s">
        <v>71</v>
      </c>
    </row>
    <row r="8" spans="2:12" x14ac:dyDescent="0.2">
      <c r="B8" s="12"/>
      <c r="C8" s="88"/>
    </row>
    <row r="9" spans="2:12" x14ac:dyDescent="0.2">
      <c r="B9" s="12" t="s">
        <v>74</v>
      </c>
      <c r="C9" s="86">
        <f>C5-C7</f>
        <v>30</v>
      </c>
      <c r="E9" s="12" t="s">
        <v>76</v>
      </c>
    </row>
    <row r="10" spans="2:12" x14ac:dyDescent="0.2">
      <c r="B10" s="12"/>
      <c r="C10" s="88"/>
    </row>
    <row r="11" spans="2:12" x14ac:dyDescent="0.2">
      <c r="B11" s="12" t="s">
        <v>75</v>
      </c>
      <c r="C11" s="18">
        <f>C9*C3</f>
        <v>45000</v>
      </c>
      <c r="E11" s="12" t="s">
        <v>77</v>
      </c>
    </row>
    <row r="12" spans="2:12" x14ac:dyDescent="0.2">
      <c r="B12" s="12"/>
      <c r="C12" s="71"/>
    </row>
    <row r="13" spans="2:12" x14ac:dyDescent="0.2">
      <c r="C13" s="64"/>
      <c r="D13" s="99"/>
      <c r="E13" s="99"/>
      <c r="F13" s="99"/>
      <c r="G13" s="99"/>
      <c r="H13" s="99"/>
    </row>
  </sheetData>
  <mergeCells count="2">
    <mergeCell ref="B1:I1"/>
    <mergeCell ref="D13:H13"/>
  </mergeCells>
  <pageMargins left="0.45" right="0.45" top="0.5" bottom="0.5" header="0.3" footer="0.3"/>
  <pageSetup scale="90" orientation="portrait" horizontalDpi="0" verticalDpi="0"/>
  <headerFooter>
    <oddHeader>&amp;CMaking the Business Case For Quality</oddHeader>
    <oddFooter>&amp;C&amp;"Calibri (Body),Regular"&amp;10 2021 All Rights Reserved © Excelsior HealthCare Group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12"/>
  <sheetViews>
    <sheetView zoomScaleNormal="100" workbookViewId="0"/>
  </sheetViews>
  <sheetFormatPr baseColWidth="10" defaultColWidth="10.6640625" defaultRowHeight="16" x14ac:dyDescent="0.2"/>
  <cols>
    <col min="1" max="1" width="5.6640625" style="3" customWidth="1"/>
    <col min="2" max="2" width="35" style="3" customWidth="1"/>
    <col min="3" max="3" width="12.6640625" style="3" customWidth="1"/>
    <col min="4" max="4" width="8" style="3" customWidth="1"/>
    <col min="5" max="16384" width="10.6640625" style="3"/>
  </cols>
  <sheetData>
    <row r="1" spans="2:12" ht="19" x14ac:dyDescent="0.25">
      <c r="B1" s="98" t="s">
        <v>80</v>
      </c>
      <c r="C1" s="98"/>
      <c r="D1" s="98"/>
      <c r="E1" s="98"/>
      <c r="F1" s="98"/>
      <c r="G1" s="98"/>
      <c r="H1" s="98"/>
      <c r="I1" s="98"/>
      <c r="J1" s="59"/>
      <c r="K1" s="59"/>
      <c r="L1" s="59"/>
    </row>
    <row r="2" spans="2:12" ht="19" x14ac:dyDescent="0.25">
      <c r="B2" s="62"/>
      <c r="C2" s="62"/>
      <c r="D2" s="62"/>
      <c r="E2" s="62"/>
      <c r="F2" s="62"/>
      <c r="G2" s="62"/>
      <c r="H2" s="62"/>
      <c r="I2" s="62"/>
      <c r="J2" s="59"/>
      <c r="K2" s="59"/>
      <c r="L2" s="59"/>
    </row>
    <row r="3" spans="2:12" x14ac:dyDescent="0.2">
      <c r="B3" s="12" t="s">
        <v>81</v>
      </c>
      <c r="C3" s="97">
        <v>20000</v>
      </c>
    </row>
    <row r="4" spans="2:12" x14ac:dyDescent="0.2">
      <c r="C4" s="60"/>
    </row>
    <row r="5" spans="2:12" x14ac:dyDescent="0.2">
      <c r="B5" s="12" t="s">
        <v>78</v>
      </c>
      <c r="C5" s="87">
        <v>0.15</v>
      </c>
    </row>
    <row r="6" spans="2:12" x14ac:dyDescent="0.2">
      <c r="B6" s="12"/>
      <c r="C6" s="71"/>
    </row>
    <row r="7" spans="2:12" x14ac:dyDescent="0.2">
      <c r="B7" s="12" t="s">
        <v>79</v>
      </c>
      <c r="C7" s="72">
        <f>C3*C5</f>
        <v>3000</v>
      </c>
    </row>
    <row r="8" spans="2:12" x14ac:dyDescent="0.2">
      <c r="C8" s="60"/>
    </row>
    <row r="9" spans="2:12" x14ac:dyDescent="0.2">
      <c r="B9" s="12" t="s">
        <v>82</v>
      </c>
      <c r="C9" s="50">
        <v>500</v>
      </c>
    </row>
    <row r="10" spans="2:12" x14ac:dyDescent="0.2">
      <c r="C10" s="60"/>
    </row>
    <row r="11" spans="2:12" x14ac:dyDescent="0.2">
      <c r="B11" s="12" t="s">
        <v>54</v>
      </c>
      <c r="C11" s="18">
        <f>(C3*C5)*C9</f>
        <v>1500000</v>
      </c>
      <c r="E11" s="12" t="s">
        <v>83</v>
      </c>
    </row>
    <row r="12" spans="2:12" x14ac:dyDescent="0.2">
      <c r="C12" s="60"/>
    </row>
  </sheetData>
  <mergeCells count="1">
    <mergeCell ref="B1:I1"/>
  </mergeCells>
  <pageMargins left="0.45" right="0.45" top="0.5" bottom="0.5" header="0.3" footer="0.3"/>
  <pageSetup scale="90" orientation="portrait" horizontalDpi="0" verticalDpi="0"/>
  <headerFooter>
    <oddHeader>&amp;CMaking the Business Case For Quality</oddHeader>
    <oddFooter>&amp;C&amp;"Calibri (Body),Regular"&amp;10 2021 All Rights Reserved © Excelsior HealthCare Group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U49"/>
  <sheetViews>
    <sheetView zoomScaleNormal="100" workbookViewId="0"/>
  </sheetViews>
  <sheetFormatPr baseColWidth="10" defaultColWidth="10.6640625" defaultRowHeight="16" x14ac:dyDescent="0.2"/>
  <cols>
    <col min="1" max="1" width="5.6640625" style="3" customWidth="1"/>
    <col min="2" max="2" width="8" style="3" customWidth="1"/>
    <col min="3" max="3" width="25.5" style="3" customWidth="1"/>
    <col min="4" max="4" width="12.6640625" style="3" customWidth="1"/>
    <col min="5" max="5" width="10.6640625" style="3" customWidth="1"/>
    <col min="6" max="10" width="10.6640625" style="3"/>
    <col min="11" max="11" width="11.6640625" style="3" customWidth="1"/>
    <col min="12" max="12" width="11.5" style="3" customWidth="1"/>
    <col min="13" max="13" width="14.6640625" style="3" customWidth="1"/>
    <col min="14" max="16384" width="10.6640625" style="3"/>
  </cols>
  <sheetData>
    <row r="1" spans="2:13" ht="19" x14ac:dyDescent="0.25">
      <c r="B1" s="98" t="s">
        <v>47</v>
      </c>
      <c r="C1" s="98"/>
      <c r="D1" s="98"/>
      <c r="E1" s="98"/>
      <c r="F1" s="98"/>
      <c r="G1" s="98"/>
      <c r="H1" s="98"/>
      <c r="I1" s="98"/>
      <c r="J1" s="98"/>
      <c r="K1" s="98"/>
      <c r="L1" s="98"/>
      <c r="M1" s="2"/>
    </row>
    <row r="2" spans="2:13" ht="19" x14ac:dyDescent="0.25">
      <c r="B2" s="1"/>
      <c r="C2" s="1"/>
      <c r="D2" s="1"/>
      <c r="E2" s="1"/>
      <c r="F2" s="1"/>
      <c r="G2" s="1"/>
      <c r="H2" s="1"/>
      <c r="I2" s="1"/>
      <c r="J2" s="1"/>
      <c r="K2" s="1"/>
      <c r="L2" s="1"/>
    </row>
    <row r="3" spans="2:13" ht="16.25" customHeight="1" x14ac:dyDescent="0.2">
      <c r="B3" s="100" t="s">
        <v>48</v>
      </c>
      <c r="C3" s="100"/>
      <c r="D3" s="100"/>
      <c r="E3" s="100"/>
      <c r="F3" s="100"/>
      <c r="G3" s="100"/>
      <c r="H3" s="100"/>
      <c r="I3" s="100"/>
      <c r="J3" s="100"/>
      <c r="K3" s="100"/>
      <c r="L3" s="100"/>
      <c r="M3" s="54"/>
    </row>
    <row r="4" spans="2:13" x14ac:dyDescent="0.2">
      <c r="B4" s="100"/>
      <c r="C4" s="100"/>
      <c r="D4" s="100"/>
      <c r="E4" s="100"/>
      <c r="F4" s="100"/>
      <c r="G4" s="100"/>
      <c r="H4" s="100"/>
      <c r="I4" s="100"/>
      <c r="J4" s="100"/>
      <c r="K4" s="100"/>
      <c r="L4" s="100"/>
      <c r="M4" s="54"/>
    </row>
    <row r="5" spans="2:13" x14ac:dyDescent="0.2">
      <c r="B5" s="100"/>
      <c r="C5" s="100"/>
      <c r="D5" s="100"/>
      <c r="E5" s="100"/>
      <c r="F5" s="100"/>
      <c r="G5" s="100"/>
      <c r="H5" s="100"/>
      <c r="I5" s="100"/>
      <c r="J5" s="100"/>
      <c r="K5" s="100"/>
      <c r="L5" s="100"/>
      <c r="M5" s="54"/>
    </row>
    <row r="6" spans="2:13" x14ac:dyDescent="0.2">
      <c r="B6" s="100"/>
      <c r="C6" s="100"/>
      <c r="D6" s="100"/>
      <c r="E6" s="100"/>
      <c r="F6" s="100"/>
      <c r="G6" s="100"/>
      <c r="H6" s="100"/>
      <c r="I6" s="100"/>
      <c r="J6" s="100"/>
      <c r="K6" s="100"/>
      <c r="L6" s="100"/>
      <c r="M6" s="54"/>
    </row>
    <row r="7" spans="2:13" x14ac:dyDescent="0.2">
      <c r="B7" s="100"/>
      <c r="C7" s="100"/>
      <c r="D7" s="100"/>
      <c r="E7" s="100"/>
      <c r="F7" s="100"/>
      <c r="G7" s="100"/>
      <c r="H7" s="100"/>
      <c r="I7" s="100"/>
      <c r="J7" s="100"/>
      <c r="K7" s="100"/>
      <c r="L7" s="100"/>
      <c r="M7" s="54"/>
    </row>
    <row r="8" spans="2:13" x14ac:dyDescent="0.2">
      <c r="B8" s="9"/>
      <c r="C8" s="9"/>
      <c r="D8" s="9"/>
      <c r="E8" s="9"/>
      <c r="F8" s="9"/>
      <c r="G8" s="9"/>
      <c r="H8" s="9"/>
      <c r="I8" s="9"/>
      <c r="J8" s="9"/>
      <c r="K8" s="9"/>
      <c r="L8" s="9"/>
    </row>
    <row r="9" spans="2:13" x14ac:dyDescent="0.2">
      <c r="B9" s="12" t="s">
        <v>41</v>
      </c>
      <c r="C9" s="9"/>
      <c r="D9" s="9"/>
      <c r="E9" s="9"/>
      <c r="F9" s="9"/>
      <c r="G9" s="9"/>
      <c r="H9" s="9"/>
      <c r="I9" s="9"/>
      <c r="J9" s="9"/>
      <c r="K9" s="9"/>
      <c r="L9" s="9"/>
    </row>
    <row r="10" spans="2:13" ht="8" customHeight="1" x14ac:dyDescent="0.2">
      <c r="B10" s="10"/>
      <c r="C10" s="10"/>
      <c r="D10" s="10"/>
      <c r="E10" s="10"/>
      <c r="F10" s="10"/>
      <c r="G10" s="10"/>
      <c r="H10" s="10"/>
      <c r="I10" s="10"/>
      <c r="J10" s="10"/>
      <c r="K10" s="10"/>
      <c r="L10" s="10"/>
    </row>
    <row r="11" spans="2:13" x14ac:dyDescent="0.2">
      <c r="C11" s="3" t="s">
        <v>43</v>
      </c>
      <c r="F11" s="13" t="s">
        <v>27</v>
      </c>
    </row>
    <row r="12" spans="2:13" x14ac:dyDescent="0.2">
      <c r="B12" s="11" t="s">
        <v>9</v>
      </c>
      <c r="C12" s="12" t="s">
        <v>5</v>
      </c>
      <c r="D12" s="70">
        <v>1500</v>
      </c>
      <c r="F12" s="3" t="s">
        <v>22</v>
      </c>
    </row>
    <row r="13" spans="2:13" x14ac:dyDescent="0.2">
      <c r="C13" s="12" t="s">
        <v>6</v>
      </c>
      <c r="D13" s="73">
        <v>4</v>
      </c>
      <c r="F13" s="3" t="s">
        <v>20</v>
      </c>
    </row>
    <row r="14" spans="2:13" x14ac:dyDescent="0.2">
      <c r="C14" s="12" t="s">
        <v>7</v>
      </c>
      <c r="D14" s="74">
        <f>D12*D13</f>
        <v>6000</v>
      </c>
    </row>
    <row r="15" spans="2:13" x14ac:dyDescent="0.2">
      <c r="C15" s="12"/>
      <c r="D15" s="14"/>
    </row>
    <row r="16" spans="2:13" x14ac:dyDescent="0.2">
      <c r="C16" s="12" t="s">
        <v>8</v>
      </c>
      <c r="D16" s="73">
        <v>3.5</v>
      </c>
      <c r="F16" s="3" t="s">
        <v>16</v>
      </c>
    </row>
    <row r="17" spans="2:13" x14ac:dyDescent="0.2">
      <c r="C17" s="12" t="s">
        <v>17</v>
      </c>
      <c r="D17" s="75">
        <f>D12*D16</f>
        <v>5250</v>
      </c>
    </row>
    <row r="18" spans="2:13" x14ac:dyDescent="0.2">
      <c r="C18" s="12" t="s">
        <v>18</v>
      </c>
      <c r="D18" s="74">
        <f>D14-D17</f>
        <v>750</v>
      </c>
    </row>
    <row r="19" spans="2:13" x14ac:dyDescent="0.2">
      <c r="D19" s="15"/>
    </row>
    <row r="20" spans="2:13" x14ac:dyDescent="0.2">
      <c r="B20" s="11" t="s">
        <v>10</v>
      </c>
      <c r="C20" s="12" t="s">
        <v>21</v>
      </c>
      <c r="D20" s="50">
        <v>1500</v>
      </c>
      <c r="F20" s="3" t="s">
        <v>19</v>
      </c>
    </row>
    <row r="21" spans="2:13" x14ac:dyDescent="0.2">
      <c r="C21" s="12" t="s">
        <v>23</v>
      </c>
      <c r="D21" s="16">
        <f>D20*D14</f>
        <v>9000000</v>
      </c>
    </row>
    <row r="22" spans="2:13" ht="16.25" customHeight="1" x14ac:dyDescent="0.2">
      <c r="C22" s="12" t="s">
        <v>11</v>
      </c>
      <c r="D22" s="17">
        <f>D17*D20</f>
        <v>7875000</v>
      </c>
      <c r="F22" s="101" t="s">
        <v>49</v>
      </c>
      <c r="G22" s="101"/>
      <c r="H22" s="101"/>
      <c r="I22" s="101"/>
      <c r="J22" s="101"/>
      <c r="K22" s="101"/>
      <c r="L22" s="101"/>
      <c r="M22" s="51"/>
    </row>
    <row r="23" spans="2:13" x14ac:dyDescent="0.2">
      <c r="C23" s="12" t="s">
        <v>34</v>
      </c>
      <c r="D23" s="18">
        <f>D21-D22</f>
        <v>1125000</v>
      </c>
      <c r="F23" s="101"/>
      <c r="G23" s="101"/>
      <c r="H23" s="101"/>
      <c r="I23" s="101"/>
      <c r="J23" s="101"/>
      <c r="K23" s="101"/>
      <c r="L23" s="101"/>
      <c r="M23" s="51"/>
    </row>
    <row r="24" spans="2:13" x14ac:dyDescent="0.2">
      <c r="D24" s="15"/>
    </row>
    <row r="25" spans="2:13" x14ac:dyDescent="0.2">
      <c r="B25" s="11" t="s">
        <v>12</v>
      </c>
      <c r="C25" s="12" t="s">
        <v>21</v>
      </c>
      <c r="D25" s="17">
        <f>D27+D28</f>
        <v>750</v>
      </c>
      <c r="F25" s="3" t="s">
        <v>42</v>
      </c>
    </row>
    <row r="26" spans="2:13" x14ac:dyDescent="0.2">
      <c r="C26" s="12"/>
      <c r="D26" s="19"/>
    </row>
    <row r="27" spans="2:13" ht="16.25" customHeight="1" x14ac:dyDescent="0.2">
      <c r="C27" s="12" t="s">
        <v>24</v>
      </c>
      <c r="D27" s="49">
        <v>525</v>
      </c>
      <c r="F27" s="101" t="s">
        <v>55</v>
      </c>
      <c r="G27" s="101"/>
      <c r="H27" s="101"/>
      <c r="I27" s="101"/>
      <c r="J27" s="101"/>
      <c r="K27" s="101"/>
      <c r="L27" s="101"/>
      <c r="M27" s="55"/>
    </row>
    <row r="28" spans="2:13" x14ac:dyDescent="0.2">
      <c r="C28" s="12" t="s">
        <v>25</v>
      </c>
      <c r="D28" s="50">
        <v>225</v>
      </c>
      <c r="F28" s="101"/>
      <c r="G28" s="101"/>
      <c r="H28" s="101"/>
      <c r="I28" s="101"/>
      <c r="J28" s="101"/>
      <c r="K28" s="101"/>
      <c r="L28" s="101"/>
    </row>
    <row r="29" spans="2:13" x14ac:dyDescent="0.2">
      <c r="C29" s="20"/>
      <c r="D29" s="21"/>
      <c r="F29" s="10"/>
      <c r="G29" s="10"/>
      <c r="H29" s="10"/>
      <c r="I29" s="10"/>
      <c r="J29" s="10"/>
    </row>
    <row r="30" spans="2:13" x14ac:dyDescent="0.2">
      <c r="C30" s="12" t="s">
        <v>26</v>
      </c>
      <c r="D30" s="22" t="s">
        <v>13</v>
      </c>
      <c r="E30" s="23" t="s">
        <v>14</v>
      </c>
      <c r="F30" s="23" t="s">
        <v>15</v>
      </c>
      <c r="G30" s="23" t="s">
        <v>4</v>
      </c>
    </row>
    <row r="31" spans="2:13" x14ac:dyDescent="0.2">
      <c r="C31" s="20"/>
      <c r="D31" s="24">
        <v>1</v>
      </c>
      <c r="E31" s="25">
        <v>1540</v>
      </c>
      <c r="F31" s="25">
        <v>660</v>
      </c>
      <c r="G31" s="25">
        <f>SUM(E31:F31)</f>
        <v>2200</v>
      </c>
    </row>
    <row r="32" spans="2:13" x14ac:dyDescent="0.2">
      <c r="C32" s="20"/>
      <c r="D32" s="24">
        <v>2</v>
      </c>
      <c r="E32" s="25">
        <v>1155</v>
      </c>
      <c r="F32" s="25">
        <v>495</v>
      </c>
      <c r="G32" s="25">
        <f t="shared" ref="G32:G33" si="0">SUM(E32:F32)</f>
        <v>1650</v>
      </c>
    </row>
    <row r="33" spans="2:21" x14ac:dyDescent="0.2">
      <c r="C33" s="20"/>
      <c r="D33" s="24">
        <v>3</v>
      </c>
      <c r="E33" s="25">
        <v>980</v>
      </c>
      <c r="F33" s="25">
        <v>420</v>
      </c>
      <c r="G33" s="25">
        <f t="shared" si="0"/>
        <v>1400</v>
      </c>
    </row>
    <row r="34" spans="2:21" x14ac:dyDescent="0.2">
      <c r="C34" s="20"/>
      <c r="D34" s="24">
        <v>4</v>
      </c>
      <c r="E34" s="52">
        <v>525</v>
      </c>
      <c r="F34" s="52">
        <v>225</v>
      </c>
      <c r="G34" s="25">
        <f>SUM(E34:F34)</f>
        <v>750</v>
      </c>
      <c r="H34" s="53" t="s">
        <v>46</v>
      </c>
      <c r="J34" s="27">
        <f>G35/D13</f>
        <v>1500</v>
      </c>
    </row>
    <row r="35" spans="2:21" x14ac:dyDescent="0.2">
      <c r="G35" s="26">
        <f>SUM(G31:G34)</f>
        <v>6000</v>
      </c>
    </row>
    <row r="37" spans="2:21" x14ac:dyDescent="0.2">
      <c r="C37" s="28" t="s">
        <v>30</v>
      </c>
      <c r="D37" s="29">
        <f>1-(D16/D13)</f>
        <v>0.125</v>
      </c>
      <c r="F37" s="3" t="s">
        <v>28</v>
      </c>
      <c r="K37" s="30"/>
      <c r="U37" s="31">
        <v>4</v>
      </c>
    </row>
    <row r="38" spans="2:21" x14ac:dyDescent="0.2">
      <c r="C38" s="28" t="s">
        <v>31</v>
      </c>
      <c r="D38" s="32">
        <f>D37*D25</f>
        <v>93.75</v>
      </c>
      <c r="F38" s="3" t="s">
        <v>29</v>
      </c>
      <c r="U38" s="31">
        <v>0.2</v>
      </c>
    </row>
    <row r="39" spans="2:21" x14ac:dyDescent="0.2">
      <c r="U39" s="31">
        <f t="shared" ref="U39" si="1">U37-U38</f>
        <v>3.8</v>
      </c>
    </row>
    <row r="40" spans="2:21" x14ac:dyDescent="0.2">
      <c r="C40" s="28" t="s">
        <v>33</v>
      </c>
      <c r="D40" s="33">
        <f>D38*D14</f>
        <v>562500</v>
      </c>
      <c r="U40" s="34">
        <f t="shared" ref="U40" si="2">U38/U37</f>
        <v>0.05</v>
      </c>
    </row>
    <row r="41" spans="2:21" x14ac:dyDescent="0.2">
      <c r="C41" s="28"/>
      <c r="D41" s="26"/>
      <c r="U41" s="34"/>
    </row>
    <row r="42" spans="2:21" x14ac:dyDescent="0.2">
      <c r="B42" s="35" t="s">
        <v>35</v>
      </c>
    </row>
    <row r="43" spans="2:21" ht="8" customHeight="1" x14ac:dyDescent="0.2"/>
    <row r="44" spans="2:21" ht="17" thickBot="1" x14ac:dyDescent="0.25">
      <c r="C44" s="3" t="s">
        <v>36</v>
      </c>
      <c r="D44" s="36">
        <f>D13</f>
        <v>4</v>
      </c>
      <c r="E44" s="56"/>
      <c r="F44" s="57"/>
      <c r="G44" s="57"/>
      <c r="H44" s="57"/>
      <c r="I44" s="57"/>
      <c r="J44" s="57"/>
      <c r="K44" s="57"/>
      <c r="L44" s="58"/>
    </row>
    <row r="45" spans="2:21" x14ac:dyDescent="0.2">
      <c r="C45" s="3" t="s">
        <v>40</v>
      </c>
      <c r="D45" s="37">
        <f>D44-D46</f>
        <v>0.79999999999999982</v>
      </c>
      <c r="E45" s="38">
        <v>0.3</v>
      </c>
      <c r="F45" s="38">
        <v>0.4</v>
      </c>
      <c r="G45" s="38">
        <v>0.5</v>
      </c>
      <c r="H45" s="38">
        <v>0.6</v>
      </c>
      <c r="I45" s="38">
        <v>0.7</v>
      </c>
      <c r="J45" s="38">
        <v>0.8</v>
      </c>
      <c r="K45" s="38">
        <v>0.9</v>
      </c>
      <c r="L45" s="38">
        <v>1</v>
      </c>
    </row>
    <row r="46" spans="2:21" x14ac:dyDescent="0.2">
      <c r="C46" s="3" t="s">
        <v>37</v>
      </c>
      <c r="D46" s="39">
        <f>D44-J45</f>
        <v>3.2</v>
      </c>
      <c r="E46" s="31">
        <f>D44-E45</f>
        <v>3.7</v>
      </c>
      <c r="F46" s="31">
        <f>D44-F45</f>
        <v>3.6</v>
      </c>
      <c r="G46" s="31">
        <f>D44-G45</f>
        <v>3.5</v>
      </c>
      <c r="H46" s="31">
        <f>D44-H45</f>
        <v>3.4</v>
      </c>
      <c r="I46" s="31">
        <f>D44-I45</f>
        <v>3.3</v>
      </c>
      <c r="J46" s="31">
        <f>D44-J45</f>
        <v>3.2</v>
      </c>
      <c r="K46" s="31">
        <f>D44-K45</f>
        <v>3.1</v>
      </c>
      <c r="L46" s="31">
        <f>D44-L45</f>
        <v>3</v>
      </c>
    </row>
    <row r="47" spans="2:21" x14ac:dyDescent="0.2">
      <c r="C47" s="3" t="s">
        <v>32</v>
      </c>
      <c r="D47" s="40">
        <f>D45/D44</f>
        <v>0.19999999999999996</v>
      </c>
      <c r="E47" s="34">
        <f>E45/D44</f>
        <v>7.4999999999999997E-2</v>
      </c>
      <c r="F47" s="34">
        <f>F45/D44</f>
        <v>0.1</v>
      </c>
      <c r="G47" s="34">
        <f>G45/D44</f>
        <v>0.125</v>
      </c>
      <c r="H47" s="34">
        <f>H45/D44</f>
        <v>0.15</v>
      </c>
      <c r="I47" s="34">
        <f>I45/D44</f>
        <v>0.17499999999999999</v>
      </c>
      <c r="J47" s="41">
        <f>J45/D44</f>
        <v>0.2</v>
      </c>
      <c r="K47" s="34">
        <f>K45/D44</f>
        <v>0.22500000000000001</v>
      </c>
      <c r="L47" s="34">
        <f>L45/D44</f>
        <v>0.25</v>
      </c>
    </row>
    <row r="48" spans="2:21" x14ac:dyDescent="0.2">
      <c r="C48" s="3" t="s">
        <v>39</v>
      </c>
      <c r="D48" s="42">
        <f>D47*D25</f>
        <v>149.99999999999997</v>
      </c>
      <c r="E48" s="43">
        <f>E47*D25</f>
        <v>56.25</v>
      </c>
      <c r="F48" s="44">
        <f>F47*D25</f>
        <v>75</v>
      </c>
      <c r="G48" s="43">
        <f>G47*D25</f>
        <v>93.75</v>
      </c>
      <c r="H48" s="43">
        <f>H47*D25</f>
        <v>112.5</v>
      </c>
      <c r="I48" s="43">
        <f>I47*D25</f>
        <v>131.25</v>
      </c>
      <c r="J48" s="44">
        <f>J47*D25</f>
        <v>150</v>
      </c>
      <c r="K48" s="43">
        <f>K47*D25</f>
        <v>168.75</v>
      </c>
      <c r="L48" s="43">
        <f>L47*D25</f>
        <v>187.5</v>
      </c>
    </row>
    <row r="49" spans="3:12" ht="17" thickBot="1" x14ac:dyDescent="0.25">
      <c r="C49" s="3" t="s">
        <v>38</v>
      </c>
      <c r="D49" s="45">
        <f>D48*D14</f>
        <v>899999.99999999988</v>
      </c>
      <c r="E49" s="46">
        <f>E48*D14</f>
        <v>337500</v>
      </c>
      <c r="F49" s="46">
        <f>F48*D14</f>
        <v>450000</v>
      </c>
      <c r="G49" s="46">
        <f>G48*D14</f>
        <v>562500</v>
      </c>
      <c r="H49" s="46">
        <f>H48*D14</f>
        <v>675000</v>
      </c>
      <c r="I49" s="46">
        <f>I48*D14</f>
        <v>787500</v>
      </c>
      <c r="J49" s="46">
        <f>J48*D14</f>
        <v>900000</v>
      </c>
      <c r="K49" s="46">
        <f>K48*D14</f>
        <v>1012500</v>
      </c>
      <c r="L49" s="46">
        <f>L48*D14</f>
        <v>1125000</v>
      </c>
    </row>
  </sheetData>
  <mergeCells count="4">
    <mergeCell ref="B3:L7"/>
    <mergeCell ref="F27:L28"/>
    <mergeCell ref="B1:L1"/>
    <mergeCell ref="F22:L23"/>
  </mergeCells>
  <pageMargins left="0.2" right="0.2" top="0.5" bottom="0.5" header="0.3" footer="0.3"/>
  <pageSetup scale="72" orientation="portrait" horizontalDpi="0" verticalDpi="0"/>
  <headerFooter>
    <oddHeader>&amp;CMaking the Business Case For Quality</oddHeader>
    <oddFooter>&amp;C&amp;"Calibri Light,Regular"&amp;10 &amp;K0000002021 All Rights Reserved © Excelsior HealthCare Group</oddFooter>
  </headerFooter>
  <ignoredErrors>
    <ignoredError sqref="G31:G34" formulaRange="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R27"/>
  <sheetViews>
    <sheetView zoomScaleNormal="100" workbookViewId="0">
      <selection activeCell="C9" sqref="C9"/>
    </sheetView>
  </sheetViews>
  <sheetFormatPr baseColWidth="10" defaultColWidth="10.6640625" defaultRowHeight="16" x14ac:dyDescent="0.2"/>
  <cols>
    <col min="1" max="1" width="5.6640625" style="3" customWidth="1"/>
    <col min="2" max="2" width="49.83203125" style="3" customWidth="1"/>
    <col min="3" max="3" width="14" style="3" bestFit="1" customWidth="1"/>
    <col min="4" max="4" width="9.1640625" style="3" customWidth="1"/>
    <col min="5" max="16384" width="10.6640625" style="3"/>
  </cols>
  <sheetData>
    <row r="1" spans="2:18" ht="19" x14ac:dyDescent="0.25">
      <c r="B1" s="98" t="s">
        <v>44</v>
      </c>
      <c r="C1" s="98"/>
      <c r="D1" s="98"/>
      <c r="E1" s="98"/>
    </row>
    <row r="2" spans="2:18" ht="16.25" customHeight="1" x14ac:dyDescent="0.2">
      <c r="C2" s="47"/>
      <c r="D2" s="4"/>
      <c r="E2" s="4"/>
      <c r="L2" s="4"/>
      <c r="M2" s="4"/>
      <c r="N2" s="4"/>
      <c r="O2" s="4"/>
      <c r="P2" s="4"/>
      <c r="Q2" s="4"/>
      <c r="R2" s="4"/>
    </row>
    <row r="3" spans="2:18" ht="17" x14ac:dyDescent="0.2">
      <c r="B3" s="6" t="s">
        <v>50</v>
      </c>
      <c r="C3" s="76">
        <v>0.1</v>
      </c>
    </row>
    <row r="4" spans="2:18" x14ac:dyDescent="0.2">
      <c r="B4" s="6"/>
      <c r="C4" s="77"/>
    </row>
    <row r="5" spans="2:18" x14ac:dyDescent="0.2">
      <c r="B5" s="7" t="s">
        <v>51</v>
      </c>
      <c r="C5" s="76">
        <v>0.02</v>
      </c>
    </row>
    <row r="6" spans="2:18" x14ac:dyDescent="0.2">
      <c r="B6" s="7"/>
      <c r="C6" s="78"/>
    </row>
    <row r="7" spans="2:18" x14ac:dyDescent="0.2">
      <c r="B7" s="5" t="s">
        <v>3</v>
      </c>
      <c r="C7" s="63"/>
    </row>
    <row r="8" spans="2:18" x14ac:dyDescent="0.2">
      <c r="B8" s="5"/>
      <c r="C8" s="63"/>
    </row>
    <row r="9" spans="2:18" ht="17" x14ac:dyDescent="0.2">
      <c r="B9" s="6" t="s">
        <v>52</v>
      </c>
      <c r="C9" s="91">
        <v>5000</v>
      </c>
    </row>
    <row r="10" spans="2:18" x14ac:dyDescent="0.2">
      <c r="B10" s="6"/>
      <c r="C10" s="92"/>
    </row>
    <row r="11" spans="2:18" x14ac:dyDescent="0.2">
      <c r="B11" s="7" t="s">
        <v>45</v>
      </c>
      <c r="C11" s="93">
        <v>500</v>
      </c>
    </row>
    <row r="12" spans="2:18" x14ac:dyDescent="0.2">
      <c r="B12" s="7"/>
      <c r="C12" s="78"/>
    </row>
    <row r="13" spans="2:18" x14ac:dyDescent="0.2">
      <c r="B13" s="7" t="s">
        <v>53</v>
      </c>
      <c r="C13" s="79">
        <v>50000</v>
      </c>
    </row>
    <row r="14" spans="2:18" x14ac:dyDescent="0.2">
      <c r="B14" s="7"/>
      <c r="C14" s="78"/>
    </row>
    <row r="15" spans="2:18" x14ac:dyDescent="0.2">
      <c r="B15" s="5" t="s">
        <v>58</v>
      </c>
      <c r="C15" s="78"/>
    </row>
    <row r="16" spans="2:18" x14ac:dyDescent="0.2">
      <c r="B16" s="7"/>
      <c r="C16" s="78"/>
    </row>
    <row r="17" spans="2:3" ht="17" x14ac:dyDescent="0.2">
      <c r="B17" s="6" t="s">
        <v>0</v>
      </c>
      <c r="C17" s="80">
        <f>C13*C5</f>
        <v>1000</v>
      </c>
    </row>
    <row r="18" spans="2:3" x14ac:dyDescent="0.2">
      <c r="B18" s="6"/>
      <c r="C18" s="81"/>
    </row>
    <row r="19" spans="2:3" ht="51" x14ac:dyDescent="0.2">
      <c r="B19" s="6" t="s">
        <v>1</v>
      </c>
      <c r="C19" s="82">
        <f>C17*C3</f>
        <v>100</v>
      </c>
    </row>
    <row r="20" spans="2:3" x14ac:dyDescent="0.2">
      <c r="B20" s="6"/>
      <c r="C20" s="83"/>
    </row>
    <row r="21" spans="2:3" ht="17" x14ac:dyDescent="0.2">
      <c r="B21" s="65" t="s">
        <v>59</v>
      </c>
      <c r="C21" s="83"/>
    </row>
    <row r="22" spans="2:3" x14ac:dyDescent="0.2">
      <c r="B22" s="6"/>
      <c r="C22" s="83"/>
    </row>
    <row r="23" spans="2:3" ht="17" x14ac:dyDescent="0.2">
      <c r="B23" s="6" t="s">
        <v>56</v>
      </c>
      <c r="C23" s="94">
        <f>C17*C11</f>
        <v>500000</v>
      </c>
    </row>
    <row r="24" spans="2:3" x14ac:dyDescent="0.2">
      <c r="B24" s="6"/>
      <c r="C24" s="95"/>
    </row>
    <row r="25" spans="2:3" ht="17" x14ac:dyDescent="0.2">
      <c r="B25" s="6" t="s">
        <v>57</v>
      </c>
      <c r="C25" s="94">
        <f>C19*C9</f>
        <v>500000</v>
      </c>
    </row>
    <row r="26" spans="2:3" x14ac:dyDescent="0.2">
      <c r="B26" s="7"/>
      <c r="C26" s="96"/>
    </row>
    <row r="27" spans="2:3" ht="17" x14ac:dyDescent="0.2">
      <c r="B27" s="8" t="s">
        <v>2</v>
      </c>
      <c r="C27" s="85">
        <f>C23+C25</f>
        <v>1000000</v>
      </c>
    </row>
  </sheetData>
  <mergeCells count="1">
    <mergeCell ref="B1:E1"/>
  </mergeCells>
  <phoneticPr fontId="3" type="noConversion"/>
  <pageMargins left="0.45" right="0.45" top="0.75" bottom="0.5" header="0.3" footer="0.3"/>
  <pageSetup scale="91" orientation="portrait" horizontalDpi="0" verticalDpi="0"/>
  <headerFooter>
    <oddHeader>&amp;CMaking the Business Case For Quality</oddHeader>
    <oddFooter>&amp;C&amp;"Calibri Light,Regular"&amp;10 &amp;K0000002021 All Rights Reserved © Excelsior HealthCare Group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Hip implant demand matching</vt:lpstr>
      <vt:lpstr>Imaging transporters</vt:lpstr>
      <vt:lpstr>Imaging no-shows</vt:lpstr>
      <vt:lpstr>Length of stay</vt:lpstr>
      <vt:lpstr>Left without being seen</vt:lpstr>
      <vt:lpstr>'Hip implant demand matching'!Print_Area</vt:lpstr>
      <vt:lpstr>'Imaging no-shows'!Print_Area</vt:lpstr>
      <vt:lpstr>'Imaging transporters'!Print_Area</vt:lpstr>
      <vt:lpstr>'Left without being seen'!Print_Area</vt:lpstr>
      <vt:lpstr>'Length of stay'!Print_Area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cp:lastPrinted>2021-12-06T03:59:11Z</cp:lastPrinted>
  <dcterms:created xsi:type="dcterms:W3CDTF">2017-10-31T17:30:12Z</dcterms:created>
  <dcterms:modified xsi:type="dcterms:W3CDTF">2022-06-21T03:22:38Z</dcterms:modified>
</cp:coreProperties>
</file>