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229B0188-F6F6-4A2E-AEE7-BBD1DCAC26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Town'!$A$1:$I$41</definedName>
    <definedName name="_xlnm.Print_Area" localSheetId="4">Greenbrier!$A$1:$I$41</definedName>
    <definedName name="_xlnm.Print_Area" localSheetId="2">'Mardi Gras'!$A$1:$I$41</definedName>
    <definedName name="_xlnm.Print_Area" localSheetId="1">Mountaineer!$A$1:$I$41</definedName>
    <definedName name="_xlnm.Print_Area" localSheetId="0">Total!$A$1:$I$41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E35" i="4"/>
  <c r="C35" i="2"/>
  <c r="B35" i="2"/>
  <c r="D35" i="5"/>
  <c r="E35" i="5" s="1"/>
  <c r="D35" i="7"/>
  <c r="E35" i="7" s="1"/>
  <c r="D35" i="1"/>
  <c r="D35" i="4"/>
  <c r="C34" i="2"/>
  <c r="B34" i="2"/>
  <c r="D34" i="5"/>
  <c r="E34" i="5" s="1"/>
  <c r="D34" i="7"/>
  <c r="E34" i="7" s="1"/>
  <c r="D34" i="1"/>
  <c r="E34" i="1" s="1"/>
  <c r="D34" i="4"/>
  <c r="C33" i="2"/>
  <c r="B33" i="2"/>
  <c r="D33" i="5"/>
  <c r="E33" i="5" s="1"/>
  <c r="F33" i="5" s="1"/>
  <c r="G33" i="5" s="1"/>
  <c r="D33" i="7"/>
  <c r="E33" i="7" s="1"/>
  <c r="D33" i="1"/>
  <c r="E33" i="1" s="1"/>
  <c r="D33" i="4"/>
  <c r="E33" i="4" s="1"/>
  <c r="C32" i="2"/>
  <c r="B32" i="2"/>
  <c r="D32" i="5"/>
  <c r="E32" i="5" s="1"/>
  <c r="D32" i="7"/>
  <c r="E32" i="7" s="1"/>
  <c r="D32" i="1"/>
  <c r="E32" i="1" s="1"/>
  <c r="D32" i="4"/>
  <c r="E32" i="4" s="1"/>
  <c r="C31" i="2"/>
  <c r="B31" i="2"/>
  <c r="D31" i="5"/>
  <c r="E31" i="5" s="1"/>
  <c r="D31" i="7"/>
  <c r="E31" i="7" s="1"/>
  <c r="D31" i="1"/>
  <c r="E31" i="1" s="1"/>
  <c r="D31" i="4"/>
  <c r="C30" i="2"/>
  <c r="B30" i="2"/>
  <c r="D30" i="5"/>
  <c r="E30" i="5" s="1"/>
  <c r="D30" i="7"/>
  <c r="E30" i="7" s="1"/>
  <c r="D30" i="1"/>
  <c r="E30" i="1" s="1"/>
  <c r="D30" i="4"/>
  <c r="C29" i="2"/>
  <c r="B29" i="2"/>
  <c r="D29" i="5"/>
  <c r="E29" i="5" s="1"/>
  <c r="D29" i="7"/>
  <c r="E29" i="7" s="1"/>
  <c r="D29" i="1"/>
  <c r="E29" i="1" s="1"/>
  <c r="D29" i="4"/>
  <c r="E29" i="4" s="1"/>
  <c r="C28" i="2"/>
  <c r="B28" i="2"/>
  <c r="D28" i="5"/>
  <c r="E28" i="5" s="1"/>
  <c r="D28" i="7"/>
  <c r="E28" i="7" s="1"/>
  <c r="D28" i="1"/>
  <c r="E28" i="1" s="1"/>
  <c r="D28" i="4"/>
  <c r="E28" i="4" s="1"/>
  <c r="C27" i="2"/>
  <c r="B27" i="2"/>
  <c r="D27" i="5"/>
  <c r="E27" i="5" s="1"/>
  <c r="D27" i="7"/>
  <c r="E27" i="7" s="1"/>
  <c r="D27" i="1"/>
  <c r="E27" i="1" s="1"/>
  <c r="D27" i="4"/>
  <c r="E27" i="4" s="1"/>
  <c r="C26" i="2"/>
  <c r="B26" i="2"/>
  <c r="D26" i="5"/>
  <c r="E26" i="5" s="1"/>
  <c r="D26" i="7"/>
  <c r="E26" i="7" s="1"/>
  <c r="D26" i="1"/>
  <c r="E26" i="1" s="1"/>
  <c r="D26" i="4"/>
  <c r="E26" i="4" s="1"/>
  <c r="C25" i="2"/>
  <c r="B25" i="2"/>
  <c r="D25" i="5"/>
  <c r="E25" i="5" s="1"/>
  <c r="D25" i="7"/>
  <c r="E25" i="7" s="1"/>
  <c r="D25" i="1"/>
  <c r="E25" i="1" s="1"/>
  <c r="D25" i="4"/>
  <c r="E25" i="4" s="1"/>
  <c r="C24" i="2"/>
  <c r="B24" i="2"/>
  <c r="D24" i="5"/>
  <c r="E24" i="5" s="1"/>
  <c r="D24" i="7"/>
  <c r="E24" i="7" s="1"/>
  <c r="D24" i="1"/>
  <c r="E24" i="1" s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E35" i="2" l="1"/>
  <c r="D35" i="2"/>
  <c r="F35" i="5"/>
  <c r="G35" i="5" s="1"/>
  <c r="F35" i="7"/>
  <c r="G35" i="7" s="1"/>
  <c r="F35" i="1"/>
  <c r="G35" i="1" s="1"/>
  <c r="F35" i="4"/>
  <c r="D34" i="2"/>
  <c r="E34" i="4"/>
  <c r="E34" i="2" s="1"/>
  <c r="F34" i="5"/>
  <c r="G34" i="5" s="1"/>
  <c r="F34" i="7"/>
  <c r="G34" i="7" s="1"/>
  <c r="F34" i="1"/>
  <c r="G34" i="1" s="1"/>
  <c r="F34" i="4"/>
  <c r="E33" i="2"/>
  <c r="D33" i="2"/>
  <c r="H33" i="5"/>
  <c r="I33" i="5" s="1"/>
  <c r="F33" i="7"/>
  <c r="G33" i="7" s="1"/>
  <c r="F33" i="1"/>
  <c r="G33" i="1" s="1"/>
  <c r="F33" i="4"/>
  <c r="E32" i="2"/>
  <c r="D32" i="2"/>
  <c r="F32" i="5"/>
  <c r="G32" i="5" s="1"/>
  <c r="F32" i="7"/>
  <c r="G32" i="7" s="1"/>
  <c r="F32" i="1"/>
  <c r="G32" i="1" s="1"/>
  <c r="F32" i="4"/>
  <c r="D31" i="2"/>
  <c r="E31" i="4"/>
  <c r="E31" i="2" s="1"/>
  <c r="F31" i="5"/>
  <c r="G31" i="5" s="1"/>
  <c r="F31" i="7"/>
  <c r="G31" i="7" s="1"/>
  <c r="F31" i="1"/>
  <c r="G31" i="1" s="1"/>
  <c r="E30" i="4"/>
  <c r="F30" i="4" s="1"/>
  <c r="G30" i="4" s="1"/>
  <c r="H30" i="4" s="1"/>
  <c r="D30" i="2"/>
  <c r="F30" i="5"/>
  <c r="G30" i="5" s="1"/>
  <c r="F30" i="7"/>
  <c r="G30" i="7" s="1"/>
  <c r="F30" i="1"/>
  <c r="G30" i="1" s="1"/>
  <c r="E29" i="2"/>
  <c r="D29" i="2"/>
  <c r="F29" i="5"/>
  <c r="G29" i="5" s="1"/>
  <c r="F29" i="7"/>
  <c r="G29" i="7" s="1"/>
  <c r="F29" i="1"/>
  <c r="G29" i="1" s="1"/>
  <c r="F29" i="4"/>
  <c r="D28" i="2"/>
  <c r="E28" i="2"/>
  <c r="F28" i="5"/>
  <c r="G28" i="5" s="1"/>
  <c r="F28" i="7"/>
  <c r="G28" i="7" s="1"/>
  <c r="F28" i="4"/>
  <c r="E27" i="2"/>
  <c r="D27" i="2"/>
  <c r="F27" i="5"/>
  <c r="F27" i="7"/>
  <c r="G27" i="7" s="1"/>
  <c r="F27" i="1"/>
  <c r="G27" i="1" s="1"/>
  <c r="F27" i="4"/>
  <c r="G27" i="4" s="1"/>
  <c r="E26" i="2"/>
  <c r="D26" i="2"/>
  <c r="F26" i="5"/>
  <c r="G26" i="5" s="1"/>
  <c r="F26" i="7"/>
  <c r="G26" i="7" s="1"/>
  <c r="F26" i="1"/>
  <c r="G26" i="1" s="1"/>
  <c r="F26" i="4"/>
  <c r="E25" i="2"/>
  <c r="D25" i="2"/>
  <c r="F25" i="5"/>
  <c r="G25" i="5" s="1"/>
  <c r="F25" i="7"/>
  <c r="G25" i="7" s="1"/>
  <c r="F25" i="1"/>
  <c r="G25" i="1" s="1"/>
  <c r="F25" i="4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G35" i="4" l="1"/>
  <c r="G35" i="2" s="1"/>
  <c r="F35" i="2"/>
  <c r="H35" i="5"/>
  <c r="I35" i="5" s="1"/>
  <c r="H35" i="7"/>
  <c r="I35" i="7" s="1"/>
  <c r="H35" i="1"/>
  <c r="I35" i="1" s="1"/>
  <c r="G34" i="4"/>
  <c r="F34" i="2"/>
  <c r="H34" i="5"/>
  <c r="I34" i="5" s="1"/>
  <c r="H34" i="7"/>
  <c r="I34" i="7" s="1"/>
  <c r="H34" i="1"/>
  <c r="I34" i="1" s="1"/>
  <c r="G33" i="4"/>
  <c r="G33" i="2" s="1"/>
  <c r="F33" i="2"/>
  <c r="H33" i="7"/>
  <c r="I33" i="7" s="1"/>
  <c r="H33" i="1"/>
  <c r="I33" i="1" s="1"/>
  <c r="E30" i="2"/>
  <c r="G32" i="4"/>
  <c r="G32" i="2" s="1"/>
  <c r="F32" i="2"/>
  <c r="H32" i="5"/>
  <c r="I32" i="5" s="1"/>
  <c r="H32" i="7"/>
  <c r="I32" i="7" s="1"/>
  <c r="H32" i="1"/>
  <c r="I32" i="1" s="1"/>
  <c r="F31" i="4"/>
  <c r="H31" i="5"/>
  <c r="I31" i="5" s="1"/>
  <c r="H31" i="7"/>
  <c r="I31" i="7" s="1"/>
  <c r="H31" i="1"/>
  <c r="I31" i="1" s="1"/>
  <c r="G30" i="2"/>
  <c r="F30" i="2"/>
  <c r="I30" i="4"/>
  <c r="H30" i="5"/>
  <c r="I30" i="5" s="1"/>
  <c r="H30" i="7"/>
  <c r="I30" i="7" s="1"/>
  <c r="H30" i="1"/>
  <c r="I30" i="1" s="1"/>
  <c r="G29" i="4"/>
  <c r="G29" i="2" s="1"/>
  <c r="F29" i="2"/>
  <c r="H29" i="5"/>
  <c r="I29" i="5" s="1"/>
  <c r="H29" i="7"/>
  <c r="I29" i="7" s="1"/>
  <c r="H29" i="1"/>
  <c r="I29" i="1" s="1"/>
  <c r="F28" i="1"/>
  <c r="G28" i="1" s="1"/>
  <c r="H28" i="1" s="1"/>
  <c r="I28" i="1" s="1"/>
  <c r="G28" i="4"/>
  <c r="H28" i="5"/>
  <c r="I28" i="5" s="1"/>
  <c r="H28" i="7"/>
  <c r="I28" i="7" s="1"/>
  <c r="G27" i="5"/>
  <c r="G27" i="2" s="1"/>
  <c r="F27" i="2"/>
  <c r="H27" i="7"/>
  <c r="I27" i="7" s="1"/>
  <c r="H27" i="1"/>
  <c r="I27" i="1" s="1"/>
  <c r="H27" i="4"/>
  <c r="I27" i="4" s="1"/>
  <c r="G26" i="4"/>
  <c r="G26" i="2" s="1"/>
  <c r="F26" i="2"/>
  <c r="H26" i="5"/>
  <c r="I26" i="5" s="1"/>
  <c r="H26" i="7"/>
  <c r="I26" i="7" s="1"/>
  <c r="H26" i="1"/>
  <c r="I26" i="1" s="1"/>
  <c r="G25" i="4"/>
  <c r="G25" i="2" s="1"/>
  <c r="F25" i="2"/>
  <c r="H25" i="5"/>
  <c r="I25" i="5" s="1"/>
  <c r="H25" i="7"/>
  <c r="I25" i="7" s="1"/>
  <c r="H25" i="1"/>
  <c r="I25" i="1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 s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H35" i="4" l="1"/>
  <c r="I35" i="4"/>
  <c r="I35" i="2" s="1"/>
  <c r="H35" i="2"/>
  <c r="H34" i="4"/>
  <c r="G34" i="2"/>
  <c r="H33" i="4"/>
  <c r="I33" i="4" s="1"/>
  <c r="I33" i="2" s="1"/>
  <c r="F28" i="2"/>
  <c r="H32" i="4"/>
  <c r="G31" i="4"/>
  <c r="F31" i="2"/>
  <c r="G28" i="2"/>
  <c r="H29" i="4"/>
  <c r="I29" i="4" s="1"/>
  <c r="I29" i="2" s="1"/>
  <c r="H30" i="2"/>
  <c r="I30" i="2"/>
  <c r="H28" i="4"/>
  <c r="H28" i="2" s="1"/>
  <c r="H23" i="4"/>
  <c r="I23" i="4" s="1"/>
  <c r="I23" i="2" s="1"/>
  <c r="H26" i="4"/>
  <c r="H26" i="2" s="1"/>
  <c r="H27" i="5"/>
  <c r="H25" i="4"/>
  <c r="H25" i="2" s="1"/>
  <c r="G22" i="2"/>
  <c r="H24" i="4"/>
  <c r="H24" i="2" s="1"/>
  <c r="F22" i="2"/>
  <c r="H22" i="4"/>
  <c r="H21" i="4"/>
  <c r="H21" i="2" s="1"/>
  <c r="I21" i="4"/>
  <c r="I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28" i="4" l="1"/>
  <c r="I28" i="2" s="1"/>
  <c r="I34" i="4"/>
  <c r="I34" i="2" s="1"/>
  <c r="H34" i="2"/>
  <c r="H33" i="2"/>
  <c r="I26" i="4"/>
  <c r="I26" i="2" s="1"/>
  <c r="I32" i="4"/>
  <c r="I32" i="2" s="1"/>
  <c r="H32" i="2"/>
  <c r="H29" i="2"/>
  <c r="G31" i="2"/>
  <c r="H31" i="4"/>
  <c r="H23" i="2"/>
  <c r="I27" i="5"/>
  <c r="I27" i="2" s="1"/>
  <c r="H27" i="2"/>
  <c r="I25" i="4"/>
  <c r="I25" i="2" s="1"/>
  <c r="I24" i="4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I31" i="4" l="1"/>
  <c r="I31" i="2" s="1"/>
  <c r="H31" i="2"/>
  <c r="H17" i="2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37" i="5"/>
  <c r="B37" i="5"/>
  <c r="D8" i="5"/>
  <c r="E8" i="5" s="1"/>
  <c r="C37" i="7"/>
  <c r="B37" i="7"/>
  <c r="D8" i="7"/>
  <c r="E8" i="7" s="1"/>
  <c r="C37" i="1"/>
  <c r="B37" i="1"/>
  <c r="D8" i="1"/>
  <c r="E8" i="1" s="1"/>
  <c r="H9" i="4" l="1"/>
  <c r="I9" i="4" s="1"/>
  <c r="I9" i="2" s="1"/>
  <c r="H10" i="2"/>
  <c r="F8" i="5"/>
  <c r="F37" i="5" s="1"/>
  <c r="E37" i="5"/>
  <c r="D37" i="5"/>
  <c r="F8" i="7"/>
  <c r="F37" i="7" s="1"/>
  <c r="E37" i="7"/>
  <c r="D37" i="7"/>
  <c r="F8" i="1"/>
  <c r="F37" i="1" s="1"/>
  <c r="E37" i="1"/>
  <c r="D37" i="1"/>
  <c r="H9" i="2" l="1"/>
  <c r="G8" i="5"/>
  <c r="G8" i="7"/>
  <c r="G8" i="1"/>
  <c r="H8" i="5" l="1"/>
  <c r="H37" i="5" s="1"/>
  <c r="G37" i="5"/>
  <c r="H8" i="7"/>
  <c r="H37" i="7" s="1"/>
  <c r="G37" i="7"/>
  <c r="H8" i="1"/>
  <c r="H37" i="1" s="1"/>
  <c r="G37" i="1"/>
  <c r="I8" i="7" l="1"/>
  <c r="I37" i="7" s="1"/>
  <c r="I8" i="5"/>
  <c r="I37" i="5" s="1"/>
  <c r="I8" i="1"/>
  <c r="I37" i="1" s="1"/>
  <c r="C8" i="2" l="1"/>
  <c r="B8" i="2"/>
  <c r="D8" i="4" l="1"/>
  <c r="E8" i="4" s="1"/>
  <c r="E8" i="2" l="1"/>
  <c r="D8" i="2"/>
  <c r="D37" i="4"/>
  <c r="C37" i="4"/>
  <c r="B37" i="4"/>
  <c r="F8" i="4" l="1"/>
  <c r="F8" i="2" s="1"/>
  <c r="E37" i="4"/>
  <c r="G8" i="4" l="1"/>
  <c r="G8" i="2" s="1"/>
  <c r="F37" i="4"/>
  <c r="G37" i="4" l="1"/>
  <c r="H8" i="4"/>
  <c r="H8" i="2" s="1"/>
  <c r="I8" i="4" l="1"/>
  <c r="I8" i="2" s="1"/>
  <c r="H37" i="4"/>
  <c r="D37" i="2"/>
  <c r="C37" i="2"/>
  <c r="B37" i="2"/>
  <c r="I37" i="4" l="1"/>
  <c r="E37" i="2"/>
  <c r="F37" i="2" l="1"/>
  <c r="G37" i="2" l="1"/>
  <c r="I37" i="2" l="1"/>
  <c r="H37" i="2"/>
</calcChain>
</file>

<file path=xl/sharedStrings.xml><?xml version="1.0" encoding="utf-8"?>
<sst xmlns="http://schemas.openxmlformats.org/spreadsheetml/2006/main" count="81" uniqueCount="23">
  <si>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</si>
  <si>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</si>
  <si>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</si>
  <si>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</si>
  <si>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</si>
  <si>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</si>
  <si>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</si>
  <si>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</si>
  <si>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</si>
  <si>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</si>
  <si>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</si>
  <si>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</si>
  <si>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</si>
  <si>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</si>
  <si>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</si>
  <si>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</si>
  <si>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</si>
  <si>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</si>
  <si>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</si>
  <si>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</si>
  <si>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</si>
  <si>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.</t>
  </si>
  <si>
    <t>FISCAL YEAR TO DATE AS OF JANUARY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</si>
</sst>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4" fontId="1" fillId="0" borderId="0" xfId="1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1"/>
  <sheetViews>
    <sheetView tabSelected="1" zoomScaleNormal="100" workbookViewId="0">
      <pane ySplit="7" topLeftCell="A11" activePane="bottomLeft" state="frozen"/>
      <selection pane="bottomLeft" activeCell="A36" sqref="A36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22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18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35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99608825.289999992</v>
      </c>
      <c r="D15" s="4">
        <f>Mountaineer!D15+'Charles Town'!D15+Greenbrier!D15+'Mardi Gras'!D15</f>
        <v>4410409.7199999969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125643322.85000001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5382598.5799999908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137955001.91999999</v>
      </c>
      <c r="C25" s="4">
        <f>Mountaineer!C25+'Charles Town'!C25+Greenbrier!C25+'Mardi Gras'!C25</f>
        <v>132179693.77</v>
      </c>
      <c r="D25" s="4">
        <f>Mountaineer!D25+'Charles Town'!D25+Greenbrier!D25+'Mardi Gras'!D25</f>
        <v>5775308.1499999743</v>
      </c>
      <c r="E25" s="4">
        <f>Mountaineer!E25+'Charles Town'!E25+Greenbrier!E25+'Mardi Gras'!E25</f>
        <v>866296.22000000009</v>
      </c>
      <c r="F25" s="4">
        <f>Mountaineer!F25+'Charles Town'!F25+Greenbrier!F25+'Mardi Gras'!F25</f>
        <v>129944.43</v>
      </c>
      <c r="G25" s="4">
        <f>Mountaineer!G25+'Charles Town'!G25+Greenbrier!G25+'Mardi Gras'!G25</f>
        <v>736351.79</v>
      </c>
      <c r="H25" s="4">
        <f>Mountaineer!H25+'Charles Town'!H25+Greenbrier!H25+'Mardi Gras'!H25</f>
        <v>7363.52</v>
      </c>
      <c r="I25" s="4">
        <f>Mountaineer!I25+'Charles Town'!I25+Greenbrier!I25+'Mardi Gras'!I25</f>
        <v>728988.27</v>
      </c>
    </row>
    <row r="26" spans="1:9" ht="15" customHeight="1" x14ac:dyDescent="0.25">
      <c r="A26" s="26">
        <f t="shared" si="0"/>
        <v>45605</v>
      </c>
      <c r="B26" s="4">
        <f>Mountaineer!B26+'Charles Town'!B26+Greenbrier!B26+'Mardi Gras'!B26</f>
        <v>134787866.31999999</v>
      </c>
      <c r="C26" s="4">
        <f>Mountaineer!C26+'Charles Town'!C26+Greenbrier!C26+'Mardi Gras'!C26</f>
        <v>128661894.59</v>
      </c>
      <c r="D26" s="4">
        <f>Mountaineer!D26+'Charles Town'!D26+Greenbrier!D26+'Mardi Gras'!D26</f>
        <v>6125971.7299999967</v>
      </c>
      <c r="E26" s="4">
        <f>Mountaineer!E26+'Charles Town'!E26+Greenbrier!E26+'Mardi Gras'!E26</f>
        <v>918895.75999999989</v>
      </c>
      <c r="F26" s="4">
        <f>Mountaineer!F26+'Charles Town'!F26+Greenbrier!F26+'Mardi Gras'!F26</f>
        <v>137834.36000000002</v>
      </c>
      <c r="G26" s="4">
        <f>Mountaineer!G26+'Charles Town'!G26+Greenbrier!G26+'Mardi Gras'!G26</f>
        <v>781061.39999999991</v>
      </c>
      <c r="H26" s="4">
        <f>Mountaineer!H26+'Charles Town'!H26+Greenbrier!H26+'Mardi Gras'!H26</f>
        <v>7810.62</v>
      </c>
      <c r="I26" s="4">
        <f>Mountaineer!I26+'Charles Town'!I26+Greenbrier!I26+'Mardi Gras'!I26</f>
        <v>773250.77999999991</v>
      </c>
    </row>
    <row r="27" spans="1:9" ht="15" customHeight="1" x14ac:dyDescent="0.25">
      <c r="A27" s="26">
        <f t="shared" si="0"/>
        <v>45612</v>
      </c>
      <c r="B27" s="4">
        <f>Mountaineer!B27+'Charles Town'!B27+Greenbrier!B27+'Mardi Gras'!B27</f>
        <v>133123226.48</v>
      </c>
      <c r="C27" s="4">
        <f>Mountaineer!C27+'Charles Town'!C27+Greenbrier!C27+'Mardi Gras'!C27</f>
        <v>127559145.89999999</v>
      </c>
      <c r="D27" s="4">
        <f>Mountaineer!D27+'Charles Town'!D27+Greenbrier!D27+'Mardi Gras'!D27</f>
        <v>5564080.5799999982</v>
      </c>
      <c r="E27" s="4">
        <f>Mountaineer!E27+'Charles Town'!E27+Greenbrier!E27+'Mardi Gras'!E27</f>
        <v>834612.10000000009</v>
      </c>
      <c r="F27" s="4">
        <f>Mountaineer!F27+'Charles Town'!F27+Greenbrier!F27+'Mardi Gras'!F27</f>
        <v>125191.81999999999</v>
      </c>
      <c r="G27" s="4">
        <f>Mountaineer!G27+'Charles Town'!G27+Greenbrier!G27+'Mardi Gras'!G27</f>
        <v>709420.28000000014</v>
      </c>
      <c r="H27" s="4">
        <f>Mountaineer!H27+'Charles Town'!H27+Greenbrier!H27+'Mardi Gras'!H27</f>
        <v>7094.2</v>
      </c>
      <c r="I27" s="4">
        <f>Mountaineer!I27+'Charles Town'!I27+Greenbrier!I27+'Mardi Gras'!I27</f>
        <v>702326.08000000007</v>
      </c>
    </row>
    <row r="28" spans="1:9" ht="15" customHeight="1" x14ac:dyDescent="0.25">
      <c r="A28" s="26">
        <f t="shared" si="0"/>
        <v>45619</v>
      </c>
      <c r="B28" s="4">
        <f>Mountaineer!B28+'Charles Town'!B28+Greenbrier!B28+'Mardi Gras'!B28</f>
        <v>129379619.67</v>
      </c>
      <c r="C28" s="4">
        <f>Mountaineer!C28+'Charles Town'!C28+Greenbrier!C28+'Mardi Gras'!C28</f>
        <v>123813523.09</v>
      </c>
      <c r="D28" s="4">
        <f>Mountaineer!D28+'Charles Town'!D28+Greenbrier!D28+'Mardi Gras'!D28</f>
        <v>5566096.5799999926</v>
      </c>
      <c r="E28" s="4">
        <f>Mountaineer!E28+'Charles Town'!E28+Greenbrier!E28+'Mardi Gras'!E28</f>
        <v>834914.51</v>
      </c>
      <c r="F28" s="4">
        <f>Mountaineer!F28+'Charles Town'!F28+Greenbrier!F28+'Mardi Gras'!F28</f>
        <v>125237.18</v>
      </c>
      <c r="G28" s="4">
        <f>Mountaineer!G28+'Charles Town'!G28+Greenbrier!G28+'Mardi Gras'!G28</f>
        <v>709677.33000000007</v>
      </c>
      <c r="H28" s="4">
        <f>Mountaineer!H28+'Charles Town'!H28+Greenbrier!H28+'Mardi Gras'!H28</f>
        <v>7096.7699999999995</v>
      </c>
      <c r="I28" s="4">
        <f>Mountaineer!I28+'Charles Town'!I28+Greenbrier!I28+'Mardi Gras'!I28</f>
        <v>702580.56000000017</v>
      </c>
    </row>
    <row r="29" spans="1:9" ht="15" customHeight="1" x14ac:dyDescent="0.25">
      <c r="A29" s="26">
        <f t="shared" si="0"/>
        <v>45626</v>
      </c>
      <c r="B29" s="4">
        <f>Mountaineer!B29+'Charles Town'!B29+Greenbrier!B29+'Mardi Gras'!B29</f>
        <v>152595421.91</v>
      </c>
      <c r="C29" s="4">
        <f>Mountaineer!C29+'Charles Town'!C29+Greenbrier!C29+'Mardi Gras'!C29</f>
        <v>147448290</v>
      </c>
      <c r="D29" s="4">
        <f>Mountaineer!D29+'Charles Town'!D29+Greenbrier!D29+'Mardi Gras'!D29</f>
        <v>5147131.9099999806</v>
      </c>
      <c r="E29" s="4">
        <f>Mountaineer!E29+'Charles Town'!E29+Greenbrier!E29+'Mardi Gras'!E29</f>
        <v>772069.79</v>
      </c>
      <c r="F29" s="4">
        <f>Mountaineer!F29+'Charles Town'!F29+Greenbrier!F29+'Mardi Gras'!F29</f>
        <v>115810.47</v>
      </c>
      <c r="G29" s="4">
        <f>Mountaineer!G29+'Charles Town'!G29+Greenbrier!G29+'Mardi Gras'!G29</f>
        <v>656259.31999999995</v>
      </c>
      <c r="H29" s="4">
        <f>Mountaineer!H29+'Charles Town'!H29+Greenbrier!H29+'Mardi Gras'!H29</f>
        <v>6562.59</v>
      </c>
      <c r="I29" s="4">
        <f>Mountaineer!I29+'Charles Town'!I29+Greenbrier!I29+'Mardi Gras'!I29</f>
        <v>649696.72999999986</v>
      </c>
    </row>
    <row r="30" spans="1:9" ht="15" customHeight="1" x14ac:dyDescent="0.25">
      <c r="A30" s="26">
        <f t="shared" si="0"/>
        <v>45633</v>
      </c>
      <c r="B30" s="4">
        <f>Mountaineer!B30+'Charles Town'!B30+Greenbrier!B30+'Mardi Gras'!B30</f>
        <v>138457549.37</v>
      </c>
      <c r="C30" s="4">
        <f>Mountaineer!C30+'Charles Town'!C30+Greenbrier!C30+'Mardi Gras'!C30</f>
        <v>132611951.90999998</v>
      </c>
      <c r="D30" s="4">
        <f>Mountaineer!D30+'Charles Town'!D30+Greenbrier!D30+'Mardi Gras'!D30</f>
        <v>5845597.4600000121</v>
      </c>
      <c r="E30" s="4">
        <f>Mountaineer!E30+'Charles Town'!E30+Greenbrier!E30+'Mardi Gras'!E30</f>
        <v>876839.62</v>
      </c>
      <c r="F30" s="4">
        <f>Mountaineer!F30+'Charles Town'!F30+Greenbrier!F30+'Mardi Gras'!F30</f>
        <v>131525.94</v>
      </c>
      <c r="G30" s="4">
        <f>Mountaineer!G30+'Charles Town'!G30+Greenbrier!G30+'Mardi Gras'!G30</f>
        <v>745313.68</v>
      </c>
      <c r="H30" s="4">
        <f>Mountaineer!H30+'Charles Town'!H30+Greenbrier!H30+'Mardi Gras'!H30</f>
        <v>7453.14</v>
      </c>
      <c r="I30" s="4">
        <f>Mountaineer!I30+'Charles Town'!I30+Greenbrier!I30+'Mardi Gras'!I30</f>
        <v>737860.53999999992</v>
      </c>
    </row>
    <row r="31" spans="1:9" ht="15" customHeight="1" x14ac:dyDescent="0.25">
      <c r="A31" s="26">
        <f t="shared" si="0"/>
        <v>45640</v>
      </c>
      <c r="B31" s="4">
        <f>Mountaineer!B31+'Charles Town'!B31+Greenbrier!B31+'Mardi Gras'!B31</f>
        <v>134199535.52</v>
      </c>
      <c r="C31" s="4">
        <f>Mountaineer!C31+'Charles Town'!C31+Greenbrier!C31+'Mardi Gras'!C31</f>
        <v>127783513.94000001</v>
      </c>
      <c r="D31" s="4">
        <f>Mountaineer!D31+'Charles Town'!D31+Greenbrier!D31+'Mardi Gras'!D31</f>
        <v>6416021.5799999963</v>
      </c>
      <c r="E31" s="4">
        <f>Mountaineer!E31+'Charles Town'!E31+Greenbrier!E31+'Mardi Gras'!E31</f>
        <v>962403.23</v>
      </c>
      <c r="F31" s="4">
        <f>Mountaineer!F31+'Charles Town'!F31+Greenbrier!F31+'Mardi Gras'!F31</f>
        <v>144360.49</v>
      </c>
      <c r="G31" s="4">
        <f>Mountaineer!G31+'Charles Town'!G31+Greenbrier!G31+'Mardi Gras'!G31</f>
        <v>818042.74</v>
      </c>
      <c r="H31" s="4">
        <f>Mountaineer!H31+'Charles Town'!H31+Greenbrier!H31+'Mardi Gras'!H31</f>
        <v>8180.42</v>
      </c>
      <c r="I31" s="4">
        <f>Mountaineer!I31+'Charles Town'!I31+Greenbrier!I31+'Mardi Gras'!I31</f>
        <v>809862.32000000007</v>
      </c>
    </row>
    <row r="32" spans="1:9" ht="15" customHeight="1" x14ac:dyDescent="0.25">
      <c r="A32" s="26">
        <f t="shared" si="0"/>
        <v>45647</v>
      </c>
      <c r="B32" s="4">
        <f>Mountaineer!B32+'Charles Town'!B32+Greenbrier!B32+'Mardi Gras'!B32</f>
        <v>137949487.29000002</v>
      </c>
      <c r="C32" s="4">
        <f>Mountaineer!C32+'Charles Town'!C32+Greenbrier!C32+'Mardi Gras'!C32</f>
        <v>132088741.88000001</v>
      </c>
      <c r="D32" s="4">
        <f>Mountaineer!D32+'Charles Town'!D32+Greenbrier!D32+'Mardi Gras'!D32</f>
        <v>5860745.4100000001</v>
      </c>
      <c r="E32" s="4">
        <f>Mountaineer!E32+'Charles Town'!E32+Greenbrier!E32+'Mardi Gras'!E32</f>
        <v>879111.80999999994</v>
      </c>
      <c r="F32" s="4">
        <f>Mountaineer!F32+'Charles Town'!F32+Greenbrier!F32+'Mardi Gras'!F32</f>
        <v>131866.76999999999</v>
      </c>
      <c r="G32" s="4">
        <f>Mountaineer!G32+'Charles Town'!G32+Greenbrier!G32+'Mardi Gras'!G32</f>
        <v>747245.04</v>
      </c>
      <c r="H32" s="4">
        <f>Mountaineer!H32+'Charles Town'!H32+Greenbrier!H32+'Mardi Gras'!H32</f>
        <v>7472.45</v>
      </c>
      <c r="I32" s="4">
        <f>Mountaineer!I32+'Charles Town'!I32+Greenbrier!I32+'Mardi Gras'!I32</f>
        <v>739772.59</v>
      </c>
    </row>
    <row r="33" spans="1:9" ht="15" customHeight="1" x14ac:dyDescent="0.25">
      <c r="A33" s="26">
        <f t="shared" si="0"/>
        <v>45654</v>
      </c>
      <c r="B33" s="4">
        <f>Mountaineer!B33+'Charles Town'!B33+Greenbrier!B33+'Mardi Gras'!B33</f>
        <v>142626585.37</v>
      </c>
      <c r="C33" s="4">
        <f>Mountaineer!C33+'Charles Town'!C33+Greenbrier!C33+'Mardi Gras'!C33</f>
        <v>135863338.88999999</v>
      </c>
      <c r="D33" s="4">
        <f>Mountaineer!D33+'Charles Town'!D33+Greenbrier!D33+'Mardi Gras'!D33</f>
        <v>6763246.4799999995</v>
      </c>
      <c r="E33" s="4">
        <f>Mountaineer!E33+'Charles Town'!E33+Greenbrier!E33+'Mardi Gras'!E33</f>
        <v>1014486.9799999999</v>
      </c>
      <c r="F33" s="4">
        <f>Mountaineer!F33+'Charles Town'!F33+Greenbrier!F33+'Mardi Gras'!F33</f>
        <v>152173.04999999999</v>
      </c>
      <c r="G33" s="4">
        <f>Mountaineer!G33+'Charles Town'!G33+Greenbrier!G33+'Mardi Gras'!G33</f>
        <v>862313.92999999993</v>
      </c>
      <c r="H33" s="4">
        <f>Mountaineer!H33+'Charles Town'!H33+Greenbrier!H33+'Mardi Gras'!H33</f>
        <v>8623.1400000000012</v>
      </c>
      <c r="I33" s="4">
        <f>Mountaineer!I33+'Charles Town'!I33+Greenbrier!I33+'Mardi Gras'!I33</f>
        <v>853690.79</v>
      </c>
    </row>
    <row r="34" spans="1:9" ht="15" customHeight="1" x14ac:dyDescent="0.25">
      <c r="A34" s="26">
        <f t="shared" si="0"/>
        <v>45661</v>
      </c>
      <c r="B34" s="4">
        <f>Mountaineer!B34+'Charles Town'!B34+Greenbrier!B34+'Mardi Gras'!B34</f>
        <v>149603041.50999999</v>
      </c>
      <c r="C34" s="4">
        <f>Mountaineer!C34+'Charles Town'!C34+Greenbrier!C34+'Mardi Gras'!C34</f>
        <v>143066506.81</v>
      </c>
      <c r="D34" s="4">
        <f>Mountaineer!D34+'Charles Town'!D34+Greenbrier!D34+'Mardi Gras'!D34</f>
        <v>6536534.7000000086</v>
      </c>
      <c r="E34" s="4">
        <f>Mountaineer!E34+'Charles Town'!E34+Greenbrier!E34+'Mardi Gras'!E34</f>
        <v>980480.21</v>
      </c>
      <c r="F34" s="4">
        <f>Mountaineer!F34+'Charles Town'!F34+Greenbrier!F34+'Mardi Gras'!F34</f>
        <v>147072.03999999998</v>
      </c>
      <c r="G34" s="4">
        <f>Mountaineer!G34+'Charles Town'!G34+Greenbrier!G34+'Mardi Gras'!G34</f>
        <v>833408.16999999993</v>
      </c>
      <c r="H34" s="4">
        <f>Mountaineer!H34+'Charles Town'!H34+Greenbrier!H34+'Mardi Gras'!H34</f>
        <v>8334.08</v>
      </c>
      <c r="I34" s="4">
        <f>Mountaineer!I34+'Charles Town'!I34+Greenbrier!I34+'Mardi Gras'!I34</f>
        <v>825074.09</v>
      </c>
    </row>
    <row r="35" spans="1:9" ht="15" customHeight="1" x14ac:dyDescent="0.25">
      <c r="A35" s="26">
        <f t="shared" si="0"/>
        <v>45668</v>
      </c>
      <c r="B35" s="4">
        <f>Mountaineer!B35+'Charles Town'!B35+Greenbrier!B35+'Mardi Gras'!B35</f>
        <v>144170746.13</v>
      </c>
      <c r="C35" s="4">
        <f>Mountaineer!C35+'Charles Town'!C35+Greenbrier!C35+'Mardi Gras'!C35</f>
        <v>138431210.78</v>
      </c>
      <c r="D35" s="4">
        <f>Mountaineer!D35+'Charles Town'!D35+Greenbrier!D35+'Mardi Gras'!D35</f>
        <v>5739535.3500000071</v>
      </c>
      <c r="E35" s="4">
        <f>Mountaineer!E35+'Charles Town'!E35+Greenbrier!E35+'Mardi Gras'!E35</f>
        <v>860930.3</v>
      </c>
      <c r="F35" s="4">
        <f>Mountaineer!F35+'Charles Town'!F35+Greenbrier!F35+'Mardi Gras'!F35</f>
        <v>129139.55</v>
      </c>
      <c r="G35" s="4">
        <f>Mountaineer!G35+'Charles Town'!G35+Greenbrier!G35+'Mardi Gras'!G35</f>
        <v>731790.75</v>
      </c>
      <c r="H35" s="4">
        <f>Mountaineer!H35+'Charles Town'!H35+Greenbrier!H35+'Mardi Gras'!H35</f>
        <v>7317.9</v>
      </c>
      <c r="I35" s="4">
        <f>Mountaineer!I35+'Charles Town'!I35+Greenbrier!I35+'Mardi Gras'!I35</f>
        <v>724472.85</v>
      </c>
    </row>
    <row r="36" spans="1:9" x14ac:dyDescent="0.25">
      <c r="E36" s="5"/>
      <c r="F36" s="5"/>
      <c r="G36" s="5"/>
      <c r="H36" s="5"/>
    </row>
    <row r="37" spans="1:9" ht="15" customHeight="1" thickBot="1" x14ac:dyDescent="0.3">
      <c r="B37" s="6">
        <f t="shared" ref="B37:I37" si="1">SUM(B8:B36)</f>
        <v>3514233772</v>
      </c>
      <c r="C37" s="6">
        <f t="shared" si="1"/>
        <v>3367260220.4749622</v>
      </c>
      <c r="D37" s="6">
        <f t="shared" si="1"/>
        <v>146973551.52503794</v>
      </c>
      <c r="E37" s="6">
        <f t="shared" si="1"/>
        <v>22046032.809999999</v>
      </c>
      <c r="F37" s="6">
        <f t="shared" si="1"/>
        <v>3306904.9599999995</v>
      </c>
      <c r="G37" s="6">
        <f t="shared" si="1"/>
        <v>18739127.850000001</v>
      </c>
      <c r="H37" s="6">
        <f t="shared" si="1"/>
        <v>187391.28000000003</v>
      </c>
      <c r="I37" s="6">
        <f t="shared" si="1"/>
        <v>18551736.569999997</v>
      </c>
    </row>
    <row r="38" spans="1:9" ht="15" customHeight="1" thickTop="1" x14ac:dyDescent="0.25"/>
    <row r="39" spans="1:9" s="12" customFormat="1" ht="15" customHeight="1" x14ac:dyDescent="0.25">
      <c r="A39" s="11" t="s">
        <v>17</v>
      </c>
    </row>
    <row r="40" spans="1:9" s="12" customFormat="1" ht="15" customHeight="1" x14ac:dyDescent="0.25">
      <c r="A40" s="7" t="s">
        <v>14</v>
      </c>
    </row>
    <row r="41" spans="1:9" s="12" customFormat="1" ht="15" customHeight="1" x14ac:dyDescent="0.25">
      <c r="A41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zoomScaleNormal="100" workbookViewId="0">
      <pane ySplit="6" topLeftCell="A10" activePane="bottomLeft" state="frozen"/>
      <selection pane="bottomLeft" activeCell="A36" sqref="A3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18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35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17908928.059999999</v>
      </c>
      <c r="C22" s="15">
        <v>17186866.950000003</v>
      </c>
      <c r="D22" s="15">
        <f t="shared" ref="D22" si="74">B22-C22</f>
        <v>722061.10999999568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22517701.529999994</v>
      </c>
      <c r="C25" s="15">
        <v>21625428.54000001</v>
      </c>
      <c r="D25" s="15">
        <f t="shared" ref="D25" si="89">B25-C25</f>
        <v>892272.98999998346</v>
      </c>
      <c r="E25" s="15">
        <f>ROUND(D25*0.15,2)-0.01</f>
        <v>133840.94</v>
      </c>
      <c r="F25" s="15">
        <f t="shared" ref="F25" si="90">ROUND(E25*0.15,2)</f>
        <v>20076.14</v>
      </c>
      <c r="G25" s="15">
        <f t="shared" ref="G25" si="91">E25-F25</f>
        <v>113764.8</v>
      </c>
      <c r="H25" s="15">
        <f t="shared" ref="H25" si="92">ROUND(G25*0.01,2)</f>
        <v>1137.6500000000001</v>
      </c>
      <c r="I25" s="16">
        <f t="shared" ref="I25" si="93">G25-H25</f>
        <v>112627.15000000001</v>
      </c>
    </row>
    <row r="26" spans="1:9" ht="15" customHeight="1" x14ac:dyDescent="0.25">
      <c r="A26" s="26">
        <f t="shared" si="11"/>
        <v>45605</v>
      </c>
      <c r="B26" s="15">
        <v>19409243.509999998</v>
      </c>
      <c r="C26" s="15">
        <v>18418768.73</v>
      </c>
      <c r="D26" s="15">
        <f t="shared" ref="D26" si="94">B26-C26</f>
        <v>990474.77999999747</v>
      </c>
      <c r="E26" s="15">
        <f>ROUND(D26*0.15,2)</f>
        <v>148571.22</v>
      </c>
      <c r="F26" s="15">
        <f t="shared" ref="F26" si="95">ROUND(E26*0.15,2)</f>
        <v>22285.68</v>
      </c>
      <c r="G26" s="15">
        <f t="shared" ref="G26" si="96">E26-F26</f>
        <v>126285.54000000001</v>
      </c>
      <c r="H26" s="15">
        <f t="shared" ref="H26" si="97">ROUND(G26*0.01,2)</f>
        <v>1262.8599999999999</v>
      </c>
      <c r="I26" s="16">
        <f t="shared" ref="I26" si="98">G26-H26</f>
        <v>125022.68000000001</v>
      </c>
    </row>
    <row r="27" spans="1:9" ht="15" customHeight="1" x14ac:dyDescent="0.25">
      <c r="A27" s="26">
        <f t="shared" si="11"/>
        <v>45612</v>
      </c>
      <c r="B27" s="15">
        <v>23274382.25</v>
      </c>
      <c r="C27" s="15">
        <v>22600433.940000001</v>
      </c>
      <c r="D27" s="15">
        <f t="shared" ref="D27" si="99">B27-C27</f>
        <v>673948.30999999866</v>
      </c>
      <c r="E27" s="15">
        <f>ROUND(D27*0.15,2)</f>
        <v>101092.25</v>
      </c>
      <c r="F27" s="15">
        <f t="shared" ref="F27" si="100">ROUND(E27*0.15,2)</f>
        <v>15163.84</v>
      </c>
      <c r="G27" s="15">
        <f t="shared" ref="G27" si="101">E27-F27</f>
        <v>85928.41</v>
      </c>
      <c r="H27" s="15">
        <f t="shared" ref="H27" si="102">ROUND(G27*0.01,2)</f>
        <v>859.28</v>
      </c>
      <c r="I27" s="16">
        <f t="shared" ref="I27" si="103">G27-H27</f>
        <v>85069.13</v>
      </c>
    </row>
    <row r="28" spans="1:9" ht="15" customHeight="1" x14ac:dyDescent="0.25">
      <c r="A28" s="26">
        <f t="shared" si="11"/>
        <v>45619</v>
      </c>
      <c r="B28" s="15">
        <v>20335394.219999999</v>
      </c>
      <c r="C28" s="15">
        <v>19393870.949999999</v>
      </c>
      <c r="D28" s="15">
        <f t="shared" ref="D28" si="104">B28-C28</f>
        <v>941523.26999999955</v>
      </c>
      <c r="E28" s="15">
        <f>ROUND(D28*0.15,2)+0.01</f>
        <v>141228.5</v>
      </c>
      <c r="F28" s="15">
        <f t="shared" ref="F28" si="105">ROUND(E28*0.15,2)</f>
        <v>21184.28</v>
      </c>
      <c r="G28" s="15">
        <f t="shared" ref="G28" si="106">E28-F28</f>
        <v>120044.22</v>
      </c>
      <c r="H28" s="15">
        <f t="shared" ref="H28" si="107">ROUND(G28*0.01,2)</f>
        <v>1200.44</v>
      </c>
      <c r="I28" s="16">
        <f t="shared" ref="I28" si="108">G28-H28</f>
        <v>118843.78</v>
      </c>
    </row>
    <row r="29" spans="1:9" ht="15" customHeight="1" x14ac:dyDescent="0.25">
      <c r="A29" s="26">
        <f t="shared" si="11"/>
        <v>45626</v>
      </c>
      <c r="B29" s="15">
        <v>23828858.559999999</v>
      </c>
      <c r="C29" s="15">
        <v>22670339.949999999</v>
      </c>
      <c r="D29" s="15">
        <f t="shared" ref="D29" si="109">B29-C29</f>
        <v>1158518.6099999994</v>
      </c>
      <c r="E29" s="15">
        <f t="shared" ref="E29:E34" si="110">ROUND(D29*0.15,2)</f>
        <v>173777.79</v>
      </c>
      <c r="F29" s="15">
        <f t="shared" ref="F29" si="111">ROUND(E29*0.15,2)</f>
        <v>26066.67</v>
      </c>
      <c r="G29" s="15">
        <f t="shared" ref="G29" si="112">E29-F29</f>
        <v>147711.12</v>
      </c>
      <c r="H29" s="15">
        <f t="shared" ref="H29" si="113">ROUND(G29*0.01,2)</f>
        <v>1477.11</v>
      </c>
      <c r="I29" s="16">
        <f t="shared" ref="I29" si="114">G29-H29</f>
        <v>146234.01</v>
      </c>
    </row>
    <row r="30" spans="1:9" ht="15" customHeight="1" x14ac:dyDescent="0.25">
      <c r="A30" s="26">
        <f t="shared" si="11"/>
        <v>45633</v>
      </c>
      <c r="B30" s="15">
        <v>21172905.57</v>
      </c>
      <c r="C30" s="15">
        <v>20299166.48</v>
      </c>
      <c r="D30" s="15">
        <f t="shared" ref="D30" si="115">B30-C30</f>
        <v>873739.08999999985</v>
      </c>
      <c r="E30" s="15">
        <f t="shared" si="110"/>
        <v>131060.86</v>
      </c>
      <c r="F30" s="15">
        <f t="shared" ref="F30" si="116">ROUND(E30*0.15,2)</f>
        <v>19659.13</v>
      </c>
      <c r="G30" s="15">
        <f t="shared" ref="G30" si="117">E30-F30</f>
        <v>111401.73</v>
      </c>
      <c r="H30" s="15">
        <f t="shared" ref="H30" si="118">ROUND(G30*0.01,2)</f>
        <v>1114.02</v>
      </c>
      <c r="I30" s="16">
        <f t="shared" ref="I30" si="119">G30-H30</f>
        <v>110287.70999999999</v>
      </c>
    </row>
    <row r="31" spans="1:9" ht="15" customHeight="1" x14ac:dyDescent="0.25">
      <c r="A31" s="26">
        <f t="shared" si="11"/>
        <v>45640</v>
      </c>
      <c r="B31" s="15">
        <v>19742269.830000002</v>
      </c>
      <c r="C31" s="15">
        <v>18767537.489999998</v>
      </c>
      <c r="D31" s="15">
        <f t="shared" ref="D31" si="120">B31-C31</f>
        <v>974732.34000000358</v>
      </c>
      <c r="E31" s="15">
        <f t="shared" si="110"/>
        <v>146209.85</v>
      </c>
      <c r="F31" s="15">
        <f t="shared" ref="F31" si="121">ROUND(E31*0.15,2)</f>
        <v>21931.48</v>
      </c>
      <c r="G31" s="15">
        <f t="shared" ref="G31" si="122">E31-F31</f>
        <v>124278.37000000001</v>
      </c>
      <c r="H31" s="15">
        <f t="shared" ref="H31" si="123">ROUND(G31*0.01,2)</f>
        <v>1242.78</v>
      </c>
      <c r="I31" s="16">
        <f t="shared" ref="I31" si="124">G31-H31</f>
        <v>123035.59000000001</v>
      </c>
    </row>
    <row r="32" spans="1:9" ht="15" customHeight="1" x14ac:dyDescent="0.25">
      <c r="A32" s="26">
        <f t="shared" si="11"/>
        <v>45647</v>
      </c>
      <c r="B32" s="15">
        <v>20299421.210000001</v>
      </c>
      <c r="C32" s="15">
        <v>19412672.419999998</v>
      </c>
      <c r="D32" s="15">
        <f t="shared" ref="D32" si="125">B32-C32</f>
        <v>886748.79000000283</v>
      </c>
      <c r="E32" s="15">
        <f t="shared" si="110"/>
        <v>133012.32</v>
      </c>
      <c r="F32" s="15">
        <f t="shared" ref="F32" si="126">ROUND(E32*0.15,2)</f>
        <v>19951.849999999999</v>
      </c>
      <c r="G32" s="15">
        <f t="shared" ref="G32" si="127">E32-F32</f>
        <v>113060.47</v>
      </c>
      <c r="H32" s="15">
        <f t="shared" ref="H32" si="128">ROUND(G32*0.01,2)</f>
        <v>1130.5999999999999</v>
      </c>
      <c r="I32" s="16">
        <f t="shared" ref="I32" si="129">G32-H32</f>
        <v>111929.87</v>
      </c>
    </row>
    <row r="33" spans="1:9" ht="15" customHeight="1" x14ac:dyDescent="0.25">
      <c r="A33" s="26">
        <f t="shared" si="11"/>
        <v>45654</v>
      </c>
      <c r="B33" s="15">
        <v>20101097.570000004</v>
      </c>
      <c r="C33" s="15">
        <v>18848692.59</v>
      </c>
      <c r="D33" s="15">
        <f t="shared" ref="D33" si="130">B33-C33</f>
        <v>1252404.9800000042</v>
      </c>
      <c r="E33" s="15">
        <f t="shared" si="110"/>
        <v>187860.75</v>
      </c>
      <c r="F33" s="15">
        <f t="shared" ref="F33" si="131">ROUND(E33*0.15,2)</f>
        <v>28179.11</v>
      </c>
      <c r="G33" s="15">
        <f t="shared" ref="G33" si="132">E33-F33</f>
        <v>159681.64000000001</v>
      </c>
      <c r="H33" s="15">
        <f t="shared" ref="H33" si="133">ROUND(G33*0.01,2)</f>
        <v>1596.82</v>
      </c>
      <c r="I33" s="16">
        <f t="shared" ref="I33" si="134">G33-H33</f>
        <v>158084.82</v>
      </c>
    </row>
    <row r="34" spans="1:9" ht="15" customHeight="1" x14ac:dyDescent="0.25">
      <c r="A34" s="26">
        <f t="shared" si="11"/>
        <v>45661</v>
      </c>
      <c r="B34" s="15">
        <v>19644529.780000001</v>
      </c>
      <c r="C34" s="15">
        <v>18731136.57</v>
      </c>
      <c r="D34" s="15">
        <f t="shared" ref="D34" si="135">B34-C34</f>
        <v>913393.21000000089</v>
      </c>
      <c r="E34" s="15">
        <f t="shared" si="110"/>
        <v>137008.98000000001</v>
      </c>
      <c r="F34" s="15">
        <f t="shared" ref="F34" si="136">ROUND(E34*0.15,2)</f>
        <v>20551.349999999999</v>
      </c>
      <c r="G34" s="15">
        <f t="shared" ref="G34" si="137">E34-F34</f>
        <v>116457.63</v>
      </c>
      <c r="H34" s="15">
        <f t="shared" ref="H34" si="138">ROUND(G34*0.01,2)</f>
        <v>1164.58</v>
      </c>
      <c r="I34" s="16">
        <f t="shared" ref="I34" si="139">G34-H34</f>
        <v>115293.05</v>
      </c>
    </row>
    <row r="35" spans="1:9" ht="15" customHeight="1" x14ac:dyDescent="0.25">
      <c r="A35" s="26">
        <f t="shared" si="11"/>
        <v>45668</v>
      </c>
      <c r="B35" s="15">
        <v>21355590.439999998</v>
      </c>
      <c r="C35" s="15">
        <v>20577446.039999999</v>
      </c>
      <c r="D35" s="15">
        <f t="shared" ref="D35" si="140">B35-C35</f>
        <v>778144.39999999851</v>
      </c>
      <c r="E35" s="15">
        <f t="shared" ref="E35" si="141">ROUND(D35*0.15,2)</f>
        <v>116721.66</v>
      </c>
      <c r="F35" s="15">
        <f t="shared" ref="F35" si="142">ROUND(E35*0.15,2)</f>
        <v>17508.25</v>
      </c>
      <c r="G35" s="15">
        <f t="shared" ref="G35" si="143">E35-F35</f>
        <v>99213.41</v>
      </c>
      <c r="H35" s="15">
        <f t="shared" ref="H35" si="144">ROUND(G35*0.01,2)</f>
        <v>992.13</v>
      </c>
      <c r="I35" s="16">
        <f t="shared" ref="I35" si="145">G35-H35</f>
        <v>98221.28</v>
      </c>
    </row>
    <row r="36" spans="1:9" ht="15" customHeight="1" x14ac:dyDescent="0.25">
      <c r="B36" s="15"/>
      <c r="C36" s="15"/>
      <c r="D36" s="15"/>
      <c r="E36" s="15"/>
      <c r="F36" s="15"/>
      <c r="G36" s="15"/>
      <c r="H36" s="15"/>
      <c r="I36" s="16"/>
    </row>
    <row r="37" spans="1:9" ht="15" customHeight="1" thickBot="1" x14ac:dyDescent="0.3">
      <c r="B37" s="17">
        <f t="shared" ref="B37:I37" si="146">SUM(B8:B36)</f>
        <v>546219002.71000004</v>
      </c>
      <c r="C37" s="17">
        <f t="shared" si="146"/>
        <v>521989784.96000004</v>
      </c>
      <c r="D37" s="17">
        <f t="shared" si="146"/>
        <v>24229217.749999978</v>
      </c>
      <c r="E37" s="17">
        <f t="shared" si="146"/>
        <v>3634382.6500000004</v>
      </c>
      <c r="F37" s="17">
        <f t="shared" si="146"/>
        <v>545157.4</v>
      </c>
      <c r="G37" s="17">
        <f t="shared" si="146"/>
        <v>3089225.2500000009</v>
      </c>
      <c r="H37" s="17">
        <f t="shared" si="146"/>
        <v>30892.249999999996</v>
      </c>
      <c r="I37" s="17">
        <f t="shared" si="146"/>
        <v>3058332.9999999991</v>
      </c>
    </row>
    <row r="38" spans="1:9" ht="15" customHeight="1" thickTop="1" x14ac:dyDescent="0.25"/>
    <row r="39" spans="1:9" ht="15" customHeight="1" x14ac:dyDescent="0.25">
      <c r="A39" s="11" t="s">
        <v>17</v>
      </c>
    </row>
    <row r="40" spans="1:9" ht="15" customHeight="1" x14ac:dyDescent="0.25">
      <c r="A40" s="7" t="s">
        <v>14</v>
      </c>
    </row>
    <row r="41" spans="1:9" ht="15" customHeight="1" x14ac:dyDescent="0.25">
      <c r="A41" s="7" t="s">
        <v>15</v>
      </c>
    </row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1"/>
  <sheetViews>
    <sheetView zoomScaleNormal="100" workbookViewId="0">
      <pane ySplit="6" topLeftCell="A10" activePane="bottomLeft" state="frozen"/>
      <selection pane="bottomLeft" activeCell="A36" sqref="A3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18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35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3267469.0999999996</v>
      </c>
      <c r="C25" s="15">
        <v>3068380.02</v>
      </c>
      <c r="D25" s="15">
        <f t="shared" ref="D25" si="91">B25-C25</f>
        <v>199089.07999999961</v>
      </c>
      <c r="E25" s="15">
        <f t="shared" ref="E25" si="92">ROUND(D25*0.15,2)</f>
        <v>29863.360000000001</v>
      </c>
      <c r="F25" s="15">
        <f t="shared" ref="F25" si="93">ROUND(E25*0.15,2)</f>
        <v>4479.5</v>
      </c>
      <c r="G25" s="15">
        <f t="shared" ref="G25" si="94">E25-F25</f>
        <v>25383.86</v>
      </c>
      <c r="H25" s="15">
        <f t="shared" ref="H25" si="95">ROUND(G25*0.01,2)</f>
        <v>253.84</v>
      </c>
      <c r="I25" s="16">
        <f t="shared" ref="I25" si="96">G25-H25</f>
        <v>25130.02</v>
      </c>
    </row>
    <row r="26" spans="1:9" ht="15" customHeight="1" x14ac:dyDescent="0.25">
      <c r="A26" s="26">
        <f t="shared" si="11"/>
        <v>45605</v>
      </c>
      <c r="B26" s="15">
        <v>2782402.1</v>
      </c>
      <c r="C26" s="15">
        <v>2611914.08</v>
      </c>
      <c r="D26" s="15">
        <f t="shared" ref="D26" si="97">B26-C26</f>
        <v>170488.02000000002</v>
      </c>
      <c r="E26" s="15">
        <f t="shared" ref="E26" si="98">ROUND(D26*0.15,2)</f>
        <v>25573.200000000001</v>
      </c>
      <c r="F26" s="15">
        <f t="shared" ref="F26" si="99">ROUND(E26*0.15,2)</f>
        <v>3835.98</v>
      </c>
      <c r="G26" s="15">
        <f t="shared" ref="G26" si="100">E26-F26</f>
        <v>21737.22</v>
      </c>
      <c r="H26" s="15">
        <f t="shared" ref="H26" si="101">ROUND(G26*0.01,2)</f>
        <v>217.37</v>
      </c>
      <c r="I26" s="16">
        <f t="shared" ref="I26" si="102">G26-H26</f>
        <v>21519.850000000002</v>
      </c>
    </row>
    <row r="27" spans="1:9" ht="15" customHeight="1" x14ac:dyDescent="0.25">
      <c r="A27" s="26">
        <f t="shared" si="11"/>
        <v>45612</v>
      </c>
      <c r="B27" s="15">
        <v>3037505.48</v>
      </c>
      <c r="C27" s="15">
        <v>2884333.96</v>
      </c>
      <c r="D27" s="15">
        <f t="shared" ref="D27" si="103">B27-C27</f>
        <v>153171.52000000002</v>
      </c>
      <c r="E27" s="15">
        <f t="shared" ref="E27" si="104">ROUND(D27*0.15,2)</f>
        <v>22975.73</v>
      </c>
      <c r="F27" s="15">
        <f t="shared" ref="F27" si="105">ROUND(E27*0.15,2)</f>
        <v>3446.36</v>
      </c>
      <c r="G27" s="15">
        <f t="shared" ref="G27" si="106">E27-F27</f>
        <v>19529.37</v>
      </c>
      <c r="H27" s="15">
        <f t="shared" ref="H27" si="107">ROUND(G27*0.01,2)</f>
        <v>195.29</v>
      </c>
      <c r="I27" s="16">
        <f t="shared" ref="I27" si="108">G27-H27</f>
        <v>19334.079999999998</v>
      </c>
    </row>
    <row r="28" spans="1:9" ht="15" customHeight="1" x14ac:dyDescent="0.25">
      <c r="A28" s="26">
        <f t="shared" si="11"/>
        <v>45619</v>
      </c>
      <c r="B28" s="15">
        <v>3177933.8299999996</v>
      </c>
      <c r="C28" s="15">
        <v>3030584.59</v>
      </c>
      <c r="D28" s="15">
        <f t="shared" ref="D28" si="109">B28-C28</f>
        <v>147349.23999999976</v>
      </c>
      <c r="E28" s="15">
        <f t="shared" ref="E28" si="110">ROUND(D28*0.15,2)</f>
        <v>22102.39</v>
      </c>
      <c r="F28" s="15">
        <f t="shared" ref="F28" si="111">ROUND(E28*0.15,2)</f>
        <v>3315.36</v>
      </c>
      <c r="G28" s="15">
        <f t="shared" ref="G28" si="112">E28-F28</f>
        <v>18787.03</v>
      </c>
      <c r="H28" s="15">
        <f t="shared" ref="H28" si="113">ROUND(G28*0.01,2)</f>
        <v>187.87</v>
      </c>
      <c r="I28" s="16">
        <f t="shared" ref="I28" si="114">G28-H28</f>
        <v>18599.16</v>
      </c>
    </row>
    <row r="29" spans="1:9" ht="15" customHeight="1" x14ac:dyDescent="0.25">
      <c r="A29" s="26">
        <f t="shared" si="11"/>
        <v>45626</v>
      </c>
      <c r="B29" s="15">
        <v>3150105.21</v>
      </c>
      <c r="C29" s="15">
        <v>2974887.6400000006</v>
      </c>
      <c r="D29" s="15">
        <f t="shared" ref="D29" si="115">B29-C29</f>
        <v>175217.56999999937</v>
      </c>
      <c r="E29" s="15">
        <f t="shared" ref="E29" si="116">ROUND(D29*0.15,2)</f>
        <v>26282.639999999999</v>
      </c>
      <c r="F29" s="15">
        <f t="shared" ref="F29" si="117">ROUND(E29*0.15,2)</f>
        <v>3942.4</v>
      </c>
      <c r="G29" s="15">
        <f t="shared" ref="G29" si="118">E29-F29</f>
        <v>22340.239999999998</v>
      </c>
      <c r="H29" s="15">
        <f t="shared" ref="H29" si="119">ROUND(G29*0.01,2)</f>
        <v>223.4</v>
      </c>
      <c r="I29" s="16">
        <f t="shared" ref="I29" si="120">G29-H29</f>
        <v>22116.839999999997</v>
      </c>
    </row>
    <row r="30" spans="1:9" ht="15" customHeight="1" x14ac:dyDescent="0.25">
      <c r="A30" s="26">
        <f t="shared" si="11"/>
        <v>45633</v>
      </c>
      <c r="B30" s="15">
        <v>3590202.62</v>
      </c>
      <c r="C30" s="15">
        <v>3447446.73</v>
      </c>
      <c r="D30" s="15">
        <f t="shared" ref="D30" si="121">B30-C30</f>
        <v>142755.89000000013</v>
      </c>
      <c r="E30" s="15">
        <f t="shared" ref="E30" si="122">ROUND(D30*0.15,2)</f>
        <v>21413.38</v>
      </c>
      <c r="F30" s="15">
        <f t="shared" ref="F30" si="123">ROUND(E30*0.15,2)</f>
        <v>3212.01</v>
      </c>
      <c r="G30" s="15">
        <f t="shared" ref="G30" si="124">E30-F30</f>
        <v>18201.370000000003</v>
      </c>
      <c r="H30" s="15">
        <f t="shared" ref="H30" si="125">ROUND(G30*0.01,2)</f>
        <v>182.01</v>
      </c>
      <c r="I30" s="16">
        <f t="shared" ref="I30" si="126">G30-H30</f>
        <v>18019.360000000004</v>
      </c>
    </row>
    <row r="31" spans="1:9" ht="15" customHeight="1" x14ac:dyDescent="0.25">
      <c r="A31" s="26">
        <f t="shared" si="11"/>
        <v>45640</v>
      </c>
      <c r="B31" s="15">
        <v>3425753.0300000007</v>
      </c>
      <c r="C31" s="15">
        <v>3223792.04</v>
      </c>
      <c r="D31" s="15">
        <f t="shared" ref="D31" si="127">B31-C31</f>
        <v>201960.99000000069</v>
      </c>
      <c r="E31" s="15">
        <f t="shared" ref="E31" si="128">ROUND(D31*0.15,2)</f>
        <v>30294.15</v>
      </c>
      <c r="F31" s="15">
        <f t="shared" ref="F31" si="129">ROUND(E31*0.15,2)</f>
        <v>4544.12</v>
      </c>
      <c r="G31" s="15">
        <f t="shared" ref="G31" si="130">E31-F31</f>
        <v>25750.030000000002</v>
      </c>
      <c r="H31" s="15">
        <f t="shared" ref="H31" si="131">ROUND(G31*0.01,2)</f>
        <v>257.5</v>
      </c>
      <c r="I31" s="16">
        <f t="shared" ref="I31" si="132">G31-H31</f>
        <v>25492.530000000002</v>
      </c>
    </row>
    <row r="32" spans="1:9" ht="15" customHeight="1" x14ac:dyDescent="0.25">
      <c r="A32" s="26">
        <f t="shared" si="11"/>
        <v>45647</v>
      </c>
      <c r="B32" s="15">
        <v>3499808.5799999996</v>
      </c>
      <c r="C32" s="15">
        <v>3328074.01</v>
      </c>
      <c r="D32" s="15">
        <f t="shared" ref="D32" si="133">B32-C32</f>
        <v>171734.56999999983</v>
      </c>
      <c r="E32" s="15">
        <f t="shared" ref="E32" si="134">ROUND(D32*0.15,2)</f>
        <v>25760.19</v>
      </c>
      <c r="F32" s="15">
        <f t="shared" ref="F32" si="135">ROUND(E32*0.15,2)</f>
        <v>3864.03</v>
      </c>
      <c r="G32" s="15">
        <f t="shared" ref="G32" si="136">E32-F32</f>
        <v>21896.16</v>
      </c>
      <c r="H32" s="15">
        <f t="shared" ref="H32" si="137">ROUND(G32*0.01,2)</f>
        <v>218.96</v>
      </c>
      <c r="I32" s="16">
        <f t="shared" ref="I32" si="138">G32-H32</f>
        <v>21677.200000000001</v>
      </c>
    </row>
    <row r="33" spans="1:9" ht="15" customHeight="1" x14ac:dyDescent="0.25">
      <c r="A33" s="26">
        <f t="shared" si="11"/>
        <v>45654</v>
      </c>
      <c r="B33" s="15">
        <v>3933230.1900000004</v>
      </c>
      <c r="C33" s="15">
        <v>3778120.4299999997</v>
      </c>
      <c r="D33" s="15">
        <f t="shared" ref="D33" si="139">B33-C33</f>
        <v>155109.76000000071</v>
      </c>
      <c r="E33" s="15">
        <f t="shared" ref="E33" si="140">ROUND(D33*0.15,2)</f>
        <v>23266.46</v>
      </c>
      <c r="F33" s="15">
        <f t="shared" ref="F33" si="141">ROUND(E33*0.15,2)</f>
        <v>3489.97</v>
      </c>
      <c r="G33" s="15">
        <f t="shared" ref="G33" si="142">E33-F33</f>
        <v>19776.489999999998</v>
      </c>
      <c r="H33" s="15">
        <f t="shared" ref="H33" si="143">ROUND(G33*0.01,2)</f>
        <v>197.76</v>
      </c>
      <c r="I33" s="16">
        <f t="shared" ref="I33" si="144">G33-H33</f>
        <v>19578.73</v>
      </c>
    </row>
    <row r="34" spans="1:9" ht="15" customHeight="1" x14ac:dyDescent="0.25">
      <c r="A34" s="26">
        <f t="shared" si="11"/>
        <v>45661</v>
      </c>
      <c r="B34" s="15">
        <v>3371478.1300000004</v>
      </c>
      <c r="C34" s="15">
        <v>3224223.21</v>
      </c>
      <c r="D34" s="15">
        <f t="shared" ref="D34" si="145">B34-C34</f>
        <v>147254.92000000039</v>
      </c>
      <c r="E34" s="15">
        <f t="shared" ref="E34" si="146">ROUND(D34*0.15,2)</f>
        <v>22088.240000000002</v>
      </c>
      <c r="F34" s="15">
        <f t="shared" ref="F34" si="147">ROUND(E34*0.15,2)</f>
        <v>3313.24</v>
      </c>
      <c r="G34" s="15">
        <f t="shared" ref="G34" si="148">E34-F34</f>
        <v>18775</v>
      </c>
      <c r="H34" s="15">
        <f t="shared" ref="H34" si="149">ROUND(G34*0.01,2)</f>
        <v>187.75</v>
      </c>
      <c r="I34" s="16">
        <f t="shared" ref="I34" si="150">G34-H34</f>
        <v>18587.25</v>
      </c>
    </row>
    <row r="35" spans="1:9" ht="15" customHeight="1" x14ac:dyDescent="0.25">
      <c r="A35" s="26">
        <f t="shared" si="11"/>
        <v>45668</v>
      </c>
      <c r="B35" s="15">
        <v>3621614.85</v>
      </c>
      <c r="C35" s="15">
        <v>3475854.43</v>
      </c>
      <c r="D35" s="15">
        <f t="shared" ref="D35" si="151">B35-C35</f>
        <v>145760.41999999993</v>
      </c>
      <c r="E35" s="15">
        <f t="shared" ref="E35" si="152">ROUND(D35*0.15,2)</f>
        <v>21864.06</v>
      </c>
      <c r="F35" s="15">
        <f t="shared" ref="F35" si="153">ROUND(E35*0.15,2)</f>
        <v>3279.61</v>
      </c>
      <c r="G35" s="15">
        <f t="shared" ref="G35" si="154">E35-F35</f>
        <v>18584.45</v>
      </c>
      <c r="H35" s="15">
        <f t="shared" ref="H35" si="155">ROUND(G35*0.01,2)</f>
        <v>185.84</v>
      </c>
      <c r="I35" s="16">
        <f t="shared" ref="I35" si="156">G35-H35</f>
        <v>18398.61</v>
      </c>
    </row>
    <row r="36" spans="1:9" ht="15" customHeight="1" x14ac:dyDescent="0.25">
      <c r="B36" s="15"/>
      <c r="C36" s="15"/>
      <c r="D36" s="15"/>
      <c r="E36" s="15"/>
      <c r="F36" s="15"/>
      <c r="G36" s="15"/>
      <c r="H36" s="15"/>
      <c r="I36" s="16"/>
    </row>
    <row r="37" spans="1:9" ht="15" customHeight="1" thickBot="1" x14ac:dyDescent="0.3">
      <c r="B37" s="17">
        <f t="shared" ref="B37:I37" si="157">SUM(B8:B36)</f>
        <v>102450877.54999997</v>
      </c>
      <c r="C37" s="17">
        <f t="shared" si="157"/>
        <v>97966862.420000032</v>
      </c>
      <c r="D37" s="17">
        <f t="shared" si="157"/>
        <v>4484015.1300000027</v>
      </c>
      <c r="E37" s="17">
        <f t="shared" si="157"/>
        <v>672602.25999999989</v>
      </c>
      <c r="F37" s="17">
        <f t="shared" si="157"/>
        <v>100890.35999999999</v>
      </c>
      <c r="G37" s="17">
        <f t="shared" si="157"/>
        <v>571711.9</v>
      </c>
      <c r="H37" s="17">
        <f t="shared" si="157"/>
        <v>5717.0800000000008</v>
      </c>
      <c r="I37" s="17">
        <f t="shared" si="157"/>
        <v>565994.81999999995</v>
      </c>
    </row>
    <row r="38" spans="1:9" ht="15" customHeight="1" thickTop="1" x14ac:dyDescent="0.25"/>
    <row r="39" spans="1:9" ht="15" customHeight="1" x14ac:dyDescent="0.25">
      <c r="A39" s="11" t="s">
        <v>17</v>
      </c>
    </row>
    <row r="40" spans="1:9" ht="15" customHeight="1" x14ac:dyDescent="0.25">
      <c r="A40" s="7" t="s">
        <v>14</v>
      </c>
    </row>
    <row r="41" spans="1:9" ht="15" customHeight="1" x14ac:dyDescent="0.25">
      <c r="A4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1"/>
  <sheetViews>
    <sheetView zoomScaleNormal="100" workbookViewId="0">
      <pane ySplit="6" topLeftCell="A10" activePane="bottomLeft" state="frozen"/>
      <selection pane="bottomLeft" activeCell="A36" sqref="A3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18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35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48414089.979999989</v>
      </c>
      <c r="C25" s="15">
        <v>46363974.390000001</v>
      </c>
      <c r="D25" s="15">
        <f t="shared" ref="D25" si="87">B25-C25</f>
        <v>2050115.5899999887</v>
      </c>
      <c r="E25" s="15">
        <f>ROUND(D25*0.15,2)</f>
        <v>307517.34000000003</v>
      </c>
      <c r="F25" s="15">
        <f t="shared" ref="F25" si="88">ROUND(E25*0.15,2)</f>
        <v>46127.6</v>
      </c>
      <c r="G25" s="15">
        <f t="shared" ref="G25" si="89">E25-F25</f>
        <v>261389.74000000002</v>
      </c>
      <c r="H25" s="15">
        <f t="shared" ref="H25" si="90">ROUND(G25*0.01,2)</f>
        <v>2613.9</v>
      </c>
      <c r="I25" s="16">
        <f t="shared" ref="I25" si="91">G25-H25</f>
        <v>258775.84000000003</v>
      </c>
    </row>
    <row r="26" spans="1:9" ht="15" customHeight="1" x14ac:dyDescent="0.25">
      <c r="A26" s="26">
        <f t="shared" si="10"/>
        <v>45605</v>
      </c>
      <c r="B26" s="15">
        <v>51587451.509999998</v>
      </c>
      <c r="C26" s="15">
        <v>49263756.689999998</v>
      </c>
      <c r="D26" s="15">
        <f t="shared" ref="D26" si="92">B26-C26</f>
        <v>2323694.8200000003</v>
      </c>
      <c r="E26" s="15">
        <f>ROUND(D26*0.15,2)</f>
        <v>348554.22</v>
      </c>
      <c r="F26" s="15">
        <f t="shared" ref="F26" si="93">ROUND(E26*0.15,2)</f>
        <v>52283.13</v>
      </c>
      <c r="G26" s="15">
        <f t="shared" ref="G26" si="94">E26-F26</f>
        <v>296271.08999999997</v>
      </c>
      <c r="H26" s="15">
        <f t="shared" ref="H26" si="95">ROUND(G26*0.01,2)</f>
        <v>2962.71</v>
      </c>
      <c r="I26" s="16">
        <f t="shared" ref="I26" si="96">G26-H26</f>
        <v>293308.37999999995</v>
      </c>
    </row>
    <row r="27" spans="1:9" ht="15" customHeight="1" x14ac:dyDescent="0.25">
      <c r="A27" s="26">
        <f t="shared" si="10"/>
        <v>45612</v>
      </c>
      <c r="B27" s="15">
        <v>50164463.740000002</v>
      </c>
      <c r="C27" s="15">
        <v>47922723.109999999</v>
      </c>
      <c r="D27" s="15">
        <f t="shared" ref="D27" si="97">B27-C27</f>
        <v>2241740.6300000027</v>
      </c>
      <c r="E27" s="15">
        <f>ROUND(D27*0.15,2)+0.01</f>
        <v>336261.10000000003</v>
      </c>
      <c r="F27" s="15">
        <f t="shared" ref="F27" si="98">ROUND(E27*0.15,2)</f>
        <v>50439.17</v>
      </c>
      <c r="G27" s="15">
        <f t="shared" ref="G27" si="99">E27-F27</f>
        <v>285821.93000000005</v>
      </c>
      <c r="H27" s="15">
        <f t="shared" ref="H27" si="100">ROUND(G27*0.01,2)</f>
        <v>2858.22</v>
      </c>
      <c r="I27" s="16">
        <f t="shared" ref="I27" si="101">G27-H27</f>
        <v>282963.71000000008</v>
      </c>
    </row>
    <row r="28" spans="1:9" ht="15" customHeight="1" x14ac:dyDescent="0.25">
      <c r="A28" s="26">
        <f t="shared" si="10"/>
        <v>45619</v>
      </c>
      <c r="B28" s="15">
        <v>48451353.450000003</v>
      </c>
      <c r="C28" s="15">
        <v>46188681.490000002</v>
      </c>
      <c r="D28" s="15">
        <f t="shared" ref="D28" si="102">B28-C28</f>
        <v>2262671.9600000009</v>
      </c>
      <c r="E28" s="15">
        <f>ROUND(D28*0.15,2)+0.01</f>
        <v>339400.8</v>
      </c>
      <c r="F28" s="15">
        <f t="shared" ref="F28" si="103">ROUND(E28*0.15,2)</f>
        <v>50910.12</v>
      </c>
      <c r="G28" s="15">
        <f t="shared" ref="G28" si="104">E28-F28</f>
        <v>288490.68</v>
      </c>
      <c r="H28" s="15">
        <f t="shared" ref="H28" si="105">ROUND(G28*0.01,2)</f>
        <v>2884.91</v>
      </c>
      <c r="I28" s="16">
        <f t="shared" ref="I28" si="106">G28-H28</f>
        <v>285605.77</v>
      </c>
    </row>
    <row r="29" spans="1:9" ht="15" customHeight="1" x14ac:dyDescent="0.25">
      <c r="A29" s="26">
        <f t="shared" si="10"/>
        <v>45626</v>
      </c>
      <c r="B29" s="15">
        <v>54247897.289999992</v>
      </c>
      <c r="C29" s="15">
        <v>51578338.160000004</v>
      </c>
      <c r="D29" s="15">
        <f t="shared" ref="D29" si="107">B29-C29</f>
        <v>2669559.1299999878</v>
      </c>
      <c r="E29" s="15">
        <f>ROUND(D29*0.15,2)</f>
        <v>400433.87</v>
      </c>
      <c r="F29" s="15">
        <f t="shared" ref="F29" si="108">ROUND(E29*0.15,2)</f>
        <v>60065.08</v>
      </c>
      <c r="G29" s="15">
        <f t="shared" ref="G29" si="109">E29-F29</f>
        <v>340368.79</v>
      </c>
      <c r="H29" s="15">
        <f t="shared" ref="H29" si="110">ROUND(G29*0.01,2)</f>
        <v>3403.69</v>
      </c>
      <c r="I29" s="16">
        <f t="shared" ref="I29" si="111">G29-H29</f>
        <v>336965.1</v>
      </c>
    </row>
    <row r="30" spans="1:9" ht="15" customHeight="1" x14ac:dyDescent="0.25">
      <c r="A30" s="26">
        <f t="shared" si="10"/>
        <v>45633</v>
      </c>
      <c r="B30" s="15">
        <v>51302891.330000006</v>
      </c>
      <c r="C30" s="15">
        <v>49240280.54999999</v>
      </c>
      <c r="D30" s="15">
        <f t="shared" ref="D30" si="112">B30-C30</f>
        <v>2062610.7800000161</v>
      </c>
      <c r="E30" s="15">
        <f>ROUND(D30*0.15,2)</f>
        <v>309391.62</v>
      </c>
      <c r="F30" s="15">
        <f t="shared" ref="F30" si="113">ROUND(E30*0.15,2)</f>
        <v>46408.74</v>
      </c>
      <c r="G30" s="15">
        <f t="shared" ref="G30" si="114">E30-F30</f>
        <v>262982.88</v>
      </c>
      <c r="H30" s="15">
        <f t="shared" ref="H30" si="115">ROUND(G30*0.01,2)</f>
        <v>2629.83</v>
      </c>
      <c r="I30" s="16">
        <f t="shared" ref="I30" si="116">G30-H30</f>
        <v>260353.05000000002</v>
      </c>
    </row>
    <row r="31" spans="1:9" ht="15" customHeight="1" x14ac:dyDescent="0.25">
      <c r="A31" s="26">
        <f t="shared" si="10"/>
        <v>45640</v>
      </c>
      <c r="B31" s="15">
        <v>51718119.439999998</v>
      </c>
      <c r="C31" s="15">
        <v>49444352.890000001</v>
      </c>
      <c r="D31" s="15">
        <f t="shared" ref="D31" si="117">B31-C31</f>
        <v>2273766.549999997</v>
      </c>
      <c r="E31" s="15">
        <f>ROUND(D31*0.15,2)</f>
        <v>341064.98</v>
      </c>
      <c r="F31" s="15">
        <f t="shared" ref="F31" si="118">ROUND(E31*0.15,2)</f>
        <v>51159.75</v>
      </c>
      <c r="G31" s="15">
        <f t="shared" ref="G31" si="119">E31-F31</f>
        <v>289905.23</v>
      </c>
      <c r="H31" s="15">
        <f t="shared" ref="H31" si="120">ROUND(G31*0.01,2)</f>
        <v>2899.05</v>
      </c>
      <c r="I31" s="16">
        <f t="shared" ref="I31" si="121">G31-H31</f>
        <v>287006.18</v>
      </c>
    </row>
    <row r="32" spans="1:9" ht="15" customHeight="1" x14ac:dyDescent="0.25">
      <c r="A32" s="26">
        <f t="shared" si="10"/>
        <v>45647</v>
      </c>
      <c r="B32" s="15">
        <v>53216482.07</v>
      </c>
      <c r="C32" s="15">
        <v>51328616.490000002</v>
      </c>
      <c r="D32" s="15">
        <f t="shared" ref="D32" si="122">B32-C32</f>
        <v>1887865.5799999982</v>
      </c>
      <c r="E32" s="15">
        <f>ROUND(D32*0.15,2)-0.01</f>
        <v>283179.83</v>
      </c>
      <c r="F32" s="15">
        <f t="shared" ref="F32" si="123">ROUND(E32*0.15,2)</f>
        <v>42476.97</v>
      </c>
      <c r="G32" s="15">
        <f t="shared" ref="G32" si="124">E32-F32</f>
        <v>240702.86000000002</v>
      </c>
      <c r="H32" s="15">
        <f t="shared" ref="H32" si="125">ROUND(G32*0.01,2)</f>
        <v>2407.0300000000002</v>
      </c>
      <c r="I32" s="16">
        <f t="shared" ref="I32" si="126">G32-H32</f>
        <v>238295.83000000002</v>
      </c>
    </row>
    <row r="33" spans="1:9" ht="15" customHeight="1" x14ac:dyDescent="0.25">
      <c r="A33" s="26">
        <f t="shared" si="10"/>
        <v>45654</v>
      </c>
      <c r="B33" s="15">
        <v>55947142.179999992</v>
      </c>
      <c r="C33" s="15">
        <v>53450337.779999994</v>
      </c>
      <c r="D33" s="15">
        <f t="shared" ref="D33" si="127">B33-C33</f>
        <v>2496804.3999999985</v>
      </c>
      <c r="E33" s="15">
        <f>ROUND(D33*0.15,2)</f>
        <v>374520.66</v>
      </c>
      <c r="F33" s="15">
        <f t="shared" ref="F33" si="128">ROUND(E33*0.15,2)</f>
        <v>56178.1</v>
      </c>
      <c r="G33" s="15">
        <f t="shared" ref="G33" si="129">E33-F33</f>
        <v>318342.56</v>
      </c>
      <c r="H33" s="15">
        <f t="shared" ref="H33" si="130">ROUND(G33*0.01,2)</f>
        <v>3183.43</v>
      </c>
      <c r="I33" s="16">
        <f t="shared" ref="I33" si="131">G33-H33</f>
        <v>315159.13</v>
      </c>
    </row>
    <row r="34" spans="1:9" ht="15" customHeight="1" x14ac:dyDescent="0.25">
      <c r="A34" s="26">
        <f t="shared" si="10"/>
        <v>45661</v>
      </c>
      <c r="B34" s="15">
        <v>59785393.969999999</v>
      </c>
      <c r="C34" s="15">
        <v>57646318.509999998</v>
      </c>
      <c r="D34" s="15">
        <f t="shared" ref="D34" si="132">B34-C34</f>
        <v>2139075.4600000009</v>
      </c>
      <c r="E34" s="15">
        <f>ROUND(D34*0.15,2)</f>
        <v>320861.32</v>
      </c>
      <c r="F34" s="15">
        <f t="shared" ref="F34" si="133">ROUND(E34*0.15,2)</f>
        <v>48129.2</v>
      </c>
      <c r="G34" s="15">
        <f t="shared" ref="G34" si="134">E34-F34</f>
        <v>272732.12</v>
      </c>
      <c r="H34" s="15">
        <f t="shared" ref="H34" si="135">ROUND(G34*0.01,2)</f>
        <v>2727.32</v>
      </c>
      <c r="I34" s="16">
        <f t="shared" ref="I34" si="136">G34-H34</f>
        <v>270004.8</v>
      </c>
    </row>
    <row r="35" spans="1:9" ht="15" customHeight="1" x14ac:dyDescent="0.25">
      <c r="A35" s="26">
        <f t="shared" si="10"/>
        <v>45668</v>
      </c>
      <c r="B35" s="15">
        <v>54246060.720000006</v>
      </c>
      <c r="C35" s="15">
        <v>52040717.620000005</v>
      </c>
      <c r="D35" s="15">
        <f t="shared" ref="D35" si="137">B35-C35</f>
        <v>2205343.1000000015</v>
      </c>
      <c r="E35" s="15">
        <f>ROUND(D35*0.15,2)-0.01</f>
        <v>330801.45999999996</v>
      </c>
      <c r="F35" s="15">
        <f t="shared" ref="F35" si="138">ROUND(E35*0.15,2)</f>
        <v>49620.22</v>
      </c>
      <c r="G35" s="15">
        <f t="shared" ref="G35" si="139">E35-F35</f>
        <v>281181.24</v>
      </c>
      <c r="H35" s="15">
        <f t="shared" ref="H35" si="140">ROUND(G35*0.01,2)</f>
        <v>2811.81</v>
      </c>
      <c r="I35" s="16">
        <f t="shared" ref="I35" si="141">G35-H35</f>
        <v>278369.43</v>
      </c>
    </row>
    <row r="36" spans="1:9" ht="15" customHeight="1" x14ac:dyDescent="0.25">
      <c r="B36" s="15"/>
      <c r="C36" s="15"/>
      <c r="D36" s="15"/>
      <c r="E36" s="28" t="s">
        <v>21</v>
      </c>
      <c r="F36" s="15"/>
      <c r="G36" s="15"/>
      <c r="H36" s="15"/>
      <c r="I36" s="16"/>
    </row>
    <row r="37" spans="1:9" ht="15" customHeight="1" thickBot="1" x14ac:dyDescent="0.3">
      <c r="B37" s="17">
        <f t="shared" ref="B37:I37" si="142">SUM(B8:B36)</f>
        <v>1350387200.9300001</v>
      </c>
      <c r="C37" s="17">
        <f t="shared" si="142"/>
        <v>1295277270.21</v>
      </c>
      <c r="D37" s="17">
        <f t="shared" si="142"/>
        <v>55109930.719999962</v>
      </c>
      <c r="E37" s="17">
        <f t="shared" si="142"/>
        <v>8266489.6299999999</v>
      </c>
      <c r="F37" s="17">
        <f t="shared" si="142"/>
        <v>1239973.46</v>
      </c>
      <c r="G37" s="17">
        <f t="shared" si="142"/>
        <v>7026516.169999999</v>
      </c>
      <c r="H37" s="17">
        <f t="shared" si="142"/>
        <v>70265.19</v>
      </c>
      <c r="I37" s="17">
        <f t="shared" si="142"/>
        <v>6956250.9799999995</v>
      </c>
    </row>
    <row r="38" spans="1:9" ht="15" customHeight="1" thickTop="1" x14ac:dyDescent="0.25"/>
    <row r="39" spans="1:9" ht="15" customHeight="1" x14ac:dyDescent="0.25">
      <c r="A39" s="11" t="s">
        <v>17</v>
      </c>
    </row>
    <row r="40" spans="1:9" ht="15" customHeight="1" x14ac:dyDescent="0.25">
      <c r="A40" s="7" t="s">
        <v>14</v>
      </c>
    </row>
    <row r="41" spans="1:9" ht="15" customHeight="1" x14ac:dyDescent="0.25">
      <c r="A41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1"/>
  <sheetViews>
    <sheetView zoomScaleNormal="100" workbookViewId="0">
      <pane ySplit="6" topLeftCell="A10" activePane="bottomLeft" state="frozen"/>
      <selection pane="bottomLeft" activeCell="A36" sqref="A3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18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35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44558133.850000001</v>
      </c>
      <c r="D15" s="15">
        <f t="shared" ref="D15" si="36">B15-C15</f>
        <v>1787047.9900000021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63755741.310000002</v>
      </c>
      <c r="C25" s="15">
        <v>61121910.82</v>
      </c>
      <c r="D25" s="15">
        <f t="shared" ref="D25" si="86">B25-C25</f>
        <v>2633830.4900000021</v>
      </c>
      <c r="E25" s="15">
        <f>ROUND(D25*0.15,2)+0.01</f>
        <v>395074.58</v>
      </c>
      <c r="F25" s="15">
        <f t="shared" ref="F25" si="87">ROUND(E25*0.15,2)</f>
        <v>59261.19</v>
      </c>
      <c r="G25" s="15">
        <f t="shared" ref="G25" si="88">E25-F25</f>
        <v>335813.39</v>
      </c>
      <c r="H25" s="15">
        <f t="shared" ref="H25" si="89">ROUND(G25*0.01,2)</f>
        <v>3358.13</v>
      </c>
      <c r="I25" s="16">
        <f t="shared" ref="I25" si="90">G25-H25</f>
        <v>332455.26</v>
      </c>
    </row>
    <row r="26" spans="1:9" ht="15" customHeight="1" x14ac:dyDescent="0.25">
      <c r="A26" s="26">
        <f t="shared" si="10"/>
        <v>45605</v>
      </c>
      <c r="B26" s="15">
        <v>61008769.200000003</v>
      </c>
      <c r="C26" s="15">
        <v>58367455.090000004</v>
      </c>
      <c r="D26" s="15">
        <f t="shared" ref="D26" si="91">B26-C26</f>
        <v>2641314.1099999994</v>
      </c>
      <c r="E26" s="15">
        <f>ROUND(D26*0.15,2)</f>
        <v>396197.12</v>
      </c>
      <c r="F26" s="15">
        <f t="shared" ref="F26" si="92">ROUND(E26*0.15,2)</f>
        <v>59429.57</v>
      </c>
      <c r="G26" s="15">
        <f t="shared" ref="G26" si="93">E26-F26</f>
        <v>336767.55</v>
      </c>
      <c r="H26" s="15">
        <f t="shared" ref="H26" si="94">ROUND(G26*0.01,2)</f>
        <v>3367.68</v>
      </c>
      <c r="I26" s="16">
        <f t="shared" ref="I26" si="95">G26-H26</f>
        <v>333399.87</v>
      </c>
    </row>
    <row r="27" spans="1:9" ht="15" customHeight="1" x14ac:dyDescent="0.25">
      <c r="A27" s="26">
        <f t="shared" si="10"/>
        <v>45612</v>
      </c>
      <c r="B27" s="15">
        <v>56646875.009999998</v>
      </c>
      <c r="C27" s="15">
        <v>54151654.890000001</v>
      </c>
      <c r="D27" s="15">
        <f t="shared" ref="D27" si="96">B27-C27</f>
        <v>2495220.1199999973</v>
      </c>
      <c r="E27" s="15">
        <f>ROUND(D27*0.15,2)</f>
        <v>374283.02</v>
      </c>
      <c r="F27" s="15">
        <f t="shared" ref="F27" si="97">ROUND(E27*0.15,2)</f>
        <v>56142.45</v>
      </c>
      <c r="G27" s="15">
        <f t="shared" ref="G27" si="98">E27-F27</f>
        <v>318140.57</v>
      </c>
      <c r="H27" s="15">
        <f t="shared" ref="H27" si="99">ROUND(G27*0.01,2)</f>
        <v>3181.41</v>
      </c>
      <c r="I27" s="16">
        <f t="shared" ref="I27" si="100">G27-H27</f>
        <v>314959.16000000003</v>
      </c>
    </row>
    <row r="28" spans="1:9" ht="15" customHeight="1" x14ac:dyDescent="0.25">
      <c r="A28" s="26">
        <f t="shared" si="10"/>
        <v>45619</v>
      </c>
      <c r="B28" s="15">
        <v>57414938.170000002</v>
      </c>
      <c r="C28" s="15">
        <v>55200386.06000001</v>
      </c>
      <c r="D28" s="15">
        <f t="shared" ref="D28" si="101">B28-C28</f>
        <v>2214552.109999992</v>
      </c>
      <c r="E28" s="15">
        <f>ROUND(D28*0.15,2)</f>
        <v>332182.82</v>
      </c>
      <c r="F28" s="15">
        <f t="shared" ref="F28" si="102">ROUND(E28*0.15,2)</f>
        <v>49827.42</v>
      </c>
      <c r="G28" s="15">
        <f t="shared" ref="G28" si="103">E28-F28</f>
        <v>282355.40000000002</v>
      </c>
      <c r="H28" s="15">
        <f t="shared" ref="H28" si="104">ROUND(G28*0.01,2)</f>
        <v>2823.55</v>
      </c>
      <c r="I28" s="16">
        <f t="shared" ref="I28" si="105">G28-H28</f>
        <v>279531.85000000003</v>
      </c>
    </row>
    <row r="29" spans="1:9" ht="15" customHeight="1" x14ac:dyDescent="0.25">
      <c r="A29" s="26">
        <f t="shared" si="10"/>
        <v>45626</v>
      </c>
      <c r="B29" s="15">
        <v>71368560.849999994</v>
      </c>
      <c r="C29" s="15">
        <v>70224724.25</v>
      </c>
      <c r="D29" s="15">
        <f t="shared" ref="D29" si="106">B29-C29</f>
        <v>1143836.599999994</v>
      </c>
      <c r="E29" s="15">
        <f>ROUND(D29*0.15,2)</f>
        <v>171575.49</v>
      </c>
      <c r="F29" s="15">
        <f t="shared" ref="F29" si="107">ROUND(E29*0.15,2)</f>
        <v>25736.32</v>
      </c>
      <c r="G29" s="15">
        <f t="shared" ref="G29" si="108">E29-F29</f>
        <v>145839.16999999998</v>
      </c>
      <c r="H29" s="15">
        <f t="shared" ref="H29" si="109">ROUND(G29*0.01,2)</f>
        <v>1458.39</v>
      </c>
      <c r="I29" s="16">
        <f t="shared" ref="I29" si="110">G29-H29</f>
        <v>144380.77999999997</v>
      </c>
    </row>
    <row r="30" spans="1:9" ht="15" customHeight="1" x14ac:dyDescent="0.25">
      <c r="A30" s="26">
        <f t="shared" si="10"/>
        <v>45633</v>
      </c>
      <c r="B30" s="15">
        <v>62391549.849999994</v>
      </c>
      <c r="C30" s="15">
        <v>59625058.149999999</v>
      </c>
      <c r="D30" s="15">
        <f t="shared" ref="D30" si="111">B30-C30</f>
        <v>2766491.6999999955</v>
      </c>
      <c r="E30" s="15">
        <f>ROUND(D30*0.15,2)+0.01</f>
        <v>414973.76</v>
      </c>
      <c r="F30" s="15">
        <f t="shared" ref="F30" si="112">ROUND(E30*0.15,2)</f>
        <v>62246.06</v>
      </c>
      <c r="G30" s="15">
        <f t="shared" ref="G30" si="113">E30-F30</f>
        <v>352727.7</v>
      </c>
      <c r="H30" s="15">
        <f t="shared" ref="H30" si="114">ROUND(G30*0.01,2)</f>
        <v>3527.28</v>
      </c>
      <c r="I30" s="16">
        <f t="shared" ref="I30" si="115">G30-H30</f>
        <v>349200.42</v>
      </c>
    </row>
    <row r="31" spans="1:9" ht="15" customHeight="1" x14ac:dyDescent="0.25">
      <c r="A31" s="26">
        <f t="shared" si="10"/>
        <v>45640</v>
      </c>
      <c r="B31" s="15">
        <v>59313393.219999999</v>
      </c>
      <c r="C31" s="15">
        <v>56347831.520000003</v>
      </c>
      <c r="D31" s="15">
        <f t="shared" ref="D31" si="116">B31-C31</f>
        <v>2965561.6999999955</v>
      </c>
      <c r="E31" s="15">
        <f>ROUND(D31*0.15,2)</f>
        <v>444834.25</v>
      </c>
      <c r="F31" s="15">
        <f t="shared" ref="F31" si="117">ROUND(E31*0.15,2)</f>
        <v>66725.14</v>
      </c>
      <c r="G31" s="15">
        <f t="shared" ref="G31" si="118">E31-F31</f>
        <v>378109.11</v>
      </c>
      <c r="H31" s="15">
        <f t="shared" ref="H31" si="119">ROUND(G31*0.01,2)</f>
        <v>3781.09</v>
      </c>
      <c r="I31" s="16">
        <f t="shared" ref="I31" si="120">G31-H31</f>
        <v>374328.01999999996</v>
      </c>
    </row>
    <row r="32" spans="1:9" ht="15" customHeight="1" x14ac:dyDescent="0.25">
      <c r="A32" s="26">
        <f t="shared" si="10"/>
        <v>45647</v>
      </c>
      <c r="B32" s="15">
        <v>60933775.43</v>
      </c>
      <c r="C32" s="15">
        <v>58019378.960000001</v>
      </c>
      <c r="D32" s="15">
        <f t="shared" ref="D32" si="121">B32-C32</f>
        <v>2914396.4699999988</v>
      </c>
      <c r="E32" s="15">
        <f>ROUND(D32*0.15,2)</f>
        <v>437159.47</v>
      </c>
      <c r="F32" s="15">
        <f t="shared" ref="F32" si="122">ROUND(E32*0.15,2)</f>
        <v>65573.919999999998</v>
      </c>
      <c r="G32" s="15">
        <f t="shared" ref="G32" si="123">E32-F32</f>
        <v>371585.55</v>
      </c>
      <c r="H32" s="15">
        <f t="shared" ref="H32" si="124">ROUND(G32*0.01,2)</f>
        <v>3715.86</v>
      </c>
      <c r="I32" s="16">
        <f t="shared" ref="I32" si="125">G32-H32</f>
        <v>367869.69</v>
      </c>
    </row>
    <row r="33" spans="1:9" ht="15" customHeight="1" x14ac:dyDescent="0.25">
      <c r="A33" s="26">
        <f t="shared" si="10"/>
        <v>45654</v>
      </c>
      <c r="B33" s="15">
        <v>62645115.43</v>
      </c>
      <c r="C33" s="15">
        <v>59786188.090000004</v>
      </c>
      <c r="D33" s="15">
        <f t="shared" ref="D33" si="126">B33-C33</f>
        <v>2858927.3399999961</v>
      </c>
      <c r="E33" s="15">
        <f>ROUND(D33*0.15,2)+0.01</f>
        <v>428839.11</v>
      </c>
      <c r="F33" s="15">
        <f t="shared" ref="F33" si="127">ROUND(E33*0.15,2)</f>
        <v>64325.87</v>
      </c>
      <c r="G33" s="15">
        <f t="shared" ref="G33" si="128">E33-F33</f>
        <v>364513.24</v>
      </c>
      <c r="H33" s="15">
        <f t="shared" ref="H33" si="129">ROUND(G33*0.01,2)</f>
        <v>3645.13</v>
      </c>
      <c r="I33" s="16">
        <f t="shared" ref="I33" si="130">G33-H33</f>
        <v>360868.11</v>
      </c>
    </row>
    <row r="34" spans="1:9" ht="15" customHeight="1" x14ac:dyDescent="0.25">
      <c r="A34" s="26">
        <f t="shared" si="10"/>
        <v>45661</v>
      </c>
      <c r="B34" s="15">
        <v>66801639.630000003</v>
      </c>
      <c r="C34" s="15">
        <v>63464828.519999996</v>
      </c>
      <c r="D34" s="15">
        <f t="shared" ref="D34" si="131">B34-C34</f>
        <v>3336811.1100000069</v>
      </c>
      <c r="E34" s="15">
        <f>ROUND(D34*0.15,2)</f>
        <v>500521.67</v>
      </c>
      <c r="F34" s="15">
        <f t="shared" ref="F34" si="132">ROUND(E34*0.15,2)</f>
        <v>75078.25</v>
      </c>
      <c r="G34" s="15">
        <f t="shared" ref="G34" si="133">E34-F34</f>
        <v>425443.42</v>
      </c>
      <c r="H34" s="15">
        <f t="shared" ref="H34" si="134">ROUND(G34*0.01,2)</f>
        <v>4254.43</v>
      </c>
      <c r="I34" s="16">
        <f t="shared" ref="I34" si="135">G34-H34</f>
        <v>421188.99</v>
      </c>
    </row>
    <row r="35" spans="1:9" ht="15" customHeight="1" x14ac:dyDescent="0.25">
      <c r="A35" s="26">
        <f t="shared" si="10"/>
        <v>45668</v>
      </c>
      <c r="B35" s="15">
        <v>64947480.120000005</v>
      </c>
      <c r="C35" s="15">
        <v>62337192.689999998</v>
      </c>
      <c r="D35" s="15">
        <f t="shared" ref="D35" si="136">B35-C35</f>
        <v>2610287.4300000072</v>
      </c>
      <c r="E35" s="15">
        <f>ROUND(D35*0.15,2)+0.01</f>
        <v>391543.12</v>
      </c>
      <c r="F35" s="15">
        <f t="shared" ref="F35" si="137">ROUND(E35*0.15,2)</f>
        <v>58731.47</v>
      </c>
      <c r="G35" s="15">
        <f t="shared" ref="G35" si="138">E35-F35</f>
        <v>332811.65000000002</v>
      </c>
      <c r="H35" s="15">
        <f t="shared" ref="H35" si="139">ROUND(G35*0.01,2)</f>
        <v>3328.12</v>
      </c>
      <c r="I35" s="16">
        <f t="shared" ref="I35" si="140">G35-H35</f>
        <v>329483.53000000003</v>
      </c>
    </row>
    <row r="36" spans="1:9" ht="15" customHeight="1" x14ac:dyDescent="0.25">
      <c r="B36" s="15"/>
      <c r="C36" s="15"/>
      <c r="D36" s="15"/>
      <c r="E36" s="15"/>
      <c r="F36" s="15"/>
      <c r="G36" s="15"/>
      <c r="H36" s="15"/>
      <c r="I36" s="16"/>
    </row>
    <row r="37" spans="1:9" ht="15" customHeight="1" thickBot="1" x14ac:dyDescent="0.3">
      <c r="B37" s="17">
        <f t="shared" ref="B37:I37" si="141">SUM(B8:B36)</f>
        <v>1515176690.8100004</v>
      </c>
      <c r="C37" s="17">
        <f t="shared" si="141"/>
        <v>1452026302.8849623</v>
      </c>
      <c r="D37" s="17">
        <f t="shared" si="141"/>
        <v>63150387.925038002</v>
      </c>
      <c r="E37" s="17">
        <f t="shared" si="141"/>
        <v>9472558.2699999996</v>
      </c>
      <c r="F37" s="17">
        <f t="shared" si="141"/>
        <v>1420883.7399999998</v>
      </c>
      <c r="G37" s="17">
        <f t="shared" si="141"/>
        <v>8051674.5300000003</v>
      </c>
      <c r="H37" s="17">
        <f t="shared" si="141"/>
        <v>80516.75999999998</v>
      </c>
      <c r="I37" s="17">
        <f t="shared" si="141"/>
        <v>7971157.7700000005</v>
      </c>
    </row>
    <row r="38" spans="1:9" ht="15" customHeight="1" thickTop="1" x14ac:dyDescent="0.25"/>
    <row r="39" spans="1:9" ht="15" customHeight="1" x14ac:dyDescent="0.25">
      <c r="A39" s="11" t="s">
        <v>17</v>
      </c>
    </row>
    <row r="40" spans="1:9" ht="15" customHeight="1" x14ac:dyDescent="0.25">
      <c r="A40" s="7" t="s">
        <v>14</v>
      </c>
    </row>
    <row r="41" spans="1:9" ht="15" customHeight="1" x14ac:dyDescent="0.25">
      <c r="A4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2025-01-16T19:48:39Z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