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D4098BC3-545F-4AA2-9FC8-9D0DB3488FF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otal" sheetId="2" r:id="rId1"/>
    <sheet name="Mountaineer" sheetId="5" r:id="rId2"/>
    <sheet name="Mardi Gras" sheetId="7" r:id="rId3"/>
    <sheet name="Charles Town" sheetId="1" r:id="rId4"/>
    <sheet name="Greenbrier" sheetId="4" r:id="rId5"/>
  </sheets>
  <definedNames>
    <definedName name="_xlnm.Print_Area" localSheetId="3">'Charles Town'!$A$1:$I$31</definedName>
    <definedName name="_xlnm.Print_Area" localSheetId="4">Greenbrier!$A$1:$I$31</definedName>
    <definedName name="_xlnm.Print_Area" localSheetId="2">'Mardi Gras'!$A$1:$I$31</definedName>
    <definedName name="_xlnm.Print_Area" localSheetId="1">Mountaineer!$A$1:$I$31</definedName>
    <definedName name="_xlnm.Print_Area" localSheetId="0">Total!$A$1:$I$31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2" l="1"/>
  <c r="H25" i="2"/>
  <c r="G25" i="2"/>
  <c r="F25" i="2"/>
  <c r="E25" i="2"/>
  <c r="D25" i="2"/>
  <c r="C25" i="2"/>
  <c r="B25" i="2"/>
  <c r="D25" i="5"/>
  <c r="E25" i="5" s="1"/>
  <c r="D25" i="7"/>
  <c r="E25" i="7" s="1"/>
  <c r="E25" i="1"/>
  <c r="D25" i="1"/>
  <c r="E25" i="4"/>
  <c r="D25" i="4"/>
  <c r="E24" i="1"/>
  <c r="C24" i="2"/>
  <c r="B24" i="2"/>
  <c r="D24" i="5"/>
  <c r="E24" i="5" s="1"/>
  <c r="D24" i="7"/>
  <c r="E24" i="7" s="1"/>
  <c r="D24" i="1"/>
  <c r="D24" i="4"/>
  <c r="E24" i="4" s="1"/>
  <c r="B23" i="2"/>
  <c r="C23" i="2"/>
  <c r="D23" i="5"/>
  <c r="E23" i="5" s="1"/>
  <c r="D23" i="7"/>
  <c r="E23" i="7" s="1"/>
  <c r="D23" i="1"/>
  <c r="E23" i="1" s="1"/>
  <c r="D23" i="4"/>
  <c r="E23" i="4" s="1"/>
  <c r="C22" i="2"/>
  <c r="B22" i="2"/>
  <c r="D22" i="5"/>
  <c r="E22" i="5" s="1"/>
  <c r="D22" i="7"/>
  <c r="E22" i="7" s="1"/>
  <c r="D22" i="1"/>
  <c r="D22" i="4"/>
  <c r="E22" i="4" s="1"/>
  <c r="C21" i="2"/>
  <c r="B21" i="2"/>
  <c r="D21" i="5"/>
  <c r="E21" i="5" s="1"/>
  <c r="D21" i="7"/>
  <c r="E21" i="7" s="1"/>
  <c r="D21" i="1"/>
  <c r="E21" i="1" s="1"/>
  <c r="D21" i="4"/>
  <c r="E21" i="4" s="1"/>
  <c r="C20" i="2"/>
  <c r="B20" i="2"/>
  <c r="D20" i="5"/>
  <c r="E20" i="5" s="1"/>
  <c r="D20" i="7"/>
  <c r="E20" i="7" s="1"/>
  <c r="D20" i="1"/>
  <c r="E20" i="1" s="1"/>
  <c r="D20" i="4"/>
  <c r="E20" i="4" s="1"/>
  <c r="C19" i="2"/>
  <c r="B19" i="2"/>
  <c r="D19" i="5"/>
  <c r="E19" i="5" s="1"/>
  <c r="D19" i="7"/>
  <c r="E19" i="7" s="1"/>
  <c r="D19" i="1"/>
  <c r="E19" i="1" s="1"/>
  <c r="D19" i="4"/>
  <c r="E19" i="4" s="1"/>
  <c r="B18" i="2"/>
  <c r="C18" i="2"/>
  <c r="D18" i="5"/>
  <c r="E18" i="5" s="1"/>
  <c r="D18" i="7"/>
  <c r="E18" i="7" s="1"/>
  <c r="D18" i="1"/>
  <c r="E18" i="1" s="1"/>
  <c r="D18" i="4"/>
  <c r="E18" i="4" s="1"/>
  <c r="F25" i="5" l="1"/>
  <c r="G25" i="5" s="1"/>
  <c r="F25" i="7"/>
  <c r="G25" i="7" s="1"/>
  <c r="F25" i="1"/>
  <c r="G25" i="1" s="1"/>
  <c r="F25" i="4"/>
  <c r="G25" i="4" s="1"/>
  <c r="E24" i="2"/>
  <c r="D24" i="2"/>
  <c r="F24" i="5"/>
  <c r="G24" i="5" s="1"/>
  <c r="F24" i="7"/>
  <c r="G24" i="7" s="1"/>
  <c r="F24" i="1"/>
  <c r="G24" i="1" s="1"/>
  <c r="F24" i="4"/>
  <c r="E23" i="2"/>
  <c r="D23" i="2"/>
  <c r="F23" i="5"/>
  <c r="G23" i="5" s="1"/>
  <c r="F23" i="7"/>
  <c r="G23" i="7" s="1"/>
  <c r="F23" i="1"/>
  <c r="G23" i="1" s="1"/>
  <c r="F23" i="4"/>
  <c r="D22" i="2"/>
  <c r="E22" i="1"/>
  <c r="E22" i="2" s="1"/>
  <c r="F22" i="5"/>
  <c r="G22" i="5" s="1"/>
  <c r="F22" i="7"/>
  <c r="G22" i="7" s="1"/>
  <c r="F22" i="4"/>
  <c r="E21" i="2"/>
  <c r="D21" i="2"/>
  <c r="F21" i="5"/>
  <c r="G21" i="5" s="1"/>
  <c r="F21" i="7"/>
  <c r="G21" i="7" s="1"/>
  <c r="F21" i="1"/>
  <c r="G21" i="1" s="1"/>
  <c r="F21" i="4"/>
  <c r="E20" i="2"/>
  <c r="D20" i="2"/>
  <c r="F20" i="5"/>
  <c r="G20" i="5" s="1"/>
  <c r="F20" i="7"/>
  <c r="G20" i="7" s="1"/>
  <c r="F20" i="1"/>
  <c r="G20" i="1" s="1"/>
  <c r="F20" i="4"/>
  <c r="E19" i="2"/>
  <c r="D19" i="2"/>
  <c r="F19" i="5"/>
  <c r="G19" i="5" s="1"/>
  <c r="F19" i="7"/>
  <c r="G19" i="7" s="1"/>
  <c r="F19" i="1"/>
  <c r="G19" i="1" s="1"/>
  <c r="F19" i="4"/>
  <c r="E18" i="2"/>
  <c r="D18" i="2"/>
  <c r="F18" i="5"/>
  <c r="G18" i="5" s="1"/>
  <c r="F18" i="7"/>
  <c r="G18" i="7" s="1"/>
  <c r="F18" i="1"/>
  <c r="G18" i="1" s="1"/>
  <c r="F18" i="4"/>
  <c r="G18" i="4" s="1"/>
  <c r="C17" i="2"/>
  <c r="B17" i="2"/>
  <c r="D17" i="5"/>
  <c r="E17" i="5" s="1"/>
  <c r="D17" i="7"/>
  <c r="E17" i="7" s="1"/>
  <c r="D17" i="1"/>
  <c r="E17" i="1" s="1"/>
  <c r="D17" i="4"/>
  <c r="E17" i="4" s="1"/>
  <c r="C16" i="2"/>
  <c r="B16" i="2"/>
  <c r="D16" i="5"/>
  <c r="E16" i="5" s="1"/>
  <c r="D16" i="7"/>
  <c r="E16" i="7" s="1"/>
  <c r="D16" i="1"/>
  <c r="D16" i="4"/>
  <c r="E16" i="4" s="1"/>
  <c r="C15" i="2"/>
  <c r="B15" i="2"/>
  <c r="D15" i="5"/>
  <c r="E15" i="5" s="1"/>
  <c r="D15" i="7"/>
  <c r="E15" i="7" s="1"/>
  <c r="D15" i="1"/>
  <c r="E15" i="1" s="1"/>
  <c r="D15" i="4"/>
  <c r="E15" i="4" s="1"/>
  <c r="H25" i="5" l="1"/>
  <c r="I25" i="5" s="1"/>
  <c r="H25" i="7"/>
  <c r="I25" i="7" s="1"/>
  <c r="H25" i="1"/>
  <c r="I25" i="1" s="1"/>
  <c r="H25" i="4"/>
  <c r="I25" i="4" s="1"/>
  <c r="G24" i="4"/>
  <c r="G24" i="2" s="1"/>
  <c r="F24" i="2"/>
  <c r="H24" i="5"/>
  <c r="I24" i="5" s="1"/>
  <c r="H24" i="7"/>
  <c r="I24" i="7" s="1"/>
  <c r="H24" i="1"/>
  <c r="I24" i="1" s="1"/>
  <c r="G23" i="4"/>
  <c r="G23" i="2" s="1"/>
  <c r="F23" i="2"/>
  <c r="H23" i="5"/>
  <c r="I23" i="5" s="1"/>
  <c r="H23" i="7"/>
  <c r="I23" i="7" s="1"/>
  <c r="H23" i="1"/>
  <c r="I23" i="1" s="1"/>
  <c r="H23" i="4"/>
  <c r="F22" i="1"/>
  <c r="G22" i="1" s="1"/>
  <c r="H22" i="1" s="1"/>
  <c r="I22" i="1" s="1"/>
  <c r="G22" i="4"/>
  <c r="H22" i="5"/>
  <c r="I22" i="5" s="1"/>
  <c r="H22" i="7"/>
  <c r="I22" i="7" s="1"/>
  <c r="G21" i="4"/>
  <c r="G21" i="2" s="1"/>
  <c r="F21" i="2"/>
  <c r="H21" i="5"/>
  <c r="I21" i="5" s="1"/>
  <c r="H21" i="7"/>
  <c r="I21" i="7" s="1"/>
  <c r="H21" i="1"/>
  <c r="I21" i="1" s="1"/>
  <c r="G20" i="4"/>
  <c r="G20" i="2" s="1"/>
  <c r="F20" i="2"/>
  <c r="H20" i="5"/>
  <c r="I20" i="5" s="1"/>
  <c r="H20" i="7"/>
  <c r="I20" i="7" s="1"/>
  <c r="H20" i="1"/>
  <c r="I20" i="1" s="1"/>
  <c r="G19" i="4"/>
  <c r="G19" i="2" s="1"/>
  <c r="F19" i="2"/>
  <c r="H19" i="5"/>
  <c r="I19" i="5" s="1"/>
  <c r="H19" i="7"/>
  <c r="I19" i="7" s="1"/>
  <c r="H19" i="1"/>
  <c r="I19" i="1" s="1"/>
  <c r="G18" i="2"/>
  <c r="F18" i="2"/>
  <c r="H18" i="5"/>
  <c r="I18" i="5" s="1"/>
  <c r="H18" i="7"/>
  <c r="I18" i="7" s="1"/>
  <c r="H18" i="1"/>
  <c r="I18" i="1" s="1"/>
  <c r="H18" i="4"/>
  <c r="E17" i="2"/>
  <c r="D17" i="2"/>
  <c r="F17" i="5"/>
  <c r="G17" i="5" s="1"/>
  <c r="F17" i="7"/>
  <c r="G17" i="7" s="1"/>
  <c r="F17" i="1"/>
  <c r="G17" i="1"/>
  <c r="F17" i="4"/>
  <c r="D16" i="2"/>
  <c r="E16" i="1"/>
  <c r="E16" i="2" s="1"/>
  <c r="F16" i="5"/>
  <c r="G16" i="5" s="1"/>
  <c r="F16" i="7"/>
  <c r="G16" i="7" s="1"/>
  <c r="F16" i="4"/>
  <c r="E15" i="2"/>
  <c r="D15" i="2"/>
  <c r="F15" i="5"/>
  <c r="G15" i="5" s="1"/>
  <c r="F15" i="7"/>
  <c r="G15" i="7" s="1"/>
  <c r="F15" i="1"/>
  <c r="G15" i="1" s="1"/>
  <c r="F15" i="4"/>
  <c r="C14" i="2"/>
  <c r="B14" i="2"/>
  <c r="D14" i="5"/>
  <c r="E14" i="5" s="1"/>
  <c r="D14" i="7"/>
  <c r="E14" i="7" s="1"/>
  <c r="D14" i="1"/>
  <c r="E14" i="1" s="1"/>
  <c r="D14" i="4"/>
  <c r="E14" i="4" s="1"/>
  <c r="G22" i="2" l="1"/>
  <c r="H24" i="4"/>
  <c r="H24" i="2" s="1"/>
  <c r="F22" i="2"/>
  <c r="I23" i="4"/>
  <c r="I23" i="2" s="1"/>
  <c r="H23" i="2"/>
  <c r="H22" i="4"/>
  <c r="H21" i="4"/>
  <c r="H21" i="2" s="1"/>
  <c r="I21" i="4"/>
  <c r="I21" i="2" s="1"/>
  <c r="H20" i="4"/>
  <c r="H19" i="4"/>
  <c r="I18" i="4"/>
  <c r="I18" i="2" s="1"/>
  <c r="H18" i="2"/>
  <c r="G17" i="4"/>
  <c r="G17" i="2" s="1"/>
  <c r="F17" i="2"/>
  <c r="H17" i="5"/>
  <c r="I17" i="5" s="1"/>
  <c r="H17" i="7"/>
  <c r="I17" i="7" s="1"/>
  <c r="F16" i="1"/>
  <c r="G16" i="1" s="1"/>
  <c r="H16" i="1" s="1"/>
  <c r="I16" i="1" s="1"/>
  <c r="H17" i="1"/>
  <c r="I17" i="1" s="1"/>
  <c r="G16" i="4"/>
  <c r="H16" i="4" s="1"/>
  <c r="H16" i="5"/>
  <c r="I16" i="5" s="1"/>
  <c r="H16" i="7"/>
  <c r="I16" i="7" s="1"/>
  <c r="G15" i="4"/>
  <c r="G15" i="2" s="1"/>
  <c r="F15" i="2"/>
  <c r="H15" i="5"/>
  <c r="I15" i="5" s="1"/>
  <c r="H15" i="7"/>
  <c r="I15" i="7" s="1"/>
  <c r="H15" i="1"/>
  <c r="I15" i="1" s="1"/>
  <c r="E14" i="2"/>
  <c r="D14" i="2"/>
  <c r="F14" i="5"/>
  <c r="F14" i="7"/>
  <c r="G14" i="7" s="1"/>
  <c r="F14" i="1"/>
  <c r="G14" i="1" s="1"/>
  <c r="F14" i="4"/>
  <c r="G14" i="4" s="1"/>
  <c r="C13" i="2"/>
  <c r="B13" i="2"/>
  <c r="D13" i="5"/>
  <c r="E13" i="5" s="1"/>
  <c r="D13" i="7"/>
  <c r="E13" i="7" s="1"/>
  <c r="D13" i="1"/>
  <c r="E13" i="1" s="1"/>
  <c r="D13" i="4"/>
  <c r="E13" i="4" s="1"/>
  <c r="I24" i="4" l="1"/>
  <c r="I24" i="2" s="1"/>
  <c r="I22" i="4"/>
  <c r="I22" i="2" s="1"/>
  <c r="H22" i="2"/>
  <c r="H17" i="4"/>
  <c r="I17" i="4" s="1"/>
  <c r="I17" i="2" s="1"/>
  <c r="I20" i="4"/>
  <c r="I20" i="2" s="1"/>
  <c r="H20" i="2"/>
  <c r="I19" i="4"/>
  <c r="I19" i="2" s="1"/>
  <c r="H19" i="2"/>
  <c r="G16" i="2"/>
  <c r="F16" i="2"/>
  <c r="I16" i="4"/>
  <c r="I16" i="2" s="1"/>
  <c r="H16" i="2"/>
  <c r="H15" i="4"/>
  <c r="G14" i="5"/>
  <c r="G14" i="2" s="1"/>
  <c r="F14" i="2"/>
  <c r="H14" i="7"/>
  <c r="I14" i="7" s="1"/>
  <c r="H14" i="1"/>
  <c r="I14" i="1" s="1"/>
  <c r="H14" i="4"/>
  <c r="I14" i="4" s="1"/>
  <c r="E13" i="2"/>
  <c r="D13" i="2"/>
  <c r="F13" i="5"/>
  <c r="G13" i="5" s="1"/>
  <c r="F13" i="7"/>
  <c r="G13" i="7" s="1"/>
  <c r="F13" i="1"/>
  <c r="G13" i="1" s="1"/>
  <c r="F13" i="4"/>
  <c r="C12" i="2"/>
  <c r="B12" i="2"/>
  <c r="D12" i="5"/>
  <c r="E12" i="5" s="1"/>
  <c r="D12" i="7"/>
  <c r="E12" i="7" s="1"/>
  <c r="D12" i="1"/>
  <c r="E12" i="1" s="1"/>
  <c r="D12" i="4"/>
  <c r="E12" i="4" s="1"/>
  <c r="H17" i="2" l="1"/>
  <c r="I15" i="4"/>
  <c r="I15" i="2" s="1"/>
  <c r="H15" i="2"/>
  <c r="H14" i="5"/>
  <c r="I14" i="5" s="1"/>
  <c r="I14" i="2" s="1"/>
  <c r="G13" i="4"/>
  <c r="G13" i="2" s="1"/>
  <c r="F13" i="2"/>
  <c r="H13" i="5"/>
  <c r="I13" i="5" s="1"/>
  <c r="H13" i="7"/>
  <c r="I13" i="7" s="1"/>
  <c r="H13" i="1"/>
  <c r="I13" i="1" s="1"/>
  <c r="E12" i="2"/>
  <c r="D12" i="2"/>
  <c r="F12" i="5"/>
  <c r="G12" i="5" s="1"/>
  <c r="F12" i="7"/>
  <c r="G12" i="7" s="1"/>
  <c r="F12" i="1"/>
  <c r="G12" i="1" s="1"/>
  <c r="F12" i="4"/>
  <c r="H14" i="2" l="1"/>
  <c r="H13" i="4"/>
  <c r="G12" i="4"/>
  <c r="G12" i="2" s="1"/>
  <c r="F12" i="2"/>
  <c r="H12" i="5"/>
  <c r="I12" i="5" s="1"/>
  <c r="H12" i="7"/>
  <c r="I12" i="7" s="1"/>
  <c r="H12" i="1"/>
  <c r="I12" i="1" s="1"/>
  <c r="C11" i="2"/>
  <c r="B11" i="2"/>
  <c r="D11" i="5"/>
  <c r="E11" i="5" s="1"/>
  <c r="D11" i="7"/>
  <c r="E11" i="7" s="1"/>
  <c r="D11" i="1"/>
  <c r="E11" i="1" s="1"/>
  <c r="D11" i="4"/>
  <c r="E11" i="4" s="1"/>
  <c r="H12" i="4" l="1"/>
  <c r="I12" i="4" s="1"/>
  <c r="I12" i="2" s="1"/>
  <c r="I13" i="4"/>
  <c r="I13" i="2" s="1"/>
  <c r="H13" i="2"/>
  <c r="E11" i="2"/>
  <c r="D11" i="2"/>
  <c r="F11" i="5"/>
  <c r="G11" i="5" s="1"/>
  <c r="F11" i="7"/>
  <c r="G11" i="7" s="1"/>
  <c r="F11" i="1"/>
  <c r="G11" i="1" s="1"/>
  <c r="F11" i="4"/>
  <c r="H12" i="2" l="1"/>
  <c r="G11" i="4"/>
  <c r="G11" i="2" s="1"/>
  <c r="F11" i="2"/>
  <c r="H11" i="5"/>
  <c r="I11" i="5" s="1"/>
  <c r="H11" i="7"/>
  <c r="I11" i="7" s="1"/>
  <c r="H11" i="1"/>
  <c r="I11" i="1" s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C10" i="2"/>
  <c r="B10" i="2"/>
  <c r="A10" i="5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D10" i="5"/>
  <c r="E10" i="5" s="1"/>
  <c r="A10" i="7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D10" i="7"/>
  <c r="E10" i="7" s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D10" i="1"/>
  <c r="E10" i="1" s="1"/>
  <c r="A10" i="4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D10" i="4"/>
  <c r="E10" i="4" s="1"/>
  <c r="H11" i="4" l="1"/>
  <c r="I11" i="4" s="1"/>
  <c r="I11" i="2" s="1"/>
  <c r="E10" i="2"/>
  <c r="D10" i="2"/>
  <c r="F10" i="5"/>
  <c r="G10" i="5" s="1"/>
  <c r="F10" i="7"/>
  <c r="G10" i="7" s="1"/>
  <c r="F10" i="1"/>
  <c r="G10" i="1" s="1"/>
  <c r="F10" i="4"/>
  <c r="C9" i="2"/>
  <c r="B9" i="2"/>
  <c r="D9" i="5"/>
  <c r="E9" i="5" s="1"/>
  <c r="D9" i="7"/>
  <c r="E9" i="7" s="1"/>
  <c r="D9" i="1"/>
  <c r="E9" i="1" s="1"/>
  <c r="D9" i="4"/>
  <c r="E9" i="4" s="1"/>
  <c r="H11" i="2" l="1"/>
  <c r="G10" i="4"/>
  <c r="G10" i="2" s="1"/>
  <c r="F10" i="2"/>
  <c r="H10" i="5"/>
  <c r="I10" i="5" s="1"/>
  <c r="H10" i="7"/>
  <c r="I10" i="7" s="1"/>
  <c r="H10" i="1"/>
  <c r="I10" i="1" s="1"/>
  <c r="D9" i="2"/>
  <c r="E9" i="2"/>
  <c r="F9" i="5"/>
  <c r="G9" i="5" s="1"/>
  <c r="F9" i="7"/>
  <c r="G9" i="7" s="1"/>
  <c r="F9" i="1"/>
  <c r="G9" i="1" s="1"/>
  <c r="F9" i="4"/>
  <c r="H10" i="4" l="1"/>
  <c r="I10" i="4" s="1"/>
  <c r="I10" i="2" s="1"/>
  <c r="G9" i="4"/>
  <c r="G9" i="2" s="1"/>
  <c r="F9" i="2"/>
  <c r="H9" i="5"/>
  <c r="I9" i="5" s="1"/>
  <c r="H9" i="7"/>
  <c r="I9" i="7" s="1"/>
  <c r="H9" i="1"/>
  <c r="I9" i="1" s="1"/>
  <c r="C27" i="5"/>
  <c r="B27" i="5"/>
  <c r="D8" i="5"/>
  <c r="E8" i="5" s="1"/>
  <c r="C27" i="7"/>
  <c r="B27" i="7"/>
  <c r="D8" i="7"/>
  <c r="E8" i="7" s="1"/>
  <c r="C27" i="1"/>
  <c r="B27" i="1"/>
  <c r="D8" i="1"/>
  <c r="E8" i="1" s="1"/>
  <c r="H9" i="4" l="1"/>
  <c r="I9" i="4" s="1"/>
  <c r="I9" i="2" s="1"/>
  <c r="H10" i="2"/>
  <c r="F8" i="5"/>
  <c r="F27" i="5" s="1"/>
  <c r="E27" i="5"/>
  <c r="D27" i="5"/>
  <c r="F8" i="7"/>
  <c r="F27" i="7" s="1"/>
  <c r="E27" i="7"/>
  <c r="D27" i="7"/>
  <c r="F8" i="1"/>
  <c r="F27" i="1" s="1"/>
  <c r="E27" i="1"/>
  <c r="D27" i="1"/>
  <c r="H9" i="2" l="1"/>
  <c r="G8" i="5"/>
  <c r="G8" i="7"/>
  <c r="G8" i="1"/>
  <c r="H8" i="5" l="1"/>
  <c r="H27" i="5" s="1"/>
  <c r="G27" i="5"/>
  <c r="H8" i="7"/>
  <c r="H27" i="7" s="1"/>
  <c r="G27" i="7"/>
  <c r="H8" i="1"/>
  <c r="H27" i="1" s="1"/>
  <c r="G27" i="1"/>
  <c r="I8" i="7" l="1"/>
  <c r="I27" i="7" s="1"/>
  <c r="I8" i="5"/>
  <c r="I27" i="5" s="1"/>
  <c r="I8" i="1"/>
  <c r="I27" i="1" s="1"/>
  <c r="C8" i="2" l="1"/>
  <c r="B8" i="2"/>
  <c r="D8" i="4" l="1"/>
  <c r="E8" i="4" s="1"/>
  <c r="E8" i="2" l="1"/>
  <c r="D8" i="2"/>
  <c r="D27" i="4"/>
  <c r="C27" i="4"/>
  <c r="B27" i="4"/>
  <c r="F8" i="4" l="1"/>
  <c r="F8" i="2" s="1"/>
  <c r="E27" i="4"/>
  <c r="G8" i="4" l="1"/>
  <c r="G8" i="2" s="1"/>
  <c r="F27" i="4"/>
  <c r="G27" i="4" l="1"/>
  <c r="H8" i="4"/>
  <c r="H8" i="2" s="1"/>
  <c r="I8" i="4" l="1"/>
  <c r="I8" i="2" s="1"/>
  <c r="H27" i="4"/>
  <c r="D27" i="2"/>
  <c r="C27" i="2"/>
  <c r="B27" i="2"/>
  <c r="I27" i="4" l="1"/>
  <c r="E27" i="2"/>
  <c r="F27" i="2" l="1"/>
  <c r="G27" i="2" l="1"/>
  <c r="I27" i="2" l="1"/>
  <c r="H27" i="2"/>
</calcChain>
</file>

<file path=xl/sharedStrings.xml><?xml version="1.0" encoding="utf-8"?>
<sst xmlns="http://schemas.openxmlformats.org/spreadsheetml/2006/main" count="80" uniqueCount="22">
  <si>
    <t>Wagers</t>
  </si>
  <si>
    <t>Paids</t>
  </si>
  <si>
    <t>Net Profit</t>
  </si>
  <si>
    <t>Admin Share</t>
  </si>
  <si>
    <t>WEST VIRGINIA LOTTERY</t>
  </si>
  <si>
    <t>WEEKLY IGAMING REVENUE SUMMARY</t>
  </si>
  <si>
    <t>Week Ending</t>
  </si>
  <si>
    <t>HOLLYWOOD CASINO AT CHARLES TOWN IGAMING</t>
  </si>
  <si>
    <t>GREENBRIER HISTORIC RESORT IGAMING</t>
  </si>
  <si>
    <t>MOUNTAINEER CASINO IGAMING</t>
  </si>
  <si>
    <t>Revenue</t>
  </si>
  <si>
    <t>Privilege Tax
(15%) **</t>
  </si>
  <si>
    <t>Pension ***</t>
  </si>
  <si>
    <t>State Share ***</t>
  </si>
  <si>
    <t>** Based on Total Taxable Revenue</t>
  </si>
  <si>
    <t>*** Based on Net Profit</t>
  </si>
  <si>
    <t>MARDI GRAS IGAMING</t>
  </si>
  <si>
    <t>*  Represents 6 days to start the fiscal year.</t>
  </si>
  <si>
    <t>FISCAL YEAR 2025</t>
  </si>
  <si>
    <t>7/6/2024 *</t>
  </si>
  <si>
    <t>FY2024</t>
  </si>
  <si>
    <t>FISCAL YEAR TO DATE AS OF NOVEMBER 2,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</si>
</sst>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0" fontId="6" fillId="0" borderId="0"/>
  </cellStyleXfs>
  <cellXfs count="3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14" fontId="5" fillId="0" borderId="0" xfId="0" applyNumberFormat="1" applyFont="1" applyAlignment="1">
      <alignment horizontal="left"/>
    </xf>
    <xf numFmtId="44" fontId="5" fillId="0" borderId="0" xfId="1" applyFont="1"/>
    <xf numFmtId="43" fontId="5" fillId="0" borderId="0" xfId="1" applyNumberFormat="1" applyFont="1"/>
    <xf numFmtId="44" fontId="5" fillId="0" borderId="2" xfId="1" applyFont="1" applyBorder="1"/>
    <xf numFmtId="0" fontId="7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2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14" fontId="4" fillId="0" borderId="0" xfId="0" applyNumberFormat="1" applyFont="1" applyAlignment="1">
      <alignment horizontal="left"/>
    </xf>
    <xf numFmtId="44" fontId="4" fillId="0" borderId="0" xfId="1" applyFont="1"/>
    <xf numFmtId="44" fontId="4" fillId="0" borderId="0" xfId="0" applyNumberFormat="1" applyFont="1"/>
    <xf numFmtId="44" fontId="4" fillId="0" borderId="2" xfId="1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4" fontId="4" fillId="0" borderId="0" xfId="1" applyFont="1" applyBorder="1" applyAlignment="1">
      <alignment horizontal="center" wrapText="1"/>
    </xf>
    <xf numFmtId="44" fontId="4" fillId="0" borderId="0" xfId="1" applyFont="1" applyBorder="1" applyAlignment="1">
      <alignment horizontal="center"/>
    </xf>
    <xf numFmtId="44" fontId="4" fillId="0" borderId="0" xfId="1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14" fontId="4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31"/>
  <sheetViews>
    <sheetView tabSelected="1" zoomScaleNormal="100" workbookViewId="0">
      <pane ySplit="7" topLeftCell="A8" activePane="bottomLeft" state="frozen"/>
      <selection pane="bottomLeft" activeCell="A25" sqref="A25:XFD25"/>
    </sheetView>
  </sheetViews>
  <sheetFormatPr defaultColWidth="10.7109375" defaultRowHeight="15" customHeight="1" x14ac:dyDescent="0.25"/>
  <cols>
    <col min="1" max="1" width="10.85546875" style="3" bestFit="1" customWidth="1"/>
    <col min="2" max="2" width="19.5703125" style="1" customWidth="1"/>
    <col min="3" max="3" width="18" style="1" bestFit="1" customWidth="1"/>
    <col min="4" max="4" width="17.5703125" style="1" customWidth="1"/>
    <col min="5" max="5" width="15.7109375" style="1" customWidth="1"/>
    <col min="6" max="6" width="14.7109375" style="1" customWidth="1"/>
    <col min="7" max="7" width="15.7109375" style="1" customWidth="1"/>
    <col min="8" max="8" width="14.7109375" style="1" customWidth="1"/>
    <col min="9" max="9" width="15" style="1" customWidth="1"/>
    <col min="10" max="16384" width="10.7109375" style="1"/>
  </cols>
  <sheetData>
    <row r="1" spans="1:31" ht="18.75" x14ac:dyDescent="0.3">
      <c r="A1" s="28" t="s">
        <v>4</v>
      </c>
      <c r="B1" s="28"/>
      <c r="C1" s="28"/>
      <c r="D1" s="28"/>
      <c r="E1" s="28"/>
      <c r="F1" s="28"/>
      <c r="G1" s="28"/>
      <c r="H1" s="28"/>
      <c r="I1" s="2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</row>
    <row r="2" spans="1:31" s="9" customFormat="1" ht="15" customHeight="1" x14ac:dyDescent="0.25">
      <c r="A2" s="29" t="s">
        <v>5</v>
      </c>
      <c r="B2" s="29"/>
      <c r="C2" s="29"/>
      <c r="D2" s="29"/>
      <c r="E2" s="29"/>
      <c r="F2" s="29"/>
      <c r="G2" s="29"/>
      <c r="H2" s="29"/>
      <c r="I2" s="29"/>
    </row>
    <row r="3" spans="1:31" s="9" customFormat="1" ht="15" customHeight="1" x14ac:dyDescent="0.25">
      <c r="A3" s="29" t="s">
        <v>21</v>
      </c>
      <c r="B3" s="29"/>
      <c r="C3" s="29"/>
      <c r="D3" s="29"/>
      <c r="E3" s="29"/>
      <c r="F3" s="29"/>
      <c r="G3" s="29"/>
      <c r="H3" s="29"/>
      <c r="I3" s="29"/>
    </row>
    <row r="4" spans="1:31" s="9" customFormat="1" ht="15" customHeight="1" x14ac:dyDescent="0.25">
      <c r="A4" s="29" t="s">
        <v>18</v>
      </c>
      <c r="B4" s="29"/>
      <c r="C4" s="29"/>
      <c r="D4" s="29"/>
      <c r="E4" s="29"/>
      <c r="F4" s="29"/>
      <c r="G4" s="29"/>
      <c r="H4" s="29"/>
      <c r="I4" s="29"/>
    </row>
    <row r="5" spans="1:31" s="9" customFormat="1" ht="15" customHeight="1" x14ac:dyDescent="0.25">
      <c r="A5" s="10"/>
      <c r="B5" s="10"/>
      <c r="C5" s="10"/>
      <c r="D5" s="10"/>
      <c r="E5" s="10"/>
      <c r="F5" s="10"/>
      <c r="G5" s="10"/>
      <c r="H5" s="10"/>
      <c r="I5" s="10"/>
    </row>
    <row r="6" spans="1:31" ht="15" customHeight="1" x14ac:dyDescent="0.25">
      <c r="A6" s="2"/>
      <c r="B6" s="2"/>
      <c r="C6" s="2"/>
      <c r="D6" s="2"/>
      <c r="E6" s="2"/>
      <c r="F6" s="2"/>
      <c r="G6" s="2"/>
      <c r="H6" s="2"/>
    </row>
    <row r="7" spans="1:31" customFormat="1" ht="30" x14ac:dyDescent="0.25">
      <c r="A7" s="24"/>
      <c r="B7" s="18" t="s">
        <v>0</v>
      </c>
      <c r="C7" s="19" t="s">
        <v>1</v>
      </c>
      <c r="D7" s="25" t="s">
        <v>10</v>
      </c>
      <c r="E7" s="25" t="s">
        <v>11</v>
      </c>
      <c r="F7" s="18" t="s">
        <v>3</v>
      </c>
      <c r="G7" s="18" t="s">
        <v>2</v>
      </c>
      <c r="H7" s="25" t="s">
        <v>12</v>
      </c>
      <c r="I7" s="25" t="s">
        <v>13</v>
      </c>
    </row>
    <row r="8" spans="1:31" ht="15" customHeight="1" x14ac:dyDescent="0.25">
      <c r="A8" s="26" t="s">
        <v>19</v>
      </c>
      <c r="B8" s="4">
        <f>Mountaineer!B8+'Charles Town'!B8+Greenbrier!B8+'Mardi Gras'!B8</f>
        <v>99770923.00999999</v>
      </c>
      <c r="C8" s="4">
        <f>Mountaineer!C8+'Charles Town'!C8+Greenbrier!C8+'Mardi Gras'!C8</f>
        <v>95691176.222675994</v>
      </c>
      <c r="D8" s="4">
        <f>Mountaineer!D8+'Charles Town'!D8+Greenbrier!D8+'Mardi Gras'!D8</f>
        <v>4079746.7873239862</v>
      </c>
      <c r="E8" s="4">
        <f>Mountaineer!E8+'Charles Town'!E8+Greenbrier!E8+'Mardi Gras'!E8</f>
        <v>611962.02</v>
      </c>
      <c r="F8" s="4">
        <f>Mountaineer!F8+'Charles Town'!F8+Greenbrier!F8+'Mardi Gras'!F8</f>
        <v>91794.31</v>
      </c>
      <c r="G8" s="4">
        <f>Mountaineer!G8+'Charles Town'!G8+Greenbrier!G8+'Mardi Gras'!G8</f>
        <v>520167.70999999996</v>
      </c>
      <c r="H8" s="4">
        <f>Mountaineer!H8+'Charles Town'!H8+Greenbrier!H8+'Mardi Gras'!H8</f>
        <v>5201.68</v>
      </c>
      <c r="I8" s="4">
        <f>Mountaineer!I8+'Charles Town'!I8+Greenbrier!I8+'Mardi Gras'!I8</f>
        <v>514966.03</v>
      </c>
    </row>
    <row r="9" spans="1:31" ht="15" customHeight="1" x14ac:dyDescent="0.25">
      <c r="A9" s="26">
        <v>45486</v>
      </c>
      <c r="B9" s="4">
        <f>Mountaineer!B9+'Charles Town'!B9+Greenbrier!B9+'Mardi Gras'!B9</f>
        <v>118473659.16</v>
      </c>
      <c r="C9" s="4">
        <f>Mountaineer!C9+'Charles Town'!C9+Greenbrier!C9+'Mardi Gras'!C9</f>
        <v>114302919.427836</v>
      </c>
      <c r="D9" s="4">
        <f>Mountaineer!D9+'Charles Town'!D9+Greenbrier!D9+'Mardi Gras'!D9</f>
        <v>4170739.7321639969</v>
      </c>
      <c r="E9" s="4">
        <f>Mountaineer!E9+'Charles Town'!E9+Greenbrier!E9+'Mardi Gras'!E9</f>
        <v>625610.94999999995</v>
      </c>
      <c r="F9" s="4">
        <f>Mountaineer!F9+'Charles Town'!F9+Greenbrier!F9+'Mardi Gras'!F9</f>
        <v>93841.64</v>
      </c>
      <c r="G9" s="4">
        <f>Mountaineer!G9+'Charles Town'!G9+Greenbrier!G9+'Mardi Gras'!G9</f>
        <v>531769.30999999994</v>
      </c>
      <c r="H9" s="4">
        <f>Mountaineer!H9+'Charles Town'!H9+Greenbrier!H9+'Mardi Gras'!H9</f>
        <v>5317.69</v>
      </c>
      <c r="I9" s="4">
        <f>Mountaineer!I9+'Charles Town'!I9+Greenbrier!I9+'Mardi Gras'!I9</f>
        <v>526451.62</v>
      </c>
    </row>
    <row r="10" spans="1:31" ht="15" customHeight="1" x14ac:dyDescent="0.25">
      <c r="A10" s="26">
        <f t="shared" ref="A10:A25" si="0">A9+7</f>
        <v>45493</v>
      </c>
      <c r="B10" s="4">
        <f>Mountaineer!B10+'Charles Town'!B10+Greenbrier!B10+'Mardi Gras'!B10</f>
        <v>108393852.41</v>
      </c>
      <c r="C10" s="4">
        <f>Mountaineer!C10+'Charles Town'!C10+Greenbrier!C10+'Mardi Gras'!C10</f>
        <v>103160039.08864601</v>
      </c>
      <c r="D10" s="4">
        <f>Mountaineer!D10+'Charles Town'!D10+Greenbrier!D10+'Mardi Gras'!D10</f>
        <v>5233813.3213539794</v>
      </c>
      <c r="E10" s="4">
        <f>Mountaineer!E10+'Charles Town'!E10+Greenbrier!E10+'Mardi Gras'!E10</f>
        <v>785072.00000000012</v>
      </c>
      <c r="F10" s="4">
        <f>Mountaineer!F10+'Charles Town'!F10+Greenbrier!F10+'Mardi Gras'!F10</f>
        <v>117760.79</v>
      </c>
      <c r="G10" s="4">
        <f>Mountaineer!G10+'Charles Town'!G10+Greenbrier!G10+'Mardi Gras'!G10</f>
        <v>667311.21</v>
      </c>
      <c r="H10" s="4">
        <f>Mountaineer!H10+'Charles Town'!H10+Greenbrier!H10+'Mardi Gras'!H10</f>
        <v>6673.1</v>
      </c>
      <c r="I10" s="4">
        <f>Mountaineer!I10+'Charles Town'!I10+Greenbrier!I10+'Mardi Gras'!I10</f>
        <v>660638.1100000001</v>
      </c>
    </row>
    <row r="11" spans="1:31" ht="15" customHeight="1" x14ac:dyDescent="0.25">
      <c r="A11" s="26">
        <f t="shared" si="0"/>
        <v>45500</v>
      </c>
      <c r="B11" s="4">
        <f>Mountaineer!B11+'Charles Town'!B11+Greenbrier!B11+'Mardi Gras'!B11</f>
        <v>99001706.980000004</v>
      </c>
      <c r="C11" s="4">
        <f>Mountaineer!C11+'Charles Town'!C11+Greenbrier!C11+'Mardi Gras'!C11</f>
        <v>94649136.535581991</v>
      </c>
      <c r="D11" s="4">
        <f>Mountaineer!D11+'Charles Town'!D11+Greenbrier!D11+'Mardi Gras'!D11</f>
        <v>4352570.4444179991</v>
      </c>
      <c r="E11" s="4">
        <f>Mountaineer!E11+'Charles Town'!E11+Greenbrier!E11+'Mardi Gras'!E11</f>
        <v>652885.56999999995</v>
      </c>
      <c r="F11" s="4">
        <f>Mountaineer!F11+'Charles Town'!F11+Greenbrier!F11+'Mardi Gras'!F11</f>
        <v>97932.84</v>
      </c>
      <c r="G11" s="4">
        <f>Mountaineer!G11+'Charles Town'!G11+Greenbrier!G11+'Mardi Gras'!G11</f>
        <v>554952.73</v>
      </c>
      <c r="H11" s="4">
        <f>Mountaineer!H11+'Charles Town'!H11+Greenbrier!H11+'Mardi Gras'!H11</f>
        <v>5549.5300000000007</v>
      </c>
      <c r="I11" s="4">
        <f>Mountaineer!I11+'Charles Town'!I11+Greenbrier!I11+'Mardi Gras'!I11</f>
        <v>549403.19999999995</v>
      </c>
    </row>
    <row r="12" spans="1:31" ht="15" customHeight="1" x14ac:dyDescent="0.25">
      <c r="A12" s="26">
        <f t="shared" si="0"/>
        <v>45507</v>
      </c>
      <c r="B12" s="4">
        <f>Mountaineer!B12+'Charles Town'!B12+Greenbrier!B12+'Mardi Gras'!B12</f>
        <v>110715888.14999999</v>
      </c>
      <c r="C12" s="4">
        <f>Mountaineer!C12+'Charles Town'!C12+Greenbrier!C12+'Mardi Gras'!C12</f>
        <v>106926971.037655</v>
      </c>
      <c r="D12" s="4">
        <f>Mountaineer!D12+'Charles Town'!D12+Greenbrier!D12+'Mardi Gras'!D12</f>
        <v>3788917.1123449923</v>
      </c>
      <c r="E12" s="4">
        <f>Mountaineer!E12+'Charles Town'!E12+Greenbrier!E12+'Mardi Gras'!E12</f>
        <v>568337.55999999994</v>
      </c>
      <c r="F12" s="4">
        <f>Mountaineer!F12+'Charles Town'!F12+Greenbrier!F12+'Mardi Gras'!F12</f>
        <v>85250.62999999999</v>
      </c>
      <c r="G12" s="4">
        <f>Mountaineer!G12+'Charles Town'!G12+Greenbrier!G12+'Mardi Gras'!G12</f>
        <v>483086.93</v>
      </c>
      <c r="H12" s="4">
        <f>Mountaineer!H12+'Charles Town'!H12+Greenbrier!H12+'Mardi Gras'!H12</f>
        <v>4830.869999999999</v>
      </c>
      <c r="I12" s="4">
        <f>Mountaineer!I12+'Charles Town'!I12+Greenbrier!I12+'Mardi Gras'!I12</f>
        <v>478256.06</v>
      </c>
    </row>
    <row r="13" spans="1:31" ht="15" customHeight="1" x14ac:dyDescent="0.25">
      <c r="A13" s="26">
        <f t="shared" si="0"/>
        <v>45514</v>
      </c>
      <c r="B13" s="4">
        <f>Mountaineer!B13+'Charles Town'!B13+Greenbrier!B13+'Mardi Gras'!B13</f>
        <v>105690944.45</v>
      </c>
      <c r="C13" s="4">
        <f>Mountaineer!C13+'Charles Town'!C13+Greenbrier!C13+'Mardi Gras'!C13</f>
        <v>101149491.54913099</v>
      </c>
      <c r="D13" s="4">
        <f>Mountaineer!D13+'Charles Town'!D13+Greenbrier!D13+'Mardi Gras'!D13</f>
        <v>4541452.9008690082</v>
      </c>
      <c r="E13" s="4">
        <f>Mountaineer!E13+'Charles Town'!E13+Greenbrier!E13+'Mardi Gras'!E13</f>
        <v>681217.94</v>
      </c>
      <c r="F13" s="4">
        <f>Mountaineer!F13+'Charles Town'!F13+Greenbrier!F13+'Mardi Gras'!F13</f>
        <v>102182.68999999999</v>
      </c>
      <c r="G13" s="4">
        <f>Mountaineer!G13+'Charles Town'!G13+Greenbrier!G13+'Mardi Gras'!G13</f>
        <v>579035.25000000012</v>
      </c>
      <c r="H13" s="4">
        <f>Mountaineer!H13+'Charles Town'!H13+Greenbrier!H13+'Mardi Gras'!H13</f>
        <v>5790.35</v>
      </c>
      <c r="I13" s="4">
        <f>Mountaineer!I13+'Charles Town'!I13+Greenbrier!I13+'Mardi Gras'!I13</f>
        <v>573244.9</v>
      </c>
    </row>
    <row r="14" spans="1:31" ht="15" customHeight="1" x14ac:dyDescent="0.25">
      <c r="A14" s="26">
        <f t="shared" si="0"/>
        <v>45521</v>
      </c>
      <c r="B14" s="4">
        <f>Mountaineer!B14+'Charles Town'!B14+Greenbrier!B14+'Mardi Gras'!B14</f>
        <v>106748707.90000001</v>
      </c>
      <c r="C14" s="4">
        <f>Mountaineer!C14+'Charles Town'!C14+Greenbrier!C14+'Mardi Gras'!C14</f>
        <v>101933320.88343598</v>
      </c>
      <c r="D14" s="4">
        <f>Mountaineer!D14+'Charles Town'!D14+Greenbrier!D14+'Mardi Gras'!D14</f>
        <v>4815387.0165640088</v>
      </c>
      <c r="E14" s="4">
        <f>Mountaineer!E14+'Charles Town'!E14+Greenbrier!E14+'Mardi Gras'!E14</f>
        <v>722308.04999999993</v>
      </c>
      <c r="F14" s="4">
        <f>Mountaineer!F14+'Charles Town'!F14+Greenbrier!F14+'Mardi Gras'!F14</f>
        <v>108346.20999999999</v>
      </c>
      <c r="G14" s="4">
        <f>Mountaineer!G14+'Charles Town'!G14+Greenbrier!G14+'Mardi Gras'!G14</f>
        <v>613961.83999999985</v>
      </c>
      <c r="H14" s="4">
        <f>Mountaineer!H14+'Charles Town'!H14+Greenbrier!H14+'Mardi Gras'!H14</f>
        <v>6139.6200000000008</v>
      </c>
      <c r="I14" s="4">
        <f>Mountaineer!I14+'Charles Town'!I14+Greenbrier!I14+'Mardi Gras'!I14</f>
        <v>607822.22</v>
      </c>
    </row>
    <row r="15" spans="1:31" ht="15" customHeight="1" x14ac:dyDescent="0.25">
      <c r="A15" s="26">
        <f t="shared" si="0"/>
        <v>45528</v>
      </c>
      <c r="B15" s="4">
        <f>Mountaineer!B15+'Charles Town'!B15+Greenbrier!B15+'Mardi Gras'!B15</f>
        <v>104019235.01000001</v>
      </c>
      <c r="C15" s="4">
        <f>Mountaineer!C15+'Charles Town'!C15+Greenbrier!C15+'Mardi Gras'!C15</f>
        <v>99608825.291965991</v>
      </c>
      <c r="D15" s="4">
        <f>Mountaineer!D15+'Charles Town'!D15+Greenbrier!D15+'Mardi Gras'!D15</f>
        <v>4410409.7180340048</v>
      </c>
      <c r="E15" s="4">
        <f>Mountaineer!E15+'Charles Town'!E15+Greenbrier!E15+'Mardi Gras'!E15</f>
        <v>661561.46000000008</v>
      </c>
      <c r="F15" s="4">
        <f>Mountaineer!F15+'Charles Town'!F15+Greenbrier!F15+'Mardi Gras'!F15</f>
        <v>99234.219999999987</v>
      </c>
      <c r="G15" s="4">
        <f>Mountaineer!G15+'Charles Town'!G15+Greenbrier!G15+'Mardi Gras'!G15</f>
        <v>562327.24000000011</v>
      </c>
      <c r="H15" s="4">
        <f>Mountaineer!H15+'Charles Town'!H15+Greenbrier!H15+'Mardi Gras'!H15</f>
        <v>5623.28</v>
      </c>
      <c r="I15" s="4">
        <f>Mountaineer!I15+'Charles Town'!I15+Greenbrier!I15+'Mardi Gras'!I15</f>
        <v>556703.96</v>
      </c>
    </row>
    <row r="16" spans="1:31" ht="15" customHeight="1" x14ac:dyDescent="0.25">
      <c r="A16" s="26">
        <f t="shared" si="0"/>
        <v>45535</v>
      </c>
      <c r="B16" s="4">
        <f>Mountaineer!B16+'Charles Town'!B16+Greenbrier!B16+'Mardi Gras'!B16</f>
        <v>116725239.89000002</v>
      </c>
      <c r="C16" s="4">
        <f>Mountaineer!C16+'Charles Town'!C16+Greenbrier!C16+'Mardi Gras'!C16</f>
        <v>111671026.02000001</v>
      </c>
      <c r="D16" s="4">
        <f>Mountaineer!D16+'Charles Town'!D16+Greenbrier!D16+'Mardi Gras'!D16</f>
        <v>5054213.8700000159</v>
      </c>
      <c r="E16" s="4">
        <f>Mountaineer!E16+'Charles Town'!E16+Greenbrier!E16+'Mardi Gras'!E16</f>
        <v>758132.09000000008</v>
      </c>
      <c r="F16" s="4">
        <f>Mountaineer!F16+'Charles Town'!F16+Greenbrier!F16+'Mardi Gras'!F16</f>
        <v>113719.81</v>
      </c>
      <c r="G16" s="4">
        <f>Mountaineer!G16+'Charles Town'!G16+Greenbrier!G16+'Mardi Gras'!G16</f>
        <v>644412.27999999991</v>
      </c>
      <c r="H16" s="4">
        <f>Mountaineer!H16+'Charles Town'!H16+Greenbrier!H16+'Mardi Gras'!H16</f>
        <v>6444.12</v>
      </c>
      <c r="I16" s="4">
        <f>Mountaineer!I16+'Charles Town'!I16+Greenbrier!I16+'Mardi Gras'!I16</f>
        <v>637968.16</v>
      </c>
    </row>
    <row r="17" spans="1:9" ht="15" customHeight="1" x14ac:dyDescent="0.25">
      <c r="A17" s="26">
        <f t="shared" si="0"/>
        <v>45542</v>
      </c>
      <c r="B17" s="4">
        <f>Mountaineer!B17+'Charles Town'!B17+Greenbrier!B17+'Mardi Gras'!B17</f>
        <v>121062953</v>
      </c>
      <c r="C17" s="4">
        <f>Mountaineer!C17+'Charles Town'!C17+Greenbrier!C17+'Mardi Gras'!C17</f>
        <v>115563756.38</v>
      </c>
      <c r="D17" s="4">
        <f>Mountaineer!D17+'Charles Town'!D17+Greenbrier!D17+'Mardi Gras'!D17</f>
        <v>5499196.620000002</v>
      </c>
      <c r="E17" s="4">
        <f>Mountaineer!E17+'Charles Town'!E17+Greenbrier!E17+'Mardi Gras'!E17</f>
        <v>824879.49</v>
      </c>
      <c r="F17" s="4">
        <f>Mountaineer!F17+'Charles Town'!F17+Greenbrier!F17+'Mardi Gras'!F17</f>
        <v>123731.92000000001</v>
      </c>
      <c r="G17" s="4">
        <f>Mountaineer!G17+'Charles Town'!G17+Greenbrier!G17+'Mardi Gras'!G17</f>
        <v>701147.57000000007</v>
      </c>
      <c r="H17" s="4">
        <f>Mountaineer!H17+'Charles Town'!H17+Greenbrier!H17+'Mardi Gras'!H17</f>
        <v>7011.47</v>
      </c>
      <c r="I17" s="4">
        <f>Mountaineer!I17+'Charles Town'!I17+Greenbrier!I17+'Mardi Gras'!I17</f>
        <v>694136.10000000009</v>
      </c>
    </row>
    <row r="18" spans="1:9" ht="15" customHeight="1" x14ac:dyDescent="0.25">
      <c r="A18" s="26">
        <f t="shared" si="0"/>
        <v>45549</v>
      </c>
      <c r="B18" s="4">
        <f>Mountaineer!B18+'Charles Town'!B18+Greenbrier!B18+'Mardi Gras'!B18</f>
        <v>121898891.55</v>
      </c>
      <c r="C18" s="4">
        <f>Mountaineer!C18+'Charles Town'!C18+Greenbrier!C18+'Mardi Gras'!C18</f>
        <v>116728066.05</v>
      </c>
      <c r="D18" s="4">
        <f>Mountaineer!D18+'Charles Town'!D18+Greenbrier!D18+'Mardi Gras'!D18</f>
        <v>5170825.5000000019</v>
      </c>
      <c r="E18" s="4">
        <f>Mountaineer!E18+'Charles Town'!E18+Greenbrier!E18+'Mardi Gras'!E18</f>
        <v>775623.83</v>
      </c>
      <c r="F18" s="4">
        <f>Mountaineer!F18+'Charles Town'!F18+Greenbrier!F18+'Mardi Gras'!F18</f>
        <v>116343.58</v>
      </c>
      <c r="G18" s="4">
        <f>Mountaineer!G18+'Charles Town'!G18+Greenbrier!G18+'Mardi Gras'!G18</f>
        <v>659280.25</v>
      </c>
      <c r="H18" s="4">
        <f>Mountaineer!H18+'Charles Town'!H18+Greenbrier!H18+'Mardi Gras'!H18</f>
        <v>6592.8099999999995</v>
      </c>
      <c r="I18" s="4">
        <f>Mountaineer!I18+'Charles Town'!I18+Greenbrier!I18+'Mardi Gras'!I18</f>
        <v>652687.43999999994</v>
      </c>
    </row>
    <row r="19" spans="1:9" ht="15" customHeight="1" x14ac:dyDescent="0.25">
      <c r="A19" s="26">
        <f t="shared" si="0"/>
        <v>45556</v>
      </c>
      <c r="B19" s="4">
        <f>Mountaineer!B19+'Charles Town'!B19+Greenbrier!B19+'Mardi Gras'!B19</f>
        <v>131980285.66</v>
      </c>
      <c r="C19" s="4">
        <f>Mountaineer!C19+'Charles Town'!C19+Greenbrier!C19+'Mardi Gras'!C19</f>
        <v>127809835.96000001</v>
      </c>
      <c r="D19" s="4">
        <f>Mountaineer!D19+'Charles Town'!D19+Greenbrier!D19+'Mardi Gras'!D19</f>
        <v>4170449.6999999899</v>
      </c>
      <c r="E19" s="4">
        <f>Mountaineer!E19+'Charles Town'!E19+Greenbrier!E19+'Mardi Gras'!E19</f>
        <v>625567.46000000008</v>
      </c>
      <c r="F19" s="4">
        <f>Mountaineer!F19+'Charles Town'!F19+Greenbrier!F19+'Mardi Gras'!F19</f>
        <v>93835.12</v>
      </c>
      <c r="G19" s="4">
        <f>Mountaineer!G19+'Charles Town'!G19+Greenbrier!G19+'Mardi Gras'!G19</f>
        <v>531732.34</v>
      </c>
      <c r="H19" s="4">
        <f>Mountaineer!H19+'Charles Town'!H19+Greenbrier!H19+'Mardi Gras'!H19</f>
        <v>5317.32</v>
      </c>
      <c r="I19" s="4">
        <f>Mountaineer!I19+'Charles Town'!I19+Greenbrier!I19+'Mardi Gras'!I19</f>
        <v>526415.02</v>
      </c>
    </row>
    <row r="20" spans="1:9" ht="15" customHeight="1" x14ac:dyDescent="0.25">
      <c r="A20" s="26">
        <f t="shared" si="0"/>
        <v>45563</v>
      </c>
      <c r="B20" s="4">
        <f>Mountaineer!B20+'Charles Town'!B20+Greenbrier!B20+'Mardi Gras'!B20</f>
        <v>117048830.01000001</v>
      </c>
      <c r="C20" s="4">
        <f>Mountaineer!C20+'Charles Town'!C20+Greenbrier!C20+'Mardi Gras'!C20</f>
        <v>112280577.97</v>
      </c>
      <c r="D20" s="4">
        <f>Mountaineer!D20+'Charles Town'!D20+Greenbrier!D20+'Mardi Gras'!D20</f>
        <v>4768252.0400000121</v>
      </c>
      <c r="E20" s="4">
        <f>Mountaineer!E20+'Charles Town'!E20+Greenbrier!E20+'Mardi Gras'!E20</f>
        <v>715237.80999999994</v>
      </c>
      <c r="F20" s="4">
        <f>Mountaineer!F20+'Charles Town'!F20+Greenbrier!F20+'Mardi Gras'!F20</f>
        <v>107285.68000000001</v>
      </c>
      <c r="G20" s="4">
        <f>Mountaineer!G20+'Charles Town'!G20+Greenbrier!G20+'Mardi Gras'!G20</f>
        <v>607952.13</v>
      </c>
      <c r="H20" s="4">
        <f>Mountaineer!H20+'Charles Town'!H20+Greenbrier!H20+'Mardi Gras'!H20</f>
        <v>6079.5300000000007</v>
      </c>
      <c r="I20" s="4">
        <f>Mountaineer!I20+'Charles Town'!I20+Greenbrier!I20+'Mardi Gras'!I20</f>
        <v>601872.6</v>
      </c>
    </row>
    <row r="21" spans="1:9" ht="15" customHeight="1" x14ac:dyDescent="0.25">
      <c r="A21" s="26">
        <f t="shared" si="0"/>
        <v>45570</v>
      </c>
      <c r="B21" s="4">
        <f>Mountaineer!B21+'Charles Town'!B21+Greenbrier!B21+'Mardi Gras'!B21</f>
        <v>127659298.90000001</v>
      </c>
      <c r="C21" s="4">
        <f>Mountaineer!C21+'Charles Town'!C21+Greenbrier!C21+'Mardi Gras'!C21</f>
        <v>122203433.86999999</v>
      </c>
      <c r="D21" s="4">
        <f>Mountaineer!D21+'Charles Town'!D21+Greenbrier!D21+'Mardi Gras'!D21</f>
        <v>5455865.0300000142</v>
      </c>
      <c r="E21" s="4">
        <f>Mountaineer!E21+'Charles Town'!E21+Greenbrier!E21+'Mardi Gras'!E21</f>
        <v>818379.77</v>
      </c>
      <c r="F21" s="4">
        <f>Mountaineer!F21+'Charles Town'!F21+Greenbrier!F21+'Mardi Gras'!F21</f>
        <v>122756.97000000002</v>
      </c>
      <c r="G21" s="4">
        <f>Mountaineer!G21+'Charles Town'!G21+Greenbrier!G21+'Mardi Gras'!G21</f>
        <v>695622.8</v>
      </c>
      <c r="H21" s="4">
        <f>Mountaineer!H21+'Charles Town'!H21+Greenbrier!H21+'Mardi Gras'!H21</f>
        <v>6956.24</v>
      </c>
      <c r="I21" s="4">
        <f>Mountaineer!I21+'Charles Town'!I21+Greenbrier!I21+'Mardi Gras'!I21</f>
        <v>688666.55999999994</v>
      </c>
    </row>
    <row r="22" spans="1:9" ht="15" customHeight="1" x14ac:dyDescent="0.25">
      <c r="A22" s="26">
        <f t="shared" si="0"/>
        <v>45577</v>
      </c>
      <c r="B22" s="4">
        <f>Mountaineer!B22+'Charles Town'!B22+Greenbrier!B22+'Mardi Gras'!B22</f>
        <v>125643322.89</v>
      </c>
      <c r="C22" s="4">
        <f>Mountaineer!C22+'Charles Town'!C22+Greenbrier!C22+'Mardi Gras'!C22</f>
        <v>120260724.27</v>
      </c>
      <c r="D22" s="4">
        <f>Mountaineer!D22+'Charles Town'!D22+Greenbrier!D22+'Mardi Gras'!D22</f>
        <v>5382598.6199999899</v>
      </c>
      <c r="E22" s="4">
        <f>Mountaineer!E22+'Charles Town'!E22+Greenbrier!E22+'Mardi Gras'!E22</f>
        <v>807389.78999999992</v>
      </c>
      <c r="F22" s="4">
        <f>Mountaineer!F22+'Charles Town'!F22+Greenbrier!F22+'Mardi Gras'!F22</f>
        <v>121108.46999999999</v>
      </c>
      <c r="G22" s="4">
        <f>Mountaineer!G22+'Charles Town'!G22+Greenbrier!G22+'Mardi Gras'!G22</f>
        <v>686281.32</v>
      </c>
      <c r="H22" s="4">
        <f>Mountaineer!H22+'Charles Town'!H22+Greenbrier!H22+'Mardi Gras'!H22</f>
        <v>6862.82</v>
      </c>
      <c r="I22" s="4">
        <f>Mountaineer!I22+'Charles Town'!I22+Greenbrier!I22+'Mardi Gras'!I22</f>
        <v>679418.5</v>
      </c>
    </row>
    <row r="23" spans="1:9" ht="15" customHeight="1" x14ac:dyDescent="0.25">
      <c r="A23" s="26">
        <f t="shared" si="0"/>
        <v>45584</v>
      </c>
      <c r="B23" s="4">
        <f>Mountaineer!B23+'Charles Town'!B23+Greenbrier!B23+'Mardi Gras'!B23</f>
        <v>136808816.78999999</v>
      </c>
      <c r="C23" s="4">
        <f>Mountaineer!C23+'Charles Town'!C23+Greenbrier!C23+'Mardi Gras'!C23</f>
        <v>131848390.47</v>
      </c>
      <c r="D23" s="4">
        <f>Mountaineer!D23+'Charles Town'!D23+Greenbrier!D23+'Mardi Gras'!D23</f>
        <v>4960426.320000004</v>
      </c>
      <c r="E23" s="4">
        <f>Mountaineer!E23+'Charles Town'!E23+Greenbrier!E23+'Mardi Gras'!E23</f>
        <v>744063.95</v>
      </c>
      <c r="F23" s="4">
        <f>Mountaineer!F23+'Charles Town'!F23+Greenbrier!F23+'Mardi Gras'!F23</f>
        <v>111609.59000000001</v>
      </c>
      <c r="G23" s="4">
        <f>Mountaineer!G23+'Charles Town'!G23+Greenbrier!G23+'Mardi Gras'!G23</f>
        <v>632454.35999999987</v>
      </c>
      <c r="H23" s="4">
        <f>Mountaineer!H23+'Charles Town'!H23+Greenbrier!H23+'Mardi Gras'!H23</f>
        <v>6324.5400000000009</v>
      </c>
      <c r="I23" s="4">
        <f>Mountaineer!I23+'Charles Town'!I23+Greenbrier!I23+'Mardi Gras'!I23</f>
        <v>626129.81999999995</v>
      </c>
    </row>
    <row r="24" spans="1:9" ht="15" customHeight="1" x14ac:dyDescent="0.25">
      <c r="A24" s="26">
        <f t="shared" si="0"/>
        <v>45591</v>
      </c>
      <c r="B24" s="4">
        <f>Mountaineer!B24+'Charles Town'!B24+Greenbrier!B24+'Mardi Gras'!B24</f>
        <v>127743134.78999999</v>
      </c>
      <c r="C24" s="4">
        <f>Mountaineer!C24+'Charles Town'!C24+Greenbrier!C24+'Mardi Gras'!C24</f>
        <v>121964717.89000002</v>
      </c>
      <c r="D24" s="4">
        <f>Mountaineer!D24+'Charles Town'!D24+Greenbrier!D24+'Mardi Gras'!D24</f>
        <v>5778416.899999978</v>
      </c>
      <c r="E24" s="4">
        <f>Mountaineer!E24+'Charles Town'!E24+Greenbrier!E24+'Mardi Gras'!E24</f>
        <v>866762.54</v>
      </c>
      <c r="F24" s="4">
        <f>Mountaineer!F24+'Charles Town'!F24+Greenbrier!F24+'Mardi Gras'!F24</f>
        <v>130014.39</v>
      </c>
      <c r="G24" s="4">
        <f>Mountaineer!G24+'Charles Town'!G24+Greenbrier!G24+'Mardi Gras'!G24</f>
        <v>736748.15</v>
      </c>
      <c r="H24" s="4">
        <f>Mountaineer!H24+'Charles Town'!H24+Greenbrier!H24+'Mardi Gras'!H24</f>
        <v>7367.4800000000005</v>
      </c>
      <c r="I24" s="4">
        <f>Mountaineer!I24+'Charles Town'!I24+Greenbrier!I24+'Mardi Gras'!I24</f>
        <v>729380.66999999993</v>
      </c>
    </row>
    <row r="25" spans="1:9" ht="15" customHeight="1" x14ac:dyDescent="0.25">
      <c r="A25" s="26">
        <f t="shared" si="0"/>
        <v>45598</v>
      </c>
      <c r="B25" s="4">
        <f>Mountaineer!B25+'Charles Town'!B25+Greenbrier!B25+'Mardi Gras'!B25</f>
        <v>0</v>
      </c>
      <c r="C25" s="4">
        <f>Mountaineer!C25+'Charles Town'!C25+Greenbrier!C25+'Mardi Gras'!C25</f>
        <v>0</v>
      </c>
      <c r="D25" s="4">
        <f>Mountaineer!D25+'Charles Town'!D25+Greenbrier!D25+'Mardi Gras'!D25</f>
        <v>0</v>
      </c>
      <c r="E25" s="4">
        <f>Mountaineer!E25+'Charles Town'!E25+Greenbrier!E25+'Mardi Gras'!E25</f>
        <v>0</v>
      </c>
      <c r="F25" s="4">
        <f>Mountaineer!F25+'Charles Town'!F25+Greenbrier!F25+'Mardi Gras'!F25</f>
        <v>0</v>
      </c>
      <c r="G25" s="4">
        <f>Mountaineer!G25+'Charles Town'!G25+Greenbrier!G25+'Mardi Gras'!G25</f>
        <v>0</v>
      </c>
      <c r="H25" s="4">
        <f>Mountaineer!H25+'Charles Town'!H25+Greenbrier!H25+'Mardi Gras'!H25</f>
        <v>0</v>
      </c>
      <c r="I25" s="4">
        <f>Mountaineer!I25+'Charles Town'!I25+Greenbrier!I25+'Mardi Gras'!I25</f>
        <v>0</v>
      </c>
    </row>
    <row r="26" spans="1:9" x14ac:dyDescent="0.25">
      <c r="E26" s="5"/>
      <c r="F26" s="5"/>
      <c r="G26" s="5"/>
      <c r="H26" s="5"/>
    </row>
    <row r="27" spans="1:9" ht="15" customHeight="1" thickBot="1" x14ac:dyDescent="0.3">
      <c r="B27" s="6">
        <f t="shared" ref="B27:I27" si="1">SUM(B8:B26)</f>
        <v>1979385690.5500002</v>
      </c>
      <c r="C27" s="6">
        <f t="shared" si="1"/>
        <v>1897752408.9169281</v>
      </c>
      <c r="D27" s="6">
        <f t="shared" si="1"/>
        <v>81633281.633071974</v>
      </c>
      <c r="E27" s="6">
        <f t="shared" si="1"/>
        <v>12244992.279999997</v>
      </c>
      <c r="F27" s="6">
        <f t="shared" si="1"/>
        <v>1836748.8599999996</v>
      </c>
      <c r="G27" s="6">
        <f t="shared" si="1"/>
        <v>10408243.42</v>
      </c>
      <c r="H27" s="6">
        <f t="shared" si="1"/>
        <v>104082.45</v>
      </c>
      <c r="I27" s="6">
        <f t="shared" si="1"/>
        <v>10304160.969999997</v>
      </c>
    </row>
    <row r="28" spans="1:9" ht="15" customHeight="1" thickTop="1" x14ac:dyDescent="0.25"/>
    <row r="29" spans="1:9" s="12" customFormat="1" ht="15" customHeight="1" x14ac:dyDescent="0.25">
      <c r="A29" s="11" t="s">
        <v>17</v>
      </c>
    </row>
    <row r="30" spans="1:9" s="12" customFormat="1" ht="15" customHeight="1" x14ac:dyDescent="0.25">
      <c r="A30" s="7" t="s">
        <v>14</v>
      </c>
    </row>
    <row r="31" spans="1:9" s="12" customFormat="1" ht="15" customHeight="1" x14ac:dyDescent="0.25">
      <c r="A31" s="7" t="s">
        <v>15</v>
      </c>
    </row>
  </sheetData>
  <mergeCells count="4">
    <mergeCell ref="A1:I1"/>
    <mergeCell ref="A2:I2"/>
    <mergeCell ref="A3:I3"/>
    <mergeCell ref="A4:I4"/>
  </mergeCells>
  <pageMargins left="0.25" right="0.25" top="0.25" bottom="0.25" header="0" footer="0"/>
  <pageSetup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2"/>
  <sheetViews>
    <sheetView zoomScaleNormal="100" workbookViewId="0">
      <pane ySplit="6" topLeftCell="A7" activePane="bottomLeft" state="frozen"/>
      <selection pane="bottomLeft" activeCell="B25" sqref="B25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0" t="s">
        <v>9</v>
      </c>
      <c r="B1" s="30"/>
      <c r="C1" s="30"/>
      <c r="D1" s="30"/>
      <c r="E1" s="30"/>
      <c r="F1" s="30"/>
      <c r="G1" s="30"/>
      <c r="H1" s="30"/>
      <c r="I1" s="30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7" t="s">
        <v>20</v>
      </c>
      <c r="B4" s="20">
        <v>851492540.87000012</v>
      </c>
      <c r="C4" s="21">
        <v>819664343.44000006</v>
      </c>
      <c r="D4" s="20">
        <v>31828197.430000015</v>
      </c>
      <c r="E4" s="20">
        <v>4774229.580000001</v>
      </c>
      <c r="F4" s="20">
        <v>716134.45000000007</v>
      </c>
      <c r="G4" s="20">
        <v>4058095.13</v>
      </c>
      <c r="H4" s="22">
        <v>40580.960000000006</v>
      </c>
      <c r="I4" s="20">
        <v>4017514.1699999995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1" t="s">
        <v>18</v>
      </c>
      <c r="B6" s="32"/>
      <c r="C6" s="32"/>
      <c r="D6" s="32"/>
      <c r="E6" s="32"/>
      <c r="F6" s="32"/>
      <c r="G6" s="32"/>
      <c r="H6" s="32"/>
      <c r="I6" s="32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6" t="s">
        <v>19</v>
      </c>
      <c r="B8" s="15">
        <v>18187710.309999999</v>
      </c>
      <c r="C8" s="15">
        <v>17436178.68</v>
      </c>
      <c r="D8" s="15">
        <f t="shared" ref="D8" si="0">B8-C8</f>
        <v>751531.62999999896</v>
      </c>
      <c r="E8" s="15">
        <f t="shared" ref="E8:E13" si="1">ROUND(D8*0.15,2)</f>
        <v>112729.74</v>
      </c>
      <c r="F8" s="15">
        <f t="shared" ref="F8" si="2">ROUND(E8*0.15,2)</f>
        <v>16909.46</v>
      </c>
      <c r="G8" s="15">
        <f t="shared" ref="G8" si="3">E8-F8</f>
        <v>95820.28</v>
      </c>
      <c r="H8" s="15">
        <f t="shared" ref="H8" si="4">ROUND(G8*0.01,2)</f>
        <v>958.2</v>
      </c>
      <c r="I8" s="16">
        <f t="shared" ref="I8" si="5">G8-H8</f>
        <v>94862.080000000002</v>
      </c>
    </row>
    <row r="9" spans="1:9" ht="15" customHeight="1" x14ac:dyDescent="0.25">
      <c r="A9" s="26">
        <v>45486</v>
      </c>
      <c r="B9" s="15">
        <v>20105798.069999989</v>
      </c>
      <c r="C9" s="15">
        <v>19190281.839999996</v>
      </c>
      <c r="D9" s="15">
        <f t="shared" ref="D9" si="6">B9-C9</f>
        <v>915516.229999993</v>
      </c>
      <c r="E9" s="15">
        <f t="shared" si="1"/>
        <v>137327.43</v>
      </c>
      <c r="F9" s="15">
        <f t="shared" ref="F9" si="7">ROUND(E9*0.15,2)</f>
        <v>20599.11</v>
      </c>
      <c r="G9" s="15">
        <f t="shared" ref="G9" si="8">E9-F9</f>
        <v>116728.31999999999</v>
      </c>
      <c r="H9" s="15">
        <f t="shared" ref="H9" si="9">ROUND(G9*0.01,2)</f>
        <v>1167.28</v>
      </c>
      <c r="I9" s="16">
        <f t="shared" ref="I9" si="10">G9-H9</f>
        <v>115561.04</v>
      </c>
    </row>
    <row r="10" spans="1:9" ht="15" customHeight="1" x14ac:dyDescent="0.25">
      <c r="A10" s="26">
        <f t="shared" ref="A10:A25" si="11">A9+7</f>
        <v>45493</v>
      </c>
      <c r="B10" s="15">
        <v>26092532.219999999</v>
      </c>
      <c r="C10" s="15">
        <v>25244780.99000001</v>
      </c>
      <c r="D10" s="15">
        <f t="shared" ref="D10" si="12">B10-C10</f>
        <v>847751.22999998927</v>
      </c>
      <c r="E10" s="15">
        <f t="shared" si="1"/>
        <v>127162.68</v>
      </c>
      <c r="F10" s="15">
        <f t="shared" ref="F10" si="13">ROUND(E10*0.15,2)</f>
        <v>19074.400000000001</v>
      </c>
      <c r="G10" s="15">
        <f t="shared" ref="G10" si="14">E10-F10</f>
        <v>108088.28</v>
      </c>
      <c r="H10" s="15">
        <f t="shared" ref="H10" si="15">ROUND(G10*0.01,2)</f>
        <v>1080.8800000000001</v>
      </c>
      <c r="I10" s="16">
        <f t="shared" ref="I10" si="16">G10-H10</f>
        <v>107007.4</v>
      </c>
    </row>
    <row r="11" spans="1:9" ht="15" customHeight="1" x14ac:dyDescent="0.25">
      <c r="A11" s="26">
        <f t="shared" si="11"/>
        <v>45500</v>
      </c>
      <c r="B11" s="15">
        <v>17276227.399999999</v>
      </c>
      <c r="C11" s="15">
        <v>16471132.27</v>
      </c>
      <c r="D11" s="15">
        <f t="shared" ref="D11" si="17">B11-C11</f>
        <v>805095.12999999896</v>
      </c>
      <c r="E11" s="15">
        <f t="shared" si="1"/>
        <v>120764.27</v>
      </c>
      <c r="F11" s="15">
        <f t="shared" ref="F11" si="18">ROUND(E11*0.15,2)</f>
        <v>18114.64</v>
      </c>
      <c r="G11" s="15">
        <f t="shared" ref="G11" si="19">E11-F11</f>
        <v>102649.63</v>
      </c>
      <c r="H11" s="15">
        <f t="shared" ref="H11" si="20">ROUND(G11*0.01,2)</f>
        <v>1026.5</v>
      </c>
      <c r="I11" s="16">
        <f t="shared" ref="I11" si="21">G11-H11</f>
        <v>101623.13</v>
      </c>
    </row>
    <row r="12" spans="1:9" ht="15" customHeight="1" x14ac:dyDescent="0.25">
      <c r="A12" s="26">
        <f t="shared" si="11"/>
        <v>45507</v>
      </c>
      <c r="B12" s="15">
        <v>20176915.140000001</v>
      </c>
      <c r="C12" s="15">
        <v>19257276.240000006</v>
      </c>
      <c r="D12" s="15">
        <f t="shared" ref="D12" si="22">B12-C12</f>
        <v>919638.89999999478</v>
      </c>
      <c r="E12" s="15">
        <f t="shared" si="1"/>
        <v>137945.82999999999</v>
      </c>
      <c r="F12" s="15">
        <f t="shared" ref="F12" si="23">ROUND(E12*0.15,2)</f>
        <v>20691.87</v>
      </c>
      <c r="G12" s="15">
        <f t="shared" ref="G12" si="24">E12-F12</f>
        <v>117253.95999999999</v>
      </c>
      <c r="H12" s="15">
        <f t="shared" ref="H12" si="25">ROUND(G12*0.01,2)</f>
        <v>1172.54</v>
      </c>
      <c r="I12" s="16">
        <f t="shared" ref="I12" si="26">G12-H12</f>
        <v>116081.42</v>
      </c>
    </row>
    <row r="13" spans="1:9" ht="15" customHeight="1" x14ac:dyDescent="0.25">
      <c r="A13" s="26">
        <f t="shared" si="11"/>
        <v>45514</v>
      </c>
      <c r="B13" s="15">
        <v>18984035.469999999</v>
      </c>
      <c r="C13" s="15">
        <v>18281217.830000006</v>
      </c>
      <c r="D13" s="15">
        <f t="shared" ref="D13" si="27">B13-C13</f>
        <v>702817.63999999315</v>
      </c>
      <c r="E13" s="15">
        <f t="shared" si="1"/>
        <v>105422.65</v>
      </c>
      <c r="F13" s="15">
        <f t="shared" ref="F13" si="28">ROUND(E13*0.15,2)</f>
        <v>15813.4</v>
      </c>
      <c r="G13" s="15">
        <f t="shared" ref="G13" si="29">E13-F13</f>
        <v>89609.25</v>
      </c>
      <c r="H13" s="15">
        <f t="shared" ref="H13" si="30">ROUND(G13*0.01,2)</f>
        <v>896.09</v>
      </c>
      <c r="I13" s="16">
        <f t="shared" ref="I13" si="31">G13-H13</f>
        <v>88713.16</v>
      </c>
    </row>
    <row r="14" spans="1:9" ht="15" customHeight="1" x14ac:dyDescent="0.25">
      <c r="A14" s="26">
        <f t="shared" si="11"/>
        <v>45521</v>
      </c>
      <c r="B14" s="15">
        <v>19005755.630000003</v>
      </c>
      <c r="C14" s="15">
        <v>18173553.659999996</v>
      </c>
      <c r="D14" s="15">
        <f t="shared" ref="D14" si="32">B14-C14</f>
        <v>832201.97000000626</v>
      </c>
      <c r="E14" s="15">
        <f t="shared" ref="E14" si="33">ROUND(D14*0.15,2)</f>
        <v>124830.3</v>
      </c>
      <c r="F14" s="15">
        <f t="shared" ref="F14" si="34">ROUND(E14*0.15,2)</f>
        <v>18724.55</v>
      </c>
      <c r="G14" s="15">
        <f t="shared" ref="G14" si="35">E14-F14</f>
        <v>106105.75</v>
      </c>
      <c r="H14" s="15">
        <f t="shared" ref="H14" si="36">ROUND(G14*0.01,2)</f>
        <v>1061.06</v>
      </c>
      <c r="I14" s="16">
        <f t="shared" ref="I14" si="37">G14-H14</f>
        <v>105044.69</v>
      </c>
    </row>
    <row r="15" spans="1:9" ht="15" customHeight="1" x14ac:dyDescent="0.25">
      <c r="A15" s="26">
        <f t="shared" si="11"/>
        <v>45528</v>
      </c>
      <c r="B15" s="15">
        <v>15268069.990000002</v>
      </c>
      <c r="C15" s="15">
        <v>14611340.07</v>
      </c>
      <c r="D15" s="15">
        <f t="shared" ref="D15" si="38">B15-C15</f>
        <v>656729.92000000179</v>
      </c>
      <c r="E15" s="15">
        <f>ROUND(D15*0.15,2)-0.01</f>
        <v>98509.48000000001</v>
      </c>
      <c r="F15" s="15">
        <f t="shared" ref="F15" si="39">ROUND(E15*0.15,2)</f>
        <v>14776.42</v>
      </c>
      <c r="G15" s="15">
        <f t="shared" ref="G15" si="40">E15-F15</f>
        <v>83733.060000000012</v>
      </c>
      <c r="H15" s="15">
        <f t="shared" ref="H15" si="41">ROUND(G15*0.01,2)</f>
        <v>837.33</v>
      </c>
      <c r="I15" s="16">
        <f t="shared" ref="I15" si="42">G15-H15</f>
        <v>82895.73000000001</v>
      </c>
    </row>
    <row r="16" spans="1:9" ht="15" customHeight="1" x14ac:dyDescent="0.25">
      <c r="A16" s="26">
        <f t="shared" si="11"/>
        <v>45535</v>
      </c>
      <c r="B16" s="15">
        <v>17610911.890000001</v>
      </c>
      <c r="C16" s="15">
        <v>16735038.979999993</v>
      </c>
      <c r="D16" s="15">
        <f t="shared" ref="D16" si="43">B16-C16</f>
        <v>875872.9100000076</v>
      </c>
      <c r="E16" s="15">
        <f>ROUND(D16*0.15,2)</f>
        <v>131380.94</v>
      </c>
      <c r="F16" s="15">
        <f t="shared" ref="F16" si="44">ROUND(E16*0.15,2)</f>
        <v>19707.14</v>
      </c>
      <c r="G16" s="15">
        <f t="shared" ref="G16" si="45">E16-F16</f>
        <v>111673.8</v>
      </c>
      <c r="H16" s="15">
        <f t="shared" ref="H16" si="46">ROUND(G16*0.01,2)</f>
        <v>1116.74</v>
      </c>
      <c r="I16" s="16">
        <f t="shared" ref="I16" si="47">G16-H16</f>
        <v>110557.06</v>
      </c>
    </row>
    <row r="17" spans="1:9" ht="15" customHeight="1" x14ac:dyDescent="0.25">
      <c r="A17" s="26">
        <f t="shared" si="11"/>
        <v>45542</v>
      </c>
      <c r="B17" s="15">
        <v>16679862.389999999</v>
      </c>
      <c r="C17" s="15">
        <v>15862074.819999995</v>
      </c>
      <c r="D17" s="15">
        <f t="shared" ref="D17" si="48">B17-C17</f>
        <v>817787.57000000402</v>
      </c>
      <c r="E17" s="15">
        <f>ROUND(D17*0.15,2)-0.01</f>
        <v>122668.13</v>
      </c>
      <c r="F17" s="15">
        <f t="shared" ref="F17" si="49">ROUND(E17*0.15,2)</f>
        <v>18400.22</v>
      </c>
      <c r="G17" s="15">
        <f t="shared" ref="G17" si="50">E17-F17</f>
        <v>104267.91</v>
      </c>
      <c r="H17" s="15">
        <f t="shared" ref="H17" si="51">ROUND(G17*0.01,2)</f>
        <v>1042.68</v>
      </c>
      <c r="I17" s="16">
        <f t="shared" ref="I17" si="52">G17-H17</f>
        <v>103225.23000000001</v>
      </c>
    </row>
    <row r="18" spans="1:9" ht="15" customHeight="1" x14ac:dyDescent="0.25">
      <c r="A18" s="26">
        <f t="shared" si="11"/>
        <v>45549</v>
      </c>
      <c r="B18" s="15">
        <v>18107642.939999998</v>
      </c>
      <c r="C18" s="15">
        <v>17330098.509999998</v>
      </c>
      <c r="D18" s="15">
        <f t="shared" ref="D18" si="53">B18-C18</f>
        <v>777544.4299999997</v>
      </c>
      <c r="E18" s="15">
        <f>ROUND(D18*0.15,2)+0.01</f>
        <v>116631.67</v>
      </c>
      <c r="F18" s="15">
        <f t="shared" ref="F18" si="54">ROUND(E18*0.15,2)</f>
        <v>17494.75</v>
      </c>
      <c r="G18" s="15">
        <f t="shared" ref="G18" si="55">E18-F18</f>
        <v>99136.92</v>
      </c>
      <c r="H18" s="15">
        <f t="shared" ref="H18" si="56">ROUND(G18*0.01,2)</f>
        <v>991.37</v>
      </c>
      <c r="I18" s="16">
        <f t="shared" ref="I18" si="57">G18-H18</f>
        <v>98145.55</v>
      </c>
    </row>
    <row r="19" spans="1:9" ht="15" customHeight="1" x14ac:dyDescent="0.25">
      <c r="A19" s="26">
        <f t="shared" si="11"/>
        <v>45556</v>
      </c>
      <c r="B19" s="15">
        <v>17224408.609999999</v>
      </c>
      <c r="C19" s="15">
        <v>16335434.279999999</v>
      </c>
      <c r="D19" s="15">
        <f t="shared" ref="D19" si="58">B19-C19</f>
        <v>888974.33000000007</v>
      </c>
      <c r="E19" s="15">
        <f t="shared" ref="E19:E24" si="59">ROUND(D19*0.15,2)</f>
        <v>133346.15</v>
      </c>
      <c r="F19" s="15">
        <f t="shared" ref="F19" si="60">ROUND(E19*0.15,2)</f>
        <v>20001.919999999998</v>
      </c>
      <c r="G19" s="15">
        <f t="shared" ref="G19" si="61">E19-F19</f>
        <v>113344.23</v>
      </c>
      <c r="H19" s="15">
        <f t="shared" ref="H19" si="62">ROUND(G19*0.01,2)</f>
        <v>1133.44</v>
      </c>
      <c r="I19" s="16">
        <f t="shared" ref="I19" si="63">G19-H19</f>
        <v>112210.79</v>
      </c>
    </row>
    <row r="20" spans="1:9" ht="15" customHeight="1" x14ac:dyDescent="0.25">
      <c r="A20" s="26">
        <f t="shared" si="11"/>
        <v>45563</v>
      </c>
      <c r="B20" s="15">
        <v>16897370.990000002</v>
      </c>
      <c r="C20" s="15">
        <v>16042369.649999999</v>
      </c>
      <c r="D20" s="15">
        <f t="shared" ref="D20" si="64">B20-C20</f>
        <v>855001.34000000358</v>
      </c>
      <c r="E20" s="15">
        <f t="shared" si="59"/>
        <v>128250.2</v>
      </c>
      <c r="F20" s="15">
        <f t="shared" ref="F20" si="65">ROUND(E20*0.15,2)</f>
        <v>19237.53</v>
      </c>
      <c r="G20" s="15">
        <f t="shared" ref="G20" si="66">E20-F20</f>
        <v>109012.67</v>
      </c>
      <c r="H20" s="15">
        <f t="shared" ref="H20" si="67">ROUND(G20*0.01,2)</f>
        <v>1090.1300000000001</v>
      </c>
      <c r="I20" s="16">
        <f t="shared" ref="I20" si="68">G20-H20</f>
        <v>107922.54</v>
      </c>
    </row>
    <row r="21" spans="1:9" ht="15" customHeight="1" x14ac:dyDescent="0.25">
      <c r="A21" s="26">
        <f t="shared" si="11"/>
        <v>45570</v>
      </c>
      <c r="B21" s="15">
        <v>17448145.350000001</v>
      </c>
      <c r="C21" s="15">
        <v>16547324.49</v>
      </c>
      <c r="D21" s="15">
        <f t="shared" ref="D21" si="69">B21-C21</f>
        <v>900820.86000000127</v>
      </c>
      <c r="E21" s="15">
        <f t="shared" si="59"/>
        <v>135123.13</v>
      </c>
      <c r="F21" s="15">
        <f t="shared" ref="F21" si="70">ROUND(E21*0.15,2)</f>
        <v>20268.47</v>
      </c>
      <c r="G21" s="15">
        <f t="shared" ref="G21" si="71">E21-F21</f>
        <v>114854.66</v>
      </c>
      <c r="H21" s="15">
        <f t="shared" ref="H21" si="72">ROUND(G21*0.01,2)</f>
        <v>1148.55</v>
      </c>
      <c r="I21" s="16">
        <f t="shared" ref="I21" si="73">G21-H21</f>
        <v>113706.11</v>
      </c>
    </row>
    <row r="22" spans="1:9" ht="15" customHeight="1" x14ac:dyDescent="0.25">
      <c r="A22" s="26">
        <f t="shared" si="11"/>
        <v>45577</v>
      </c>
      <c r="B22" s="15">
        <v>17908928.099999998</v>
      </c>
      <c r="C22" s="15">
        <v>17186866.950000003</v>
      </c>
      <c r="D22" s="15">
        <f t="shared" ref="D22" si="74">B22-C22</f>
        <v>722061.14999999478</v>
      </c>
      <c r="E22" s="15">
        <f t="shared" si="59"/>
        <v>108309.17</v>
      </c>
      <c r="F22" s="15">
        <f t="shared" ref="F22" si="75">ROUND(E22*0.15,2)</f>
        <v>16246.38</v>
      </c>
      <c r="G22" s="15">
        <f t="shared" ref="G22" si="76">E22-F22</f>
        <v>92062.79</v>
      </c>
      <c r="H22" s="15">
        <f t="shared" ref="H22" si="77">ROUND(G22*0.01,2)</f>
        <v>920.63</v>
      </c>
      <c r="I22" s="16">
        <f t="shared" ref="I22" si="78">G22-H22</f>
        <v>91142.159999999989</v>
      </c>
    </row>
    <row r="23" spans="1:9" ht="15" customHeight="1" x14ac:dyDescent="0.25">
      <c r="A23" s="26">
        <f t="shared" si="11"/>
        <v>45584</v>
      </c>
      <c r="B23" s="15">
        <v>18576690.100000001</v>
      </c>
      <c r="C23" s="15">
        <v>17797733.479999993</v>
      </c>
      <c r="D23" s="15">
        <f t="shared" ref="D23" si="79">B23-C23</f>
        <v>778956.62000000849</v>
      </c>
      <c r="E23" s="15">
        <f t="shared" si="59"/>
        <v>116843.49</v>
      </c>
      <c r="F23" s="15">
        <f t="shared" ref="F23" si="80">ROUND(E23*0.15,2)</f>
        <v>17526.52</v>
      </c>
      <c r="G23" s="15">
        <f t="shared" ref="G23" si="81">E23-F23</f>
        <v>99316.97</v>
      </c>
      <c r="H23" s="15">
        <f t="shared" ref="H23" si="82">ROUND(G23*0.01,2)</f>
        <v>993.17</v>
      </c>
      <c r="I23" s="16">
        <f t="shared" ref="I23" si="83">G23-H23</f>
        <v>98323.8</v>
      </c>
    </row>
    <row r="24" spans="1:9" ht="15" customHeight="1" x14ac:dyDescent="0.25">
      <c r="A24" s="26">
        <f t="shared" si="11"/>
        <v>45591</v>
      </c>
      <c r="B24" s="15">
        <v>18986603.68</v>
      </c>
      <c r="C24" s="15">
        <v>18141588.520000007</v>
      </c>
      <c r="D24" s="15">
        <f t="shared" ref="D24" si="84">B24-C24</f>
        <v>845015.1599999927</v>
      </c>
      <c r="E24" s="15">
        <f t="shared" si="59"/>
        <v>126752.27</v>
      </c>
      <c r="F24" s="15">
        <f t="shared" ref="F24" si="85">ROUND(E24*0.15,2)</f>
        <v>19012.84</v>
      </c>
      <c r="G24" s="15">
        <f t="shared" ref="G24" si="86">E24-F24</f>
        <v>107739.43000000001</v>
      </c>
      <c r="H24" s="15">
        <f t="shared" ref="H24" si="87">ROUND(G24*0.01,2)</f>
        <v>1077.3900000000001</v>
      </c>
      <c r="I24" s="16">
        <f t="shared" ref="I24" si="88">G24-H24</f>
        <v>106662.04000000001</v>
      </c>
    </row>
    <row r="25" spans="1:9" ht="15" customHeight="1" x14ac:dyDescent="0.25">
      <c r="A25" s="26">
        <f t="shared" si="11"/>
        <v>45598</v>
      </c>
      <c r="B25" s="15">
        <v>0</v>
      </c>
      <c r="C25" s="15">
        <v>0</v>
      </c>
      <c r="D25" s="15">
        <f t="shared" ref="D25" si="89">B25-C25</f>
        <v>0</v>
      </c>
      <c r="E25" s="15">
        <f t="shared" ref="E25" si="90">ROUND(D25*0.15,2)</f>
        <v>0</v>
      </c>
      <c r="F25" s="15">
        <f t="shared" ref="F25" si="91">ROUND(E25*0.15,2)</f>
        <v>0</v>
      </c>
      <c r="G25" s="15">
        <f t="shared" ref="G25" si="92">E25-F25</f>
        <v>0</v>
      </c>
      <c r="H25" s="15">
        <f t="shared" ref="H25" si="93">ROUND(G25*0.01,2)</f>
        <v>0</v>
      </c>
      <c r="I25" s="16">
        <f t="shared" ref="I25" si="94">G25-H25</f>
        <v>0</v>
      </c>
    </row>
    <row r="26" spans="1:9" ht="15" customHeight="1" x14ac:dyDescent="0.25">
      <c r="B26" s="15"/>
      <c r="C26" s="15"/>
      <c r="D26" s="15"/>
      <c r="E26" s="15"/>
      <c r="F26" s="15"/>
      <c r="G26" s="15"/>
      <c r="H26" s="15"/>
      <c r="I26" s="16"/>
    </row>
    <row r="27" spans="1:9" ht="15" customHeight="1" thickBot="1" x14ac:dyDescent="0.3">
      <c r="B27" s="17">
        <f t="shared" ref="B27:I27" si="95">SUM(B8:B26)</f>
        <v>314537608.28000003</v>
      </c>
      <c r="C27" s="17">
        <f t="shared" si="95"/>
        <v>300644291.25999999</v>
      </c>
      <c r="D27" s="17">
        <f t="shared" si="95"/>
        <v>13893317.019999988</v>
      </c>
      <c r="E27" s="17">
        <f t="shared" si="95"/>
        <v>2083997.53</v>
      </c>
      <c r="F27" s="17">
        <f t="shared" si="95"/>
        <v>312599.62000000005</v>
      </c>
      <c r="G27" s="17">
        <f t="shared" si="95"/>
        <v>1771397.91</v>
      </c>
      <c r="H27" s="17">
        <f t="shared" si="95"/>
        <v>17713.98</v>
      </c>
      <c r="I27" s="17">
        <f t="shared" si="95"/>
        <v>1753683.9300000004</v>
      </c>
    </row>
    <row r="28" spans="1:9" ht="15" customHeight="1" thickTop="1" x14ac:dyDescent="0.25"/>
    <row r="29" spans="1:9" ht="15" customHeight="1" x14ac:dyDescent="0.25">
      <c r="A29" s="11" t="s">
        <v>17</v>
      </c>
    </row>
    <row r="30" spans="1:9" ht="15" customHeight="1" x14ac:dyDescent="0.25">
      <c r="A30" s="7" t="s">
        <v>14</v>
      </c>
    </row>
    <row r="31" spans="1:9" ht="15" customHeight="1" x14ac:dyDescent="0.25">
      <c r="A31" s="7" t="s">
        <v>15</v>
      </c>
    </row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</sheetData>
  <mergeCells count="2">
    <mergeCell ref="A1:I1"/>
    <mergeCell ref="A6:I6"/>
  </mergeCells>
  <pageMargins left="0.25" right="0.25" top="0.25" bottom="0.25" header="0.25" footer="0"/>
  <pageSetup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1"/>
  <sheetViews>
    <sheetView zoomScaleNormal="100" workbookViewId="0">
      <pane ySplit="6" topLeftCell="A7" activePane="bottomLeft" state="frozen"/>
      <selection pane="bottomLeft" activeCell="B25" sqref="B25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3" t="s">
        <v>16</v>
      </c>
      <c r="B1" s="30"/>
      <c r="C1" s="30"/>
      <c r="D1" s="30"/>
      <c r="E1" s="30"/>
      <c r="F1" s="30"/>
      <c r="G1" s="30"/>
      <c r="H1" s="30"/>
      <c r="I1" s="30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7" t="s">
        <v>20</v>
      </c>
      <c r="B4" s="20">
        <v>172343080.87999997</v>
      </c>
      <c r="C4" s="21">
        <v>165912541.56000003</v>
      </c>
      <c r="D4" s="20">
        <v>6430539.3199999966</v>
      </c>
      <c r="E4" s="20">
        <v>964580.92999999982</v>
      </c>
      <c r="F4" s="20">
        <v>144687.14999999997</v>
      </c>
      <c r="G4" s="20">
        <v>819893.77999999991</v>
      </c>
      <c r="H4" s="22">
        <v>8198.93</v>
      </c>
      <c r="I4" s="20">
        <v>811694.85000000009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1" t="s">
        <v>18</v>
      </c>
      <c r="B6" s="32"/>
      <c r="C6" s="32"/>
      <c r="D6" s="32"/>
      <c r="E6" s="32"/>
      <c r="F6" s="32"/>
      <c r="G6" s="32"/>
      <c r="H6" s="32"/>
      <c r="I6" s="32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6" t="s">
        <v>19</v>
      </c>
      <c r="B8" s="15">
        <v>3153350.49</v>
      </c>
      <c r="C8" s="15">
        <v>2996121.2700000005</v>
      </c>
      <c r="D8" s="15">
        <f t="shared" ref="D8" si="0">B8-C8</f>
        <v>157229.21999999974</v>
      </c>
      <c r="E8" s="15">
        <f t="shared" ref="E8:E13" si="1">ROUND(D8*0.15,2)</f>
        <v>23584.38</v>
      </c>
      <c r="F8" s="15">
        <f t="shared" ref="F8" si="2">ROUND(E8*0.15,2)</f>
        <v>3537.66</v>
      </c>
      <c r="G8" s="15">
        <f t="shared" ref="G8" si="3">E8-F8</f>
        <v>20046.72</v>
      </c>
      <c r="H8" s="15">
        <f t="shared" ref="H8" si="4">ROUND(G8*0.01,2)</f>
        <v>200.47</v>
      </c>
      <c r="I8" s="16">
        <f t="shared" ref="I8" si="5">G8-H8</f>
        <v>19846.25</v>
      </c>
    </row>
    <row r="9" spans="1:9" ht="15" customHeight="1" x14ac:dyDescent="0.25">
      <c r="A9" s="26">
        <v>45486</v>
      </c>
      <c r="B9" s="15">
        <v>4046966.2500000005</v>
      </c>
      <c r="C9" s="15">
        <v>3871504.4400000004</v>
      </c>
      <c r="D9" s="15">
        <f t="shared" ref="D9" si="6">B9-C9</f>
        <v>175461.81000000006</v>
      </c>
      <c r="E9" s="15">
        <f t="shared" si="1"/>
        <v>26319.27</v>
      </c>
      <c r="F9" s="15">
        <f t="shared" ref="F9" si="7">ROUND(E9*0.15,2)</f>
        <v>3947.89</v>
      </c>
      <c r="G9" s="15">
        <f t="shared" ref="G9" si="8">E9-F9</f>
        <v>22371.38</v>
      </c>
      <c r="H9" s="15">
        <f t="shared" ref="H9" si="9">ROUND(G9*0.01,2)</f>
        <v>223.71</v>
      </c>
      <c r="I9" s="16">
        <f t="shared" ref="I9" si="10">G9-H9</f>
        <v>22147.670000000002</v>
      </c>
    </row>
    <row r="10" spans="1:9" ht="15" customHeight="1" x14ac:dyDescent="0.25">
      <c r="A10" s="26">
        <f t="shared" ref="A10:A25" si="11">A9+7</f>
        <v>45493</v>
      </c>
      <c r="B10" s="15">
        <v>4615637.42</v>
      </c>
      <c r="C10" s="15">
        <v>4442129.67</v>
      </c>
      <c r="D10" s="15">
        <f t="shared" ref="D10" si="12">B10-C10</f>
        <v>173507.75</v>
      </c>
      <c r="E10" s="15">
        <f t="shared" si="1"/>
        <v>26026.16</v>
      </c>
      <c r="F10" s="15">
        <f t="shared" ref="F10" si="13">ROUND(E10*0.15,2)</f>
        <v>3903.92</v>
      </c>
      <c r="G10" s="15">
        <f t="shared" ref="G10" si="14">E10-F10</f>
        <v>22122.239999999998</v>
      </c>
      <c r="H10" s="15">
        <f t="shared" ref="H10" si="15">ROUND(G10*0.01,2)</f>
        <v>221.22</v>
      </c>
      <c r="I10" s="16">
        <f t="shared" ref="I10" si="16">G10-H10</f>
        <v>21901.019999999997</v>
      </c>
    </row>
    <row r="11" spans="1:9" ht="15" customHeight="1" x14ac:dyDescent="0.25">
      <c r="A11" s="26">
        <f t="shared" si="11"/>
        <v>45500</v>
      </c>
      <c r="B11" s="15">
        <v>3228871.8</v>
      </c>
      <c r="C11" s="15">
        <v>3104877.17</v>
      </c>
      <c r="D11" s="15">
        <f t="shared" ref="D11" si="17">B11-C11</f>
        <v>123994.62999999989</v>
      </c>
      <c r="E11" s="15">
        <f t="shared" si="1"/>
        <v>18599.189999999999</v>
      </c>
      <c r="F11" s="15">
        <f t="shared" ref="F11" si="18">ROUND(E11*0.15,2)</f>
        <v>2789.88</v>
      </c>
      <c r="G11" s="15">
        <f t="shared" ref="G11" si="19">E11-F11</f>
        <v>15809.309999999998</v>
      </c>
      <c r="H11" s="15">
        <f t="shared" ref="H11" si="20">ROUND(G11*0.01,2)</f>
        <v>158.09</v>
      </c>
      <c r="I11" s="16">
        <f t="shared" ref="I11" si="21">G11-H11</f>
        <v>15651.219999999998</v>
      </c>
    </row>
    <row r="12" spans="1:9" ht="15" customHeight="1" x14ac:dyDescent="0.25">
      <c r="A12" s="26">
        <f t="shared" si="11"/>
        <v>45507</v>
      </c>
      <c r="B12" s="15">
        <v>3587109.39</v>
      </c>
      <c r="C12" s="15">
        <v>3393979.6</v>
      </c>
      <c r="D12" s="15">
        <f t="shared" ref="D12" si="22">B12-C12</f>
        <v>193129.79000000004</v>
      </c>
      <c r="E12" s="15">
        <f t="shared" si="1"/>
        <v>28969.47</v>
      </c>
      <c r="F12" s="15">
        <f t="shared" ref="F12" si="23">ROUND(E12*0.15,2)</f>
        <v>4345.42</v>
      </c>
      <c r="G12" s="15">
        <f t="shared" ref="G12" si="24">E12-F12</f>
        <v>24624.050000000003</v>
      </c>
      <c r="H12" s="15">
        <f t="shared" ref="H12" si="25">ROUND(G12*0.01,2)</f>
        <v>246.24</v>
      </c>
      <c r="I12" s="16">
        <f t="shared" ref="I12" si="26">G12-H12</f>
        <v>24377.81</v>
      </c>
    </row>
    <row r="13" spans="1:9" ht="15" customHeight="1" x14ac:dyDescent="0.25">
      <c r="A13" s="26">
        <f t="shared" si="11"/>
        <v>45514</v>
      </c>
      <c r="B13" s="15">
        <v>3210084.46</v>
      </c>
      <c r="C13" s="15">
        <v>3055274.3</v>
      </c>
      <c r="D13" s="15">
        <f t="shared" ref="D13" si="27">B13-C13</f>
        <v>154810.16000000015</v>
      </c>
      <c r="E13" s="15">
        <f t="shared" si="1"/>
        <v>23221.52</v>
      </c>
      <c r="F13" s="15">
        <f t="shared" ref="F13" si="28">ROUND(E13*0.15,2)</f>
        <v>3483.23</v>
      </c>
      <c r="G13" s="15">
        <f t="shared" ref="G13" si="29">E13-F13</f>
        <v>19738.29</v>
      </c>
      <c r="H13" s="15">
        <f t="shared" ref="H13" si="30">ROUND(G13*0.01,2)</f>
        <v>197.38</v>
      </c>
      <c r="I13" s="16">
        <f t="shared" ref="I13" si="31">G13-H13</f>
        <v>19540.91</v>
      </c>
    </row>
    <row r="14" spans="1:9" ht="15" customHeight="1" x14ac:dyDescent="0.25">
      <c r="A14" s="26">
        <f t="shared" si="11"/>
        <v>45521</v>
      </c>
      <c r="B14" s="15">
        <v>3388922.75</v>
      </c>
      <c r="C14" s="15">
        <v>3184601.55</v>
      </c>
      <c r="D14" s="15">
        <f t="shared" ref="D14" si="32">B14-C14</f>
        <v>204321.20000000019</v>
      </c>
      <c r="E14" s="15">
        <f>ROUND(D14*0.15,2)-0.01</f>
        <v>30648.170000000002</v>
      </c>
      <c r="F14" s="15">
        <f t="shared" ref="F14" si="33">ROUND(E14*0.15,2)</f>
        <v>4597.2299999999996</v>
      </c>
      <c r="G14" s="15">
        <f t="shared" ref="G14" si="34">E14-F14</f>
        <v>26050.940000000002</v>
      </c>
      <c r="H14" s="15">
        <f t="shared" ref="H14" si="35">ROUND(G14*0.01,2)</f>
        <v>260.51</v>
      </c>
      <c r="I14" s="16">
        <f t="shared" ref="I14" si="36">G14-H14</f>
        <v>25790.430000000004</v>
      </c>
    </row>
    <row r="15" spans="1:9" ht="15" customHeight="1" x14ac:dyDescent="0.25">
      <c r="A15" s="26">
        <f t="shared" si="11"/>
        <v>45528</v>
      </c>
      <c r="B15" s="15">
        <v>3438874.17</v>
      </c>
      <c r="C15" s="15">
        <v>3288532.07</v>
      </c>
      <c r="D15" s="15">
        <f t="shared" ref="D15" si="37">B15-C15</f>
        <v>150342.10000000009</v>
      </c>
      <c r="E15" s="15">
        <f>ROUND(D15*0.15,2)+0.01</f>
        <v>22551.329999999998</v>
      </c>
      <c r="F15" s="15">
        <f t="shared" ref="F15" si="38">ROUND(E15*0.15,2)</f>
        <v>3382.7</v>
      </c>
      <c r="G15" s="15">
        <f t="shared" ref="G15" si="39">E15-F15</f>
        <v>19168.629999999997</v>
      </c>
      <c r="H15" s="15">
        <f t="shared" ref="H15" si="40">ROUND(G15*0.01,2)</f>
        <v>191.69</v>
      </c>
      <c r="I15" s="16">
        <f t="shared" ref="I15" si="41">G15-H15</f>
        <v>18976.939999999999</v>
      </c>
    </row>
    <row r="16" spans="1:9" ht="15" customHeight="1" x14ac:dyDescent="0.25">
      <c r="A16" s="26">
        <f t="shared" si="11"/>
        <v>45535</v>
      </c>
      <c r="B16" s="15">
        <v>3531655.3200000003</v>
      </c>
      <c r="C16" s="15">
        <v>3363056.68</v>
      </c>
      <c r="D16" s="15">
        <f t="shared" ref="D16" si="42">B16-C16</f>
        <v>168598.64000000013</v>
      </c>
      <c r="E16" s="15">
        <f t="shared" ref="E16:E21" si="43">ROUND(D16*0.15,2)</f>
        <v>25289.8</v>
      </c>
      <c r="F16" s="15">
        <f t="shared" ref="F16" si="44">ROUND(E16*0.15,2)</f>
        <v>3793.47</v>
      </c>
      <c r="G16" s="15">
        <f t="shared" ref="G16" si="45">E16-F16</f>
        <v>21496.329999999998</v>
      </c>
      <c r="H16" s="15">
        <f t="shared" ref="H16" si="46">ROUND(G16*0.01,2)</f>
        <v>214.96</v>
      </c>
      <c r="I16" s="16">
        <f t="shared" ref="I16" si="47">G16-H16</f>
        <v>21281.37</v>
      </c>
    </row>
    <row r="17" spans="1:9" ht="15" customHeight="1" x14ac:dyDescent="0.25">
      <c r="A17" s="26">
        <f t="shared" si="11"/>
        <v>45542</v>
      </c>
      <c r="B17" s="15">
        <v>5446814.6200000001</v>
      </c>
      <c r="C17" s="15">
        <v>5383387.790000001</v>
      </c>
      <c r="D17" s="15">
        <f t="shared" ref="D17" si="48">B17-C17</f>
        <v>63426.829999999143</v>
      </c>
      <c r="E17" s="15">
        <f t="shared" si="43"/>
        <v>9514.02</v>
      </c>
      <c r="F17" s="15">
        <f t="shared" ref="F17" si="49">ROUND(E17*0.15,2)</f>
        <v>1427.1</v>
      </c>
      <c r="G17" s="15">
        <f t="shared" ref="G17" si="50">E17-F17</f>
        <v>8086.92</v>
      </c>
      <c r="H17" s="15">
        <f t="shared" ref="H17" si="51">ROUND(G17*0.01,2)</f>
        <v>80.87</v>
      </c>
      <c r="I17" s="16">
        <f t="shared" ref="I17" si="52">G17-H17</f>
        <v>8006.05</v>
      </c>
    </row>
    <row r="18" spans="1:9" ht="15" customHeight="1" x14ac:dyDescent="0.25">
      <c r="A18" s="26">
        <f t="shared" si="11"/>
        <v>45549</v>
      </c>
      <c r="B18" s="15">
        <v>3172306.3</v>
      </c>
      <c r="C18" s="15">
        <v>3007993.61</v>
      </c>
      <c r="D18" s="15">
        <f t="shared" ref="D18" si="53">B18-C18</f>
        <v>164312.68999999994</v>
      </c>
      <c r="E18" s="15">
        <f t="shared" si="43"/>
        <v>24646.9</v>
      </c>
      <c r="F18" s="15">
        <f t="shared" ref="F18" si="54">ROUND(E18*0.15,2)</f>
        <v>3697.04</v>
      </c>
      <c r="G18" s="15">
        <f t="shared" ref="G18" si="55">E18-F18</f>
        <v>20949.86</v>
      </c>
      <c r="H18" s="15">
        <f t="shared" ref="H18" si="56">ROUND(G18*0.01,2)</f>
        <v>209.5</v>
      </c>
      <c r="I18" s="16">
        <f t="shared" ref="I18" si="57">G18-H18</f>
        <v>20740.36</v>
      </c>
    </row>
    <row r="19" spans="1:9" ht="15" customHeight="1" x14ac:dyDescent="0.25">
      <c r="A19" s="26">
        <f t="shared" si="11"/>
        <v>45556</v>
      </c>
      <c r="B19" s="15">
        <v>8789265.3500000015</v>
      </c>
      <c r="C19" s="15">
        <v>8604524.9699999988</v>
      </c>
      <c r="D19" s="15">
        <f t="shared" ref="D19" si="58">B19-C19</f>
        <v>184740.38000000268</v>
      </c>
      <c r="E19" s="15">
        <f t="shared" si="43"/>
        <v>27711.06</v>
      </c>
      <c r="F19" s="15">
        <f t="shared" ref="F19" si="59">ROUND(E19*0.15,2)</f>
        <v>4156.66</v>
      </c>
      <c r="G19" s="15">
        <f t="shared" ref="G19" si="60">E19-F19</f>
        <v>23554.400000000001</v>
      </c>
      <c r="H19" s="15">
        <f t="shared" ref="H19" si="61">ROUND(G19*0.01,2)</f>
        <v>235.54</v>
      </c>
      <c r="I19" s="16">
        <f t="shared" ref="I19" si="62">G19-H19</f>
        <v>23318.86</v>
      </c>
    </row>
    <row r="20" spans="1:9" ht="15" customHeight="1" x14ac:dyDescent="0.25">
      <c r="A20" s="26">
        <f t="shared" si="11"/>
        <v>45563</v>
      </c>
      <c r="B20" s="15">
        <v>2966715.0300000003</v>
      </c>
      <c r="C20" s="15">
        <v>2818076.97</v>
      </c>
      <c r="D20" s="15">
        <f t="shared" ref="D20" si="63">B20-C20</f>
        <v>148638.06000000006</v>
      </c>
      <c r="E20" s="15">
        <f t="shared" si="43"/>
        <v>22295.71</v>
      </c>
      <c r="F20" s="15">
        <f t="shared" ref="F20" si="64">ROUND(E20*0.15,2)</f>
        <v>3344.36</v>
      </c>
      <c r="G20" s="15">
        <f t="shared" ref="G20" si="65">E20-F20</f>
        <v>18951.349999999999</v>
      </c>
      <c r="H20" s="15">
        <f t="shared" ref="H20" si="66">ROUND(G20*0.01,2)</f>
        <v>189.51</v>
      </c>
      <c r="I20" s="16">
        <f t="shared" ref="I20" si="67">G20-H20</f>
        <v>18761.84</v>
      </c>
    </row>
    <row r="21" spans="1:9" ht="15" customHeight="1" x14ac:dyDescent="0.25">
      <c r="A21" s="26">
        <f t="shared" si="11"/>
        <v>45570</v>
      </c>
      <c r="B21" s="15">
        <v>3120500.4699999997</v>
      </c>
      <c r="C21" s="15">
        <v>2965507.88</v>
      </c>
      <c r="D21" s="15">
        <f t="shared" ref="D21" si="68">B21-C21</f>
        <v>154992.58999999985</v>
      </c>
      <c r="E21" s="15">
        <f t="shared" si="43"/>
        <v>23248.89</v>
      </c>
      <c r="F21" s="15">
        <f t="shared" ref="F21" si="69">ROUND(E21*0.15,2)</f>
        <v>3487.33</v>
      </c>
      <c r="G21" s="15">
        <f t="shared" ref="G21" si="70">E21-F21</f>
        <v>19761.559999999998</v>
      </c>
      <c r="H21" s="15">
        <f t="shared" ref="H21" si="71">ROUND(G21*0.01,2)</f>
        <v>197.62</v>
      </c>
      <c r="I21" s="16">
        <f t="shared" ref="I21" si="72">G21-H21</f>
        <v>19563.939999999999</v>
      </c>
    </row>
    <row r="22" spans="1:9" ht="15" customHeight="1" x14ac:dyDescent="0.25">
      <c r="A22" s="26">
        <f t="shared" si="11"/>
        <v>45577</v>
      </c>
      <c r="B22" s="15">
        <v>3762924.6200000006</v>
      </c>
      <c r="C22" s="15">
        <v>3642344.96</v>
      </c>
      <c r="D22" s="15">
        <f t="shared" ref="D22" si="73">B22-C22</f>
        <v>120579.66000000061</v>
      </c>
      <c r="E22" s="15">
        <f t="shared" ref="E22" si="74">ROUND(D22*0.15,2)</f>
        <v>18086.95</v>
      </c>
      <c r="F22" s="15">
        <f t="shared" ref="F22" si="75">ROUND(E22*0.15,2)</f>
        <v>2713.04</v>
      </c>
      <c r="G22" s="15">
        <f t="shared" ref="G22" si="76">E22-F22</f>
        <v>15373.91</v>
      </c>
      <c r="H22" s="15">
        <f t="shared" ref="H22" si="77">ROUND(G22*0.01,2)</f>
        <v>153.74</v>
      </c>
      <c r="I22" s="16">
        <f t="shared" ref="I22" si="78">G22-H22</f>
        <v>15220.17</v>
      </c>
    </row>
    <row r="23" spans="1:9" ht="15" customHeight="1" x14ac:dyDescent="0.25">
      <c r="A23" s="26">
        <f t="shared" si="11"/>
        <v>45584</v>
      </c>
      <c r="B23" s="15">
        <v>3080578.48</v>
      </c>
      <c r="C23" s="15">
        <v>2919908.1900000004</v>
      </c>
      <c r="D23" s="15">
        <f t="shared" ref="D23" si="79">B23-C23</f>
        <v>160670.28999999957</v>
      </c>
      <c r="E23" s="15">
        <f t="shared" ref="E23" si="80">ROUND(D23*0.15,2)</f>
        <v>24100.54</v>
      </c>
      <c r="F23" s="15">
        <f t="shared" ref="F23" si="81">ROUND(E23*0.15,2)</f>
        <v>3615.08</v>
      </c>
      <c r="G23" s="15">
        <f t="shared" ref="G23" si="82">E23-F23</f>
        <v>20485.46</v>
      </c>
      <c r="H23" s="15">
        <f t="shared" ref="H23" si="83">ROUND(G23*0.01,2)</f>
        <v>204.85</v>
      </c>
      <c r="I23" s="16">
        <f t="shared" ref="I23" si="84">G23-H23</f>
        <v>20280.61</v>
      </c>
    </row>
    <row r="24" spans="1:9" ht="15" customHeight="1" x14ac:dyDescent="0.25">
      <c r="A24" s="26">
        <f t="shared" si="11"/>
        <v>45591</v>
      </c>
      <c r="B24" s="15">
        <v>3052797.51</v>
      </c>
      <c r="C24" s="15">
        <v>2877430.16</v>
      </c>
      <c r="D24" s="15">
        <f t="shared" ref="D24" si="85">B24-C24</f>
        <v>175367.34999999963</v>
      </c>
      <c r="E24" s="15">
        <f t="shared" ref="E24" si="86">ROUND(D24*0.15,2)</f>
        <v>26305.1</v>
      </c>
      <c r="F24" s="15">
        <f t="shared" ref="F24" si="87">ROUND(E24*0.15,2)</f>
        <v>3945.77</v>
      </c>
      <c r="G24" s="15">
        <f t="shared" ref="G24" si="88">E24-F24</f>
        <v>22359.329999999998</v>
      </c>
      <c r="H24" s="15">
        <f t="shared" ref="H24" si="89">ROUND(G24*0.01,2)</f>
        <v>223.59</v>
      </c>
      <c r="I24" s="16">
        <f t="shared" ref="I24" si="90">G24-H24</f>
        <v>22135.739999999998</v>
      </c>
    </row>
    <row r="25" spans="1:9" ht="15" customHeight="1" x14ac:dyDescent="0.25">
      <c r="A25" s="26">
        <f t="shared" si="11"/>
        <v>45598</v>
      </c>
      <c r="B25" s="15">
        <v>0</v>
      </c>
      <c r="C25" s="15">
        <v>0</v>
      </c>
      <c r="D25" s="15">
        <f t="shared" ref="D25" si="91">B25-C25</f>
        <v>0</v>
      </c>
      <c r="E25" s="15">
        <f t="shared" ref="E25" si="92">ROUND(D25*0.15,2)</f>
        <v>0</v>
      </c>
      <c r="F25" s="15">
        <f t="shared" ref="F25" si="93">ROUND(E25*0.15,2)</f>
        <v>0</v>
      </c>
      <c r="G25" s="15">
        <f t="shared" ref="G25" si="94">E25-F25</f>
        <v>0</v>
      </c>
      <c r="H25" s="15">
        <f t="shared" ref="H25" si="95">ROUND(G25*0.01,2)</f>
        <v>0</v>
      </c>
      <c r="I25" s="16">
        <f t="shared" ref="I25" si="96">G25-H25</f>
        <v>0</v>
      </c>
    </row>
    <row r="26" spans="1:9" ht="15" customHeight="1" x14ac:dyDescent="0.25">
      <c r="B26" s="15"/>
      <c r="C26" s="15"/>
      <c r="D26" s="15"/>
      <c r="E26" s="15"/>
      <c r="F26" s="15"/>
      <c r="G26" s="15"/>
      <c r="H26" s="15"/>
      <c r="I26" s="16"/>
    </row>
    <row r="27" spans="1:9" ht="15" customHeight="1" thickBot="1" x14ac:dyDescent="0.3">
      <c r="B27" s="17">
        <f t="shared" ref="B27:I27" si="97">SUM(B8:B26)</f>
        <v>65593374.429999992</v>
      </c>
      <c r="C27" s="17">
        <f t="shared" si="97"/>
        <v>62919251.280000001</v>
      </c>
      <c r="D27" s="17">
        <f t="shared" si="97"/>
        <v>2674123.1500000018</v>
      </c>
      <c r="E27" s="17">
        <f t="shared" si="97"/>
        <v>401118.45999999996</v>
      </c>
      <c r="F27" s="17">
        <f t="shared" si="97"/>
        <v>60167.78</v>
      </c>
      <c r="G27" s="17">
        <f t="shared" si="97"/>
        <v>340950.68</v>
      </c>
      <c r="H27" s="17">
        <f t="shared" si="97"/>
        <v>3409.4900000000002</v>
      </c>
      <c r="I27" s="17">
        <f t="shared" si="97"/>
        <v>337541.18999999989</v>
      </c>
    </row>
    <row r="28" spans="1:9" ht="15" customHeight="1" thickTop="1" x14ac:dyDescent="0.25"/>
    <row r="29" spans="1:9" ht="15" customHeight="1" x14ac:dyDescent="0.25">
      <c r="A29" s="11" t="s">
        <v>17</v>
      </c>
    </row>
    <row r="30" spans="1:9" ht="15" customHeight="1" x14ac:dyDescent="0.25">
      <c r="A30" s="7" t="s">
        <v>14</v>
      </c>
    </row>
    <row r="31" spans="1:9" ht="15" customHeight="1" x14ac:dyDescent="0.25">
      <c r="A31" s="7" t="s">
        <v>15</v>
      </c>
    </row>
  </sheetData>
  <mergeCells count="2">
    <mergeCell ref="A1:I1"/>
    <mergeCell ref="A6:I6"/>
  </mergeCells>
  <pageMargins left="0.25" right="0.25" top="0.25" bottom="0.25" header="0" footer="0"/>
  <pageSetup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1"/>
  <sheetViews>
    <sheetView zoomScaleNormal="100" workbookViewId="0">
      <pane ySplit="6" topLeftCell="A7" activePane="bottomLeft" state="frozen"/>
      <selection pane="bottomLeft" activeCell="B25" sqref="B25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0" t="s">
        <v>7</v>
      </c>
      <c r="B1" s="30"/>
      <c r="C1" s="30"/>
      <c r="D1" s="30"/>
      <c r="E1" s="30"/>
      <c r="F1" s="30"/>
      <c r="G1" s="30"/>
      <c r="H1" s="30"/>
      <c r="I1" s="30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7" t="s">
        <v>20</v>
      </c>
      <c r="B4" s="20">
        <v>2104188575.55</v>
      </c>
      <c r="C4" s="21">
        <v>2029368874.7499998</v>
      </c>
      <c r="D4" s="20">
        <v>74819700.800000042</v>
      </c>
      <c r="E4" s="20">
        <v>11222955.109999999</v>
      </c>
      <c r="F4" s="20">
        <v>1683443.27</v>
      </c>
      <c r="G4" s="20">
        <v>9539511.8400000017</v>
      </c>
      <c r="H4" s="22">
        <v>95395.089999999967</v>
      </c>
      <c r="I4" s="20">
        <v>9444116.7499999981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1" t="s">
        <v>18</v>
      </c>
      <c r="B6" s="32"/>
      <c r="C6" s="32"/>
      <c r="D6" s="32"/>
      <c r="E6" s="32"/>
      <c r="F6" s="32"/>
      <c r="G6" s="32"/>
      <c r="H6" s="32"/>
      <c r="I6" s="32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6" t="s">
        <v>19</v>
      </c>
      <c r="B8" s="15">
        <v>39972814.5</v>
      </c>
      <c r="C8" s="15">
        <v>38295138.620000005</v>
      </c>
      <c r="D8" s="15">
        <f t="shared" ref="D8" si="0">B8-C8</f>
        <v>1677675.8799999952</v>
      </c>
      <c r="E8" s="15">
        <f>ROUND(D8*0.15,2)</f>
        <v>251651.38</v>
      </c>
      <c r="F8" s="15">
        <f t="shared" ref="F8" si="1">ROUND(E8*0.15,2)</f>
        <v>37747.71</v>
      </c>
      <c r="G8" s="15">
        <f t="shared" ref="G8" si="2">E8-F8</f>
        <v>213903.67</v>
      </c>
      <c r="H8" s="15">
        <f t="shared" ref="H8" si="3">ROUND(G8*0.01,2)</f>
        <v>2139.04</v>
      </c>
      <c r="I8" s="16">
        <f t="shared" ref="I8" si="4">G8-H8</f>
        <v>211764.63</v>
      </c>
    </row>
    <row r="9" spans="1:9" ht="15" customHeight="1" x14ac:dyDescent="0.25">
      <c r="A9" s="26">
        <v>45486</v>
      </c>
      <c r="B9" s="15">
        <v>49090394.350000001</v>
      </c>
      <c r="C9" s="15">
        <v>47525430.809999995</v>
      </c>
      <c r="D9" s="15">
        <f t="shared" ref="D9" si="5">B9-C9</f>
        <v>1564963.5400000066</v>
      </c>
      <c r="E9" s="15">
        <f>ROUND(D9*0.15,2)</f>
        <v>234744.53</v>
      </c>
      <c r="F9" s="15">
        <f t="shared" ref="F9" si="6">ROUND(E9*0.15,2)</f>
        <v>35211.68</v>
      </c>
      <c r="G9" s="15">
        <f t="shared" ref="G9" si="7">E9-F9</f>
        <v>199532.85</v>
      </c>
      <c r="H9" s="15">
        <f t="shared" ref="H9" si="8">ROUND(G9*0.01,2)</f>
        <v>1995.33</v>
      </c>
      <c r="I9" s="16">
        <f t="shared" ref="I9" si="9">G9-H9</f>
        <v>197537.52000000002</v>
      </c>
    </row>
    <row r="10" spans="1:9" ht="15" customHeight="1" x14ac:dyDescent="0.25">
      <c r="A10" s="26">
        <f t="shared" ref="A10:A25" si="10">A9+7</f>
        <v>45493</v>
      </c>
      <c r="B10" s="15">
        <v>41092501.019999996</v>
      </c>
      <c r="C10" s="15">
        <v>38769479.730000004</v>
      </c>
      <c r="D10" s="15">
        <f t="shared" ref="D10" si="11">B10-C10</f>
        <v>2323021.2899999917</v>
      </c>
      <c r="E10" s="15">
        <f>ROUND(D10*0.15,2)+0.01</f>
        <v>348453.2</v>
      </c>
      <c r="F10" s="15">
        <f t="shared" ref="F10" si="12">ROUND(E10*0.15,2)</f>
        <v>52267.98</v>
      </c>
      <c r="G10" s="15">
        <f t="shared" ref="G10" si="13">E10-F10</f>
        <v>296185.22000000003</v>
      </c>
      <c r="H10" s="15">
        <f t="shared" ref="H10" si="14">ROUND(G10*0.01,2)</f>
        <v>2961.85</v>
      </c>
      <c r="I10" s="16">
        <f t="shared" ref="I10" si="15">G10-H10</f>
        <v>293223.37000000005</v>
      </c>
    </row>
    <row r="11" spans="1:9" ht="15" customHeight="1" x14ac:dyDescent="0.25">
      <c r="A11" s="26">
        <f t="shared" si="10"/>
        <v>45500</v>
      </c>
      <c r="B11" s="15">
        <v>37668273.009999998</v>
      </c>
      <c r="C11" s="15">
        <v>36043166.950000003</v>
      </c>
      <c r="D11" s="15">
        <f t="shared" ref="D11" si="16">B11-C11</f>
        <v>1625106.0599999949</v>
      </c>
      <c r="E11" s="15">
        <f>ROUND(D11*0.15,2)</f>
        <v>243765.91</v>
      </c>
      <c r="F11" s="15">
        <f t="shared" ref="F11" si="17">ROUND(E11*0.15,2)</f>
        <v>36564.89</v>
      </c>
      <c r="G11" s="15">
        <f t="shared" ref="G11" si="18">E11-F11</f>
        <v>207201.02000000002</v>
      </c>
      <c r="H11" s="15">
        <f t="shared" ref="H11" si="19">ROUND(G11*0.01,2)</f>
        <v>2072.0100000000002</v>
      </c>
      <c r="I11" s="16">
        <f t="shared" ref="I11" si="20">G11-H11</f>
        <v>205129.01</v>
      </c>
    </row>
    <row r="12" spans="1:9" ht="15" customHeight="1" x14ac:dyDescent="0.25">
      <c r="A12" s="26">
        <f t="shared" si="10"/>
        <v>45507</v>
      </c>
      <c r="B12" s="15">
        <v>42850053.75</v>
      </c>
      <c r="C12" s="15">
        <v>41946863.740000002</v>
      </c>
      <c r="D12" s="15">
        <f t="shared" ref="D12" si="21">B12-C12</f>
        <v>903190.00999999791</v>
      </c>
      <c r="E12" s="15">
        <f>ROUND(D12*0.15,2)</f>
        <v>135478.5</v>
      </c>
      <c r="F12" s="15">
        <f t="shared" ref="F12" si="22">ROUND(E12*0.15,2)</f>
        <v>20321.78</v>
      </c>
      <c r="G12" s="15">
        <f t="shared" ref="G12" si="23">E12-F12</f>
        <v>115156.72</v>
      </c>
      <c r="H12" s="15">
        <f t="shared" ref="H12" si="24">ROUND(G12*0.01,2)</f>
        <v>1151.57</v>
      </c>
      <c r="I12" s="16">
        <f t="shared" ref="I12" si="25">G12-H12</f>
        <v>114005.15</v>
      </c>
    </row>
    <row r="13" spans="1:9" ht="15" customHeight="1" x14ac:dyDescent="0.25">
      <c r="A13" s="26">
        <f t="shared" si="10"/>
        <v>45514</v>
      </c>
      <c r="B13" s="15">
        <v>40644890.680000007</v>
      </c>
      <c r="C13" s="15">
        <v>38737877.719999999</v>
      </c>
      <c r="D13" s="15">
        <f t="shared" ref="D13" si="26">B13-C13</f>
        <v>1907012.9600000083</v>
      </c>
      <c r="E13" s="15">
        <f>ROUND(D13*0.15,2)+0.01</f>
        <v>286051.95</v>
      </c>
      <c r="F13" s="15">
        <f t="shared" ref="F13" si="27">ROUND(E13*0.15,2)</f>
        <v>42907.79</v>
      </c>
      <c r="G13" s="15">
        <f t="shared" ref="G13" si="28">E13-F13</f>
        <v>243144.16</v>
      </c>
      <c r="H13" s="15">
        <f t="shared" ref="H13" si="29">ROUND(G13*0.01,2)</f>
        <v>2431.44</v>
      </c>
      <c r="I13" s="16">
        <f t="shared" ref="I13" si="30">G13-H13</f>
        <v>240712.72</v>
      </c>
    </row>
    <row r="14" spans="1:9" ht="15" customHeight="1" x14ac:dyDescent="0.25">
      <c r="A14" s="26">
        <f t="shared" si="10"/>
        <v>45521</v>
      </c>
      <c r="B14" s="15">
        <v>41758401.189999998</v>
      </c>
      <c r="C14" s="15">
        <v>39925052.119999997</v>
      </c>
      <c r="D14" s="15">
        <f t="shared" ref="D14" si="31">B14-C14</f>
        <v>1833349.0700000003</v>
      </c>
      <c r="E14" s="15">
        <f>ROUND(D14*0.15,2)</f>
        <v>275002.36</v>
      </c>
      <c r="F14" s="15">
        <f t="shared" ref="F14" si="32">ROUND(E14*0.15,2)</f>
        <v>41250.35</v>
      </c>
      <c r="G14" s="15">
        <f t="shared" ref="G14" si="33">E14-F14</f>
        <v>233752.00999999998</v>
      </c>
      <c r="H14" s="15">
        <f t="shared" ref="H14" si="34">ROUND(G14*0.01,2)</f>
        <v>2337.52</v>
      </c>
      <c r="I14" s="16">
        <f t="shared" ref="I14" si="35">G14-H14</f>
        <v>231414.49</v>
      </c>
    </row>
    <row r="15" spans="1:9" ht="15" customHeight="1" x14ac:dyDescent="0.25">
      <c r="A15" s="26">
        <f t="shared" si="10"/>
        <v>45528</v>
      </c>
      <c r="B15" s="15">
        <v>38967109.009999998</v>
      </c>
      <c r="C15" s="15">
        <v>37150819.300000004</v>
      </c>
      <c r="D15" s="15">
        <f t="shared" ref="D15" si="36">B15-C15</f>
        <v>1816289.7099999934</v>
      </c>
      <c r="E15" s="15">
        <f>ROUND(D15*0.15,2)-0.01</f>
        <v>272443.45</v>
      </c>
      <c r="F15" s="15">
        <f t="shared" ref="F15" si="37">ROUND(E15*0.15,2)</f>
        <v>40866.519999999997</v>
      </c>
      <c r="G15" s="15">
        <f t="shared" ref="G15" si="38">E15-F15</f>
        <v>231576.93000000002</v>
      </c>
      <c r="H15" s="15">
        <f t="shared" ref="H15" si="39">ROUND(G15*0.01,2)</f>
        <v>2315.77</v>
      </c>
      <c r="I15" s="16">
        <f t="shared" ref="I15" si="40">G15-H15</f>
        <v>229261.16000000003</v>
      </c>
    </row>
    <row r="16" spans="1:9" ht="15" customHeight="1" x14ac:dyDescent="0.25">
      <c r="A16" s="26">
        <f t="shared" si="10"/>
        <v>45535</v>
      </c>
      <c r="B16" s="15">
        <v>48275943.540000007</v>
      </c>
      <c r="C16" s="15">
        <v>46507423.980000004</v>
      </c>
      <c r="D16" s="15">
        <f t="shared" ref="D16" si="41">B16-C16</f>
        <v>1768519.5600000024</v>
      </c>
      <c r="E16" s="15">
        <f t="shared" ref="E16:E20" si="42">ROUND(D16*0.15,2)</f>
        <v>265277.93</v>
      </c>
      <c r="F16" s="15">
        <f t="shared" ref="F16" si="43">ROUND(E16*0.15,2)</f>
        <v>39791.69</v>
      </c>
      <c r="G16" s="15">
        <f t="shared" ref="G16" si="44">E16-F16</f>
        <v>225486.24</v>
      </c>
      <c r="H16" s="15">
        <f t="shared" ref="H16" si="45">ROUND(G16*0.01,2)</f>
        <v>2254.86</v>
      </c>
      <c r="I16" s="16">
        <f t="shared" ref="I16" si="46">G16-H16</f>
        <v>223231.38</v>
      </c>
    </row>
    <row r="17" spans="1:9" ht="15" customHeight="1" x14ac:dyDescent="0.25">
      <c r="A17" s="26">
        <f t="shared" si="10"/>
        <v>45542</v>
      </c>
      <c r="B17" s="15">
        <v>46410688.420000002</v>
      </c>
      <c r="C17" s="15">
        <v>44424724.5</v>
      </c>
      <c r="D17" s="15">
        <f t="shared" ref="D17" si="47">B17-C17</f>
        <v>1985963.9200000018</v>
      </c>
      <c r="E17" s="15">
        <f t="shared" si="42"/>
        <v>297894.59000000003</v>
      </c>
      <c r="F17" s="15">
        <f t="shared" ref="F17" si="48">ROUND(E17*0.15,2)</f>
        <v>44684.19</v>
      </c>
      <c r="G17" s="15">
        <f t="shared" ref="G17" si="49">E17-F17</f>
        <v>253210.40000000002</v>
      </c>
      <c r="H17" s="15">
        <f t="shared" ref="H17" si="50">ROUND(G17*0.01,2)</f>
        <v>2532.1</v>
      </c>
      <c r="I17" s="16">
        <f t="shared" ref="I17" si="51">G17-H17</f>
        <v>250678.30000000002</v>
      </c>
    </row>
    <row r="18" spans="1:9" ht="15" customHeight="1" x14ac:dyDescent="0.25">
      <c r="A18" s="26">
        <f t="shared" si="10"/>
        <v>45549</v>
      </c>
      <c r="B18" s="15">
        <v>50230728.390000001</v>
      </c>
      <c r="C18" s="15">
        <v>48193688.380000003</v>
      </c>
      <c r="D18" s="15">
        <f t="shared" ref="D18" si="52">B18-C18</f>
        <v>2037040.0099999979</v>
      </c>
      <c r="E18" s="15">
        <f t="shared" si="42"/>
        <v>305556</v>
      </c>
      <c r="F18" s="15">
        <f t="shared" ref="F18" si="53">ROUND(E18*0.15,2)</f>
        <v>45833.4</v>
      </c>
      <c r="G18" s="15">
        <f t="shared" ref="G18" si="54">E18-F18</f>
        <v>259722.6</v>
      </c>
      <c r="H18" s="15">
        <f t="shared" ref="H18" si="55">ROUND(G18*0.01,2)</f>
        <v>2597.23</v>
      </c>
      <c r="I18" s="16">
        <f t="shared" ref="I18" si="56">G18-H18</f>
        <v>257125.37</v>
      </c>
    </row>
    <row r="19" spans="1:9" ht="15" customHeight="1" x14ac:dyDescent="0.25">
      <c r="A19" s="26">
        <f t="shared" si="10"/>
        <v>45556</v>
      </c>
      <c r="B19" s="15">
        <v>50068829.559999995</v>
      </c>
      <c r="C19" s="15">
        <v>48619638.840000004</v>
      </c>
      <c r="D19" s="15">
        <f t="shared" ref="D19" si="57">B19-C19</f>
        <v>1449190.7199999914</v>
      </c>
      <c r="E19" s="15">
        <f t="shared" si="42"/>
        <v>217378.61</v>
      </c>
      <c r="F19" s="15">
        <f t="shared" ref="F19" si="58">ROUND(E19*0.15,2)</f>
        <v>32606.79</v>
      </c>
      <c r="G19" s="15">
        <f t="shared" ref="G19" si="59">E19-F19</f>
        <v>184771.81999999998</v>
      </c>
      <c r="H19" s="15">
        <f t="shared" ref="H19" si="60">ROUND(G19*0.01,2)</f>
        <v>1847.72</v>
      </c>
      <c r="I19" s="16">
        <f t="shared" ref="I19" si="61">G19-H19</f>
        <v>182924.09999999998</v>
      </c>
    </row>
    <row r="20" spans="1:9" ht="15" customHeight="1" x14ac:dyDescent="0.25">
      <c r="A20" s="26">
        <f t="shared" si="10"/>
        <v>45563</v>
      </c>
      <c r="B20" s="15">
        <v>47612166.480000004</v>
      </c>
      <c r="C20" s="15">
        <v>46160083.839999996</v>
      </c>
      <c r="D20" s="15">
        <f t="shared" ref="D20" si="62">B20-C20</f>
        <v>1452082.640000008</v>
      </c>
      <c r="E20" s="15">
        <f t="shared" si="42"/>
        <v>217812.4</v>
      </c>
      <c r="F20" s="15">
        <f t="shared" ref="F20" si="63">ROUND(E20*0.15,2)</f>
        <v>32671.86</v>
      </c>
      <c r="G20" s="15">
        <f t="shared" ref="G20" si="64">E20-F20</f>
        <v>185140.53999999998</v>
      </c>
      <c r="H20" s="15">
        <f t="shared" ref="H20" si="65">ROUND(G20*0.01,2)</f>
        <v>1851.41</v>
      </c>
      <c r="I20" s="16">
        <f t="shared" ref="I20" si="66">G20-H20</f>
        <v>183289.12999999998</v>
      </c>
    </row>
    <row r="21" spans="1:9" ht="15" customHeight="1" x14ac:dyDescent="0.25">
      <c r="A21" s="26">
        <f t="shared" si="10"/>
        <v>45570</v>
      </c>
      <c r="B21" s="15">
        <v>51848143.799999997</v>
      </c>
      <c r="C21" s="15">
        <v>49895738.710000001</v>
      </c>
      <c r="D21" s="15">
        <f t="shared" ref="D21" si="67">B21-C21</f>
        <v>1952405.0899999961</v>
      </c>
      <c r="E21" s="15">
        <f>ROUND(D21*0.15,2)+0.01</f>
        <v>292860.77</v>
      </c>
      <c r="F21" s="15">
        <f t="shared" ref="F21" si="68">ROUND(E21*0.15,2)</f>
        <v>43929.120000000003</v>
      </c>
      <c r="G21" s="15">
        <f t="shared" ref="G21" si="69">E21-F21</f>
        <v>248931.65000000002</v>
      </c>
      <c r="H21" s="15">
        <f t="shared" ref="H21" si="70">ROUND(G21*0.01,2)</f>
        <v>2489.3200000000002</v>
      </c>
      <c r="I21" s="16">
        <f t="shared" ref="I21" si="71">G21-H21</f>
        <v>246442.33000000002</v>
      </c>
    </row>
    <row r="22" spans="1:9" ht="15" customHeight="1" x14ac:dyDescent="0.25">
      <c r="A22" s="26">
        <f t="shared" si="10"/>
        <v>45577</v>
      </c>
      <c r="B22" s="15">
        <v>47297239.599999994</v>
      </c>
      <c r="C22" s="15">
        <v>45143458.780000001</v>
      </c>
      <c r="D22" s="15">
        <f t="shared" ref="D22" si="72">B22-C22</f>
        <v>2153780.8199999928</v>
      </c>
      <c r="E22" s="15">
        <f>ROUND(D22*0.15,2)</f>
        <v>323067.12</v>
      </c>
      <c r="F22" s="15">
        <f t="shared" ref="F22" si="73">ROUND(E22*0.15,2)</f>
        <v>48460.07</v>
      </c>
      <c r="G22" s="15">
        <f t="shared" ref="G22" si="74">E22-F22</f>
        <v>274607.05</v>
      </c>
      <c r="H22" s="15">
        <f t="shared" ref="H22" si="75">ROUND(G22*0.01,2)</f>
        <v>2746.07</v>
      </c>
      <c r="I22" s="16">
        <f t="shared" ref="I22" si="76">G22-H22</f>
        <v>271860.98</v>
      </c>
    </row>
    <row r="23" spans="1:9" ht="15" customHeight="1" x14ac:dyDescent="0.25">
      <c r="A23" s="26">
        <f t="shared" si="10"/>
        <v>45584</v>
      </c>
      <c r="B23" s="15">
        <v>51469868.960000001</v>
      </c>
      <c r="C23" s="15">
        <v>49774601.010000005</v>
      </c>
      <c r="D23" s="15">
        <f t="shared" ref="D23" si="77">B23-C23</f>
        <v>1695267.9499999955</v>
      </c>
      <c r="E23" s="15">
        <f>ROUND(D23*0.15,2)+0.01</f>
        <v>254290.2</v>
      </c>
      <c r="F23" s="15">
        <f t="shared" ref="F23" si="78">ROUND(E23*0.15,2)</f>
        <v>38143.53</v>
      </c>
      <c r="G23" s="15">
        <f t="shared" ref="G23" si="79">E23-F23</f>
        <v>216146.67</v>
      </c>
      <c r="H23" s="15">
        <f t="shared" ref="H23" si="80">ROUND(G23*0.01,2)</f>
        <v>2161.4699999999998</v>
      </c>
      <c r="I23" s="16">
        <f t="shared" ref="I23" si="81">G23-H23</f>
        <v>213985.2</v>
      </c>
    </row>
    <row r="24" spans="1:9" ht="15" customHeight="1" x14ac:dyDescent="0.25">
      <c r="A24" s="26">
        <f t="shared" si="10"/>
        <v>45591</v>
      </c>
      <c r="B24" s="15">
        <v>46047808.989999995</v>
      </c>
      <c r="C24" s="15">
        <v>43695985.5</v>
      </c>
      <c r="D24" s="15">
        <f t="shared" ref="D24" si="82">B24-C24</f>
        <v>2351823.4899999946</v>
      </c>
      <c r="E24" s="15">
        <f>ROUND(D24*0.15,2)+0.01</f>
        <v>352773.53</v>
      </c>
      <c r="F24" s="15">
        <f t="shared" ref="F24" si="83">ROUND(E24*0.15,2)</f>
        <v>52916.03</v>
      </c>
      <c r="G24" s="15">
        <f t="shared" ref="G24" si="84">E24-F24</f>
        <v>299857.5</v>
      </c>
      <c r="H24" s="15">
        <f t="shared" ref="H24" si="85">ROUND(G24*0.01,2)</f>
        <v>2998.58</v>
      </c>
      <c r="I24" s="16">
        <f t="shared" ref="I24" si="86">G24-H24</f>
        <v>296858.92</v>
      </c>
    </row>
    <row r="25" spans="1:9" ht="15" customHeight="1" x14ac:dyDescent="0.25">
      <c r="A25" s="26">
        <f t="shared" si="10"/>
        <v>45598</v>
      </c>
      <c r="B25" s="15">
        <v>0</v>
      </c>
      <c r="C25" s="15">
        <v>0</v>
      </c>
      <c r="D25" s="15">
        <f t="shared" ref="D25" si="87">B25-C25</f>
        <v>0</v>
      </c>
      <c r="E25" s="15">
        <f>ROUND(D25*0.15,2)</f>
        <v>0</v>
      </c>
      <c r="F25" s="15">
        <f t="shared" ref="F25" si="88">ROUND(E25*0.15,2)</f>
        <v>0</v>
      </c>
      <c r="G25" s="15">
        <f t="shared" ref="G25" si="89">E25-F25</f>
        <v>0</v>
      </c>
      <c r="H25" s="15">
        <f t="shared" ref="H25" si="90">ROUND(G25*0.01,2)</f>
        <v>0</v>
      </c>
      <c r="I25" s="16">
        <f t="shared" ref="I25" si="91">G25-H25</f>
        <v>0</v>
      </c>
    </row>
    <row r="26" spans="1:9" ht="15" customHeight="1" x14ac:dyDescent="0.25">
      <c r="B26" s="15"/>
      <c r="C26" s="15"/>
      <c r="D26" s="15"/>
      <c r="E26" s="15"/>
      <c r="F26" s="15"/>
      <c r="G26" s="15"/>
      <c r="H26" s="15"/>
      <c r="I26" s="16"/>
    </row>
    <row r="27" spans="1:9" ht="15" customHeight="1" thickBot="1" x14ac:dyDescent="0.3">
      <c r="B27" s="17">
        <f t="shared" ref="B27:I27" si="92">SUM(B8:B26)</f>
        <v>771305855.25</v>
      </c>
      <c r="C27" s="17">
        <f t="shared" si="92"/>
        <v>740809172.53000009</v>
      </c>
      <c r="D27" s="17">
        <f t="shared" si="92"/>
        <v>30496682.719999969</v>
      </c>
      <c r="E27" s="17">
        <f t="shared" si="92"/>
        <v>4574502.43</v>
      </c>
      <c r="F27" s="17">
        <f t="shared" si="92"/>
        <v>686175.38</v>
      </c>
      <c r="G27" s="17">
        <f t="shared" si="92"/>
        <v>3888327.0499999993</v>
      </c>
      <c r="H27" s="17">
        <f t="shared" si="92"/>
        <v>38883.29</v>
      </c>
      <c r="I27" s="17">
        <f t="shared" si="92"/>
        <v>3849443.7600000002</v>
      </c>
    </row>
    <row r="28" spans="1:9" ht="15" customHeight="1" thickTop="1" x14ac:dyDescent="0.25"/>
    <row r="29" spans="1:9" ht="15" customHeight="1" x14ac:dyDescent="0.25">
      <c r="A29" s="11" t="s">
        <v>17</v>
      </c>
    </row>
    <row r="30" spans="1:9" ht="15" customHeight="1" x14ac:dyDescent="0.25">
      <c r="A30" s="7" t="s">
        <v>14</v>
      </c>
    </row>
    <row r="31" spans="1:9" ht="15" customHeight="1" x14ac:dyDescent="0.25">
      <c r="A31" s="7" t="s">
        <v>15</v>
      </c>
    </row>
  </sheetData>
  <mergeCells count="2">
    <mergeCell ref="A6:I6"/>
    <mergeCell ref="A1:I1"/>
  </mergeCells>
  <pageMargins left="0.25" right="0.25" top="0.25" bottom="0.25" header="0" footer="0"/>
  <pageSetup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31"/>
  <sheetViews>
    <sheetView zoomScaleNormal="100" workbookViewId="0">
      <pane ySplit="6" topLeftCell="A7" activePane="bottomLeft" state="frozen"/>
      <selection pane="bottomLeft" activeCell="B25" sqref="B25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7" t="s">
        <v>20</v>
      </c>
      <c r="B4" s="20">
        <v>2024266113.2500002</v>
      </c>
      <c r="C4" s="21">
        <v>1946540194.0949509</v>
      </c>
      <c r="D4" s="20">
        <v>77725919.155049011</v>
      </c>
      <c r="E4" s="20">
        <v>11658887.896999996</v>
      </c>
      <c r="F4" s="20">
        <v>1748833.2200000002</v>
      </c>
      <c r="G4" s="20">
        <v>9910054.6769999973</v>
      </c>
      <c r="H4" s="22">
        <v>99100.560000000012</v>
      </c>
      <c r="I4" s="20">
        <v>9810954.1170000006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1" t="s">
        <v>18</v>
      </c>
      <c r="B6" s="32"/>
      <c r="C6" s="32"/>
      <c r="D6" s="32"/>
      <c r="E6" s="32"/>
      <c r="F6" s="32"/>
      <c r="G6" s="32"/>
      <c r="H6" s="32"/>
      <c r="I6" s="32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6" t="s">
        <v>19</v>
      </c>
      <c r="B8" s="15">
        <v>38457047.709999993</v>
      </c>
      <c r="C8" s="15">
        <v>36963737.652676001</v>
      </c>
      <c r="D8" s="15">
        <f t="shared" ref="D8" si="0">B8-C8</f>
        <v>1493310.0573239923</v>
      </c>
      <c r="E8" s="15">
        <f>ROUND(D8*0.15,2)+0.01</f>
        <v>223996.52000000002</v>
      </c>
      <c r="F8" s="15">
        <f t="shared" ref="F8" si="1">ROUND(E8*0.15,2)</f>
        <v>33599.480000000003</v>
      </c>
      <c r="G8" s="15">
        <f t="shared" ref="G8" si="2">E8-F8</f>
        <v>190397.04</v>
      </c>
      <c r="H8" s="15">
        <f t="shared" ref="H8" si="3">ROUND(G8*0.01,2)</f>
        <v>1903.97</v>
      </c>
      <c r="I8" s="16">
        <f t="shared" ref="I8" si="4">G8-H8</f>
        <v>188493.07</v>
      </c>
    </row>
    <row r="9" spans="1:9" ht="15" customHeight="1" x14ac:dyDescent="0.25">
      <c r="A9" s="26">
        <v>45486</v>
      </c>
      <c r="B9" s="15">
        <v>45230500.490000002</v>
      </c>
      <c r="C9" s="15">
        <v>43715702.337836005</v>
      </c>
      <c r="D9" s="15">
        <f t="shared" ref="D9" si="5">B9-C9</f>
        <v>1514798.1521639973</v>
      </c>
      <c r="E9" s="15">
        <f>ROUND(D9*0.15,2)</f>
        <v>227219.72</v>
      </c>
      <c r="F9" s="15">
        <f t="shared" ref="F9" si="6">ROUND(E9*0.15,2)</f>
        <v>34082.959999999999</v>
      </c>
      <c r="G9" s="15">
        <f t="shared" ref="G9" si="7">E9-F9</f>
        <v>193136.76</v>
      </c>
      <c r="H9" s="15">
        <f t="shared" ref="H9" si="8">ROUND(G9*0.01,2)</f>
        <v>1931.37</v>
      </c>
      <c r="I9" s="16">
        <f t="shared" ref="I9" si="9">G9-H9</f>
        <v>191205.39</v>
      </c>
    </row>
    <row r="10" spans="1:9" ht="15" customHeight="1" x14ac:dyDescent="0.25">
      <c r="A10" s="26">
        <f t="shared" ref="A10:A25" si="10">A9+7</f>
        <v>45493</v>
      </c>
      <c r="B10" s="15">
        <v>36593181.75</v>
      </c>
      <c r="C10" s="15">
        <v>34703648.698646002</v>
      </c>
      <c r="D10" s="15">
        <f t="shared" ref="D10" si="11">B10-C10</f>
        <v>1889533.0513539985</v>
      </c>
      <c r="E10" s="15">
        <f>ROUND(D10*0.15,2)</f>
        <v>283429.96000000002</v>
      </c>
      <c r="F10" s="15">
        <f t="shared" ref="F10" si="12">ROUND(E10*0.15,2)</f>
        <v>42514.49</v>
      </c>
      <c r="G10" s="15">
        <f t="shared" ref="G10" si="13">E10-F10</f>
        <v>240915.47000000003</v>
      </c>
      <c r="H10" s="15">
        <f t="shared" ref="H10" si="14">ROUND(G10*0.01,2)</f>
        <v>2409.15</v>
      </c>
      <c r="I10" s="16">
        <f t="shared" ref="I10" si="15">G10-H10</f>
        <v>238506.32000000004</v>
      </c>
    </row>
    <row r="11" spans="1:9" ht="15" customHeight="1" x14ac:dyDescent="0.25">
      <c r="A11" s="26">
        <f t="shared" si="10"/>
        <v>45500</v>
      </c>
      <c r="B11" s="15">
        <v>40828334.770000003</v>
      </c>
      <c r="C11" s="15">
        <v>39029960.145581998</v>
      </c>
      <c r="D11" s="15">
        <f t="shared" ref="D11" si="16">B11-C11</f>
        <v>1798374.6244180053</v>
      </c>
      <c r="E11" s="15">
        <f>ROUND(D11*0.15,2)+0.01</f>
        <v>269756.2</v>
      </c>
      <c r="F11" s="15">
        <f t="shared" ref="F11" si="17">ROUND(E11*0.15,2)</f>
        <v>40463.43</v>
      </c>
      <c r="G11" s="15">
        <f t="shared" ref="G11" si="18">E11-F11</f>
        <v>229292.77000000002</v>
      </c>
      <c r="H11" s="15">
        <f t="shared" ref="H11" si="19">ROUND(G11*0.01,2)</f>
        <v>2292.9299999999998</v>
      </c>
      <c r="I11" s="16">
        <f t="shared" ref="I11" si="20">G11-H11</f>
        <v>226999.84000000003</v>
      </c>
    </row>
    <row r="12" spans="1:9" ht="15" customHeight="1" x14ac:dyDescent="0.25">
      <c r="A12" s="26">
        <f t="shared" si="10"/>
        <v>45507</v>
      </c>
      <c r="B12" s="15">
        <v>44101809.869999997</v>
      </c>
      <c r="C12" s="15">
        <v>42328851.457654998</v>
      </c>
      <c r="D12" s="15">
        <f t="shared" ref="D12" si="21">B12-C12</f>
        <v>1772958.4123449996</v>
      </c>
      <c r="E12" s="15">
        <f>ROUND(D12*0.15,2)</f>
        <v>265943.76</v>
      </c>
      <c r="F12" s="15">
        <f t="shared" ref="F12" si="22">ROUND(E12*0.15,2)</f>
        <v>39891.56</v>
      </c>
      <c r="G12" s="15">
        <f t="shared" ref="G12" si="23">E12-F12</f>
        <v>226052.2</v>
      </c>
      <c r="H12" s="15">
        <f t="shared" ref="H12" si="24">ROUND(G12*0.01,2)</f>
        <v>2260.52</v>
      </c>
      <c r="I12" s="16">
        <f t="shared" ref="I12" si="25">G12-H12</f>
        <v>223791.68000000002</v>
      </c>
    </row>
    <row r="13" spans="1:9" ht="15" customHeight="1" x14ac:dyDescent="0.25">
      <c r="A13" s="26">
        <f t="shared" si="10"/>
        <v>45514</v>
      </c>
      <c r="B13" s="15">
        <v>42851933.840000004</v>
      </c>
      <c r="C13" s="15">
        <v>41075121.699130997</v>
      </c>
      <c r="D13" s="15">
        <f t="shared" ref="D13" si="26">B13-C13</f>
        <v>1776812.1408690065</v>
      </c>
      <c r="E13" s="15">
        <f>ROUND(D13*0.15,2)</f>
        <v>266521.82</v>
      </c>
      <c r="F13" s="15">
        <f t="shared" ref="F13" si="27">ROUND(E13*0.15,2)</f>
        <v>39978.269999999997</v>
      </c>
      <c r="G13" s="15">
        <f t="shared" ref="G13" si="28">E13-F13</f>
        <v>226543.55000000002</v>
      </c>
      <c r="H13" s="15">
        <f t="shared" ref="H13" si="29">ROUND(G13*0.01,2)</f>
        <v>2265.44</v>
      </c>
      <c r="I13" s="16">
        <f t="shared" ref="I13" si="30">G13-H13</f>
        <v>224278.11000000002</v>
      </c>
    </row>
    <row r="14" spans="1:9" ht="15" customHeight="1" x14ac:dyDescent="0.25">
      <c r="A14" s="26">
        <f t="shared" si="10"/>
        <v>45521</v>
      </c>
      <c r="B14" s="15">
        <v>42595628.329999998</v>
      </c>
      <c r="C14" s="15">
        <v>40650113.553435996</v>
      </c>
      <c r="D14" s="15">
        <f t="shared" ref="D14" si="31">B14-C14</f>
        <v>1945514.776564002</v>
      </c>
      <c r="E14" s="15">
        <f>ROUND(D14*0.15,2)</f>
        <v>291827.21999999997</v>
      </c>
      <c r="F14" s="15">
        <f t="shared" ref="F14" si="32">ROUND(E14*0.15,2)</f>
        <v>43774.080000000002</v>
      </c>
      <c r="G14" s="15">
        <f t="shared" ref="G14" si="33">E14-F14</f>
        <v>248053.13999999996</v>
      </c>
      <c r="H14" s="15">
        <f t="shared" ref="H14" si="34">ROUND(G14*0.01,2)</f>
        <v>2480.5300000000002</v>
      </c>
      <c r="I14" s="16">
        <f t="shared" ref="I14" si="35">G14-H14</f>
        <v>245572.60999999996</v>
      </c>
    </row>
    <row r="15" spans="1:9" ht="15" customHeight="1" x14ac:dyDescent="0.25">
      <c r="A15" s="26">
        <f t="shared" si="10"/>
        <v>45528</v>
      </c>
      <c r="B15" s="15">
        <v>46345181.840000004</v>
      </c>
      <c r="C15" s="15">
        <v>44558133.851965994</v>
      </c>
      <c r="D15" s="15">
        <f t="shared" ref="D15" si="36">B15-C15</f>
        <v>1787047.9880340099</v>
      </c>
      <c r="E15" s="15">
        <f>ROUND(D15*0.15,2)</f>
        <v>268057.2</v>
      </c>
      <c r="F15" s="15">
        <f t="shared" ref="F15" si="37">ROUND(E15*0.15,2)</f>
        <v>40208.58</v>
      </c>
      <c r="G15" s="15">
        <f t="shared" ref="G15" si="38">E15-F15</f>
        <v>227848.62</v>
      </c>
      <c r="H15" s="15">
        <f t="shared" ref="H15" si="39">ROUND(G15*0.01,2)</f>
        <v>2278.4899999999998</v>
      </c>
      <c r="I15" s="16">
        <f t="shared" ref="I15" si="40">G15-H15</f>
        <v>225570.13</v>
      </c>
    </row>
    <row r="16" spans="1:9" ht="15" customHeight="1" x14ac:dyDescent="0.25">
      <c r="A16" s="26">
        <f t="shared" si="10"/>
        <v>45535</v>
      </c>
      <c r="B16" s="15">
        <v>47306729.140000008</v>
      </c>
      <c r="C16" s="15">
        <v>45065506.380000003</v>
      </c>
      <c r="D16" s="15">
        <f t="shared" ref="D16" si="41">B16-C16</f>
        <v>2241222.7600000054</v>
      </c>
      <c r="E16" s="15">
        <f>ROUND(D16*0.15,2)+0.01</f>
        <v>336183.42</v>
      </c>
      <c r="F16" s="15">
        <f t="shared" ref="F16" si="42">ROUND(E16*0.15,2)</f>
        <v>50427.51</v>
      </c>
      <c r="G16" s="15">
        <f t="shared" ref="G16" si="43">E16-F16</f>
        <v>285755.90999999997</v>
      </c>
      <c r="H16" s="15">
        <f t="shared" ref="H16" si="44">ROUND(G16*0.01,2)</f>
        <v>2857.56</v>
      </c>
      <c r="I16" s="16">
        <f t="shared" ref="I16" si="45">G16-H16</f>
        <v>282898.34999999998</v>
      </c>
    </row>
    <row r="17" spans="1:9" ht="15" customHeight="1" x14ac:dyDescent="0.25">
      <c r="A17" s="26">
        <f t="shared" si="10"/>
        <v>45542</v>
      </c>
      <c r="B17" s="15">
        <v>52525587.569999993</v>
      </c>
      <c r="C17" s="15">
        <v>49893569.269999996</v>
      </c>
      <c r="D17" s="15">
        <f t="shared" ref="D17" si="46">B17-C17</f>
        <v>2632018.299999997</v>
      </c>
      <c r="E17" s="15">
        <f>ROUND(D17*0.15,2)</f>
        <v>394802.75</v>
      </c>
      <c r="F17" s="15">
        <f t="shared" ref="F17" si="47">ROUND(E17*0.15,2)</f>
        <v>59220.41</v>
      </c>
      <c r="G17" s="15">
        <f t="shared" ref="G17" si="48">E17-F17</f>
        <v>335582.33999999997</v>
      </c>
      <c r="H17" s="15">
        <f t="shared" ref="H17" si="49">ROUND(G17*0.01,2)</f>
        <v>3355.82</v>
      </c>
      <c r="I17" s="16">
        <f t="shared" ref="I17" si="50">G17-H17</f>
        <v>332226.51999999996</v>
      </c>
    </row>
    <row r="18" spans="1:9" ht="15" customHeight="1" x14ac:dyDescent="0.25">
      <c r="A18" s="26">
        <f t="shared" si="10"/>
        <v>45549</v>
      </c>
      <c r="B18" s="15">
        <v>50388213.920000002</v>
      </c>
      <c r="C18" s="15">
        <v>48196285.549999997</v>
      </c>
      <c r="D18" s="15">
        <f t="shared" ref="D18" si="51">B18-C18</f>
        <v>2191928.3700000048</v>
      </c>
      <c r="E18" s="15">
        <f>ROUND(D18*0.15,2)</f>
        <v>328789.26</v>
      </c>
      <c r="F18" s="15">
        <f t="shared" ref="F18" si="52">ROUND(E18*0.15,2)</f>
        <v>49318.39</v>
      </c>
      <c r="G18" s="15">
        <f t="shared" ref="G18" si="53">E18-F18</f>
        <v>279470.87</v>
      </c>
      <c r="H18" s="15">
        <f t="shared" ref="H18" si="54">ROUND(G18*0.01,2)</f>
        <v>2794.71</v>
      </c>
      <c r="I18" s="16">
        <f t="shared" ref="I18" si="55">G18-H18</f>
        <v>276676.15999999997</v>
      </c>
    </row>
    <row r="19" spans="1:9" ht="15" customHeight="1" x14ac:dyDescent="0.25">
      <c r="A19" s="26">
        <f t="shared" si="10"/>
        <v>45556</v>
      </c>
      <c r="B19" s="15">
        <v>55897782.140000001</v>
      </c>
      <c r="C19" s="15">
        <v>54250237.870000005</v>
      </c>
      <c r="D19" s="15">
        <f t="shared" ref="D19" si="56">B19-C19</f>
        <v>1647544.2699999958</v>
      </c>
      <c r="E19" s="15">
        <f>ROUND(D19*0.15,2)</f>
        <v>247131.64</v>
      </c>
      <c r="F19" s="15">
        <f t="shared" ref="F19" si="57">ROUND(E19*0.15,2)</f>
        <v>37069.75</v>
      </c>
      <c r="G19" s="15">
        <f t="shared" ref="G19" si="58">E19-F19</f>
        <v>210061.89</v>
      </c>
      <c r="H19" s="15">
        <f t="shared" ref="H19" si="59">ROUND(G19*0.01,2)</f>
        <v>2100.62</v>
      </c>
      <c r="I19" s="16">
        <f t="shared" ref="I19" si="60">G19-H19</f>
        <v>207961.27000000002</v>
      </c>
    </row>
    <row r="20" spans="1:9" ht="15" customHeight="1" x14ac:dyDescent="0.25">
      <c r="A20" s="26">
        <f t="shared" si="10"/>
        <v>45563</v>
      </c>
      <c r="B20" s="15">
        <v>49572577.509999998</v>
      </c>
      <c r="C20" s="15">
        <v>47260047.509999998</v>
      </c>
      <c r="D20" s="15">
        <f t="shared" ref="D20" si="61">B20-C20</f>
        <v>2312530</v>
      </c>
      <c r="E20" s="15">
        <f>ROUND(D20*0.15,2)</f>
        <v>346879.5</v>
      </c>
      <c r="F20" s="15">
        <f t="shared" ref="F20" si="62">ROUND(E20*0.15,2)</f>
        <v>52031.93</v>
      </c>
      <c r="G20" s="15">
        <f t="shared" ref="G20" si="63">E20-F20</f>
        <v>294847.57</v>
      </c>
      <c r="H20" s="15">
        <f t="shared" ref="H20" si="64">ROUND(G20*0.01,2)</f>
        <v>2948.48</v>
      </c>
      <c r="I20" s="16">
        <f t="shared" ref="I20" si="65">G20-H20</f>
        <v>291899.09000000003</v>
      </c>
    </row>
    <row r="21" spans="1:9" ht="15" customHeight="1" x14ac:dyDescent="0.25">
      <c r="A21" s="26">
        <f t="shared" si="10"/>
        <v>45570</v>
      </c>
      <c r="B21" s="15">
        <v>55242509.280000009</v>
      </c>
      <c r="C21" s="15">
        <v>52794862.789999992</v>
      </c>
      <c r="D21" s="15">
        <f t="shared" ref="D21" si="66">B21-C21</f>
        <v>2447646.490000017</v>
      </c>
      <c r="E21" s="15">
        <f>ROUND(D21*0.15,2)+0.01</f>
        <v>367146.98</v>
      </c>
      <c r="F21" s="15">
        <f t="shared" ref="F21" si="67">ROUND(E21*0.15,2)</f>
        <v>55072.05</v>
      </c>
      <c r="G21" s="15">
        <f t="shared" ref="G21" si="68">E21-F21</f>
        <v>312074.93</v>
      </c>
      <c r="H21" s="15">
        <f t="shared" ref="H21" si="69">ROUND(G21*0.01,2)</f>
        <v>3120.75</v>
      </c>
      <c r="I21" s="16">
        <f t="shared" ref="I21" si="70">G21-H21</f>
        <v>308954.18</v>
      </c>
    </row>
    <row r="22" spans="1:9" ht="15" customHeight="1" x14ac:dyDescent="0.25">
      <c r="A22" s="26">
        <f t="shared" si="10"/>
        <v>45577</v>
      </c>
      <c r="B22" s="15">
        <v>56674230.570000008</v>
      </c>
      <c r="C22" s="15">
        <v>54288053.580000006</v>
      </c>
      <c r="D22" s="15">
        <f t="shared" ref="D22" si="71">B22-C22</f>
        <v>2386176.9900000021</v>
      </c>
      <c r="E22" s="15">
        <f>ROUND(D22*0.15,2)</f>
        <v>357926.55</v>
      </c>
      <c r="F22" s="15">
        <f t="shared" ref="F22" si="72">ROUND(E22*0.15,2)</f>
        <v>53688.98</v>
      </c>
      <c r="G22" s="15">
        <f t="shared" ref="G22" si="73">E22-F22</f>
        <v>304237.57</v>
      </c>
      <c r="H22" s="15">
        <f t="shared" ref="H22" si="74">ROUND(G22*0.01,2)</f>
        <v>3042.38</v>
      </c>
      <c r="I22" s="16">
        <f t="shared" ref="I22" si="75">G22-H22</f>
        <v>301195.19</v>
      </c>
    </row>
    <row r="23" spans="1:9" ht="15" customHeight="1" x14ac:dyDescent="0.25">
      <c r="A23" s="26">
        <f t="shared" si="10"/>
        <v>45584</v>
      </c>
      <c r="B23" s="15">
        <v>63681679.25</v>
      </c>
      <c r="C23" s="15">
        <v>61356147.789999999</v>
      </c>
      <c r="D23" s="15">
        <f t="shared" ref="D23" si="76">B23-C23</f>
        <v>2325531.4600000009</v>
      </c>
      <c r="E23" s="15">
        <f>ROUND(D23*0.15,2)</f>
        <v>348829.72</v>
      </c>
      <c r="F23" s="15">
        <f t="shared" ref="F23" si="77">ROUND(E23*0.15,2)</f>
        <v>52324.46</v>
      </c>
      <c r="G23" s="15">
        <f t="shared" ref="G23" si="78">E23-F23</f>
        <v>296505.25999999995</v>
      </c>
      <c r="H23" s="15">
        <f t="shared" ref="H23" si="79">ROUND(G23*0.01,2)</f>
        <v>2965.05</v>
      </c>
      <c r="I23" s="16">
        <f t="shared" ref="I23" si="80">G23-H23</f>
        <v>293540.20999999996</v>
      </c>
    </row>
    <row r="24" spans="1:9" ht="15" customHeight="1" x14ac:dyDescent="0.25">
      <c r="A24" s="26">
        <f t="shared" si="10"/>
        <v>45591</v>
      </c>
      <c r="B24" s="15">
        <v>59655924.609999992</v>
      </c>
      <c r="C24" s="15">
        <v>57249713.710000001</v>
      </c>
      <c r="D24" s="15">
        <f t="shared" ref="D24" si="81">B24-C24</f>
        <v>2406210.8999999911</v>
      </c>
      <c r="E24" s="15">
        <f>ROUND(D24*0.15,2)+0.01</f>
        <v>360931.64</v>
      </c>
      <c r="F24" s="15">
        <f t="shared" ref="F24" si="82">ROUND(E24*0.15,2)</f>
        <v>54139.75</v>
      </c>
      <c r="G24" s="15">
        <f t="shared" ref="G24" si="83">E24-F24</f>
        <v>306791.89</v>
      </c>
      <c r="H24" s="15">
        <f t="shared" ref="H24" si="84">ROUND(G24*0.01,2)</f>
        <v>3067.92</v>
      </c>
      <c r="I24" s="16">
        <f t="shared" ref="I24" si="85">G24-H24</f>
        <v>303723.97000000003</v>
      </c>
    </row>
    <row r="25" spans="1:9" ht="15" customHeight="1" x14ac:dyDescent="0.25">
      <c r="A25" s="26">
        <f t="shared" si="10"/>
        <v>45598</v>
      </c>
      <c r="B25" s="15">
        <v>0</v>
      </c>
      <c r="C25" s="15">
        <v>0</v>
      </c>
      <c r="D25" s="15">
        <f t="shared" ref="D25" si="86">B25-C25</f>
        <v>0</v>
      </c>
      <c r="E25" s="15">
        <f>ROUND(D25*0.15,2)</f>
        <v>0</v>
      </c>
      <c r="F25" s="15">
        <f t="shared" ref="F25" si="87">ROUND(E25*0.15,2)</f>
        <v>0</v>
      </c>
      <c r="G25" s="15">
        <f t="shared" ref="G25" si="88">E25-F25</f>
        <v>0</v>
      </c>
      <c r="H25" s="15">
        <f t="shared" ref="H25" si="89">ROUND(G25*0.01,2)</f>
        <v>0</v>
      </c>
      <c r="I25" s="16">
        <f t="shared" ref="I25" si="90">G25-H25</f>
        <v>0</v>
      </c>
    </row>
    <row r="26" spans="1:9" ht="15" customHeight="1" x14ac:dyDescent="0.25">
      <c r="B26" s="15"/>
      <c r="C26" s="15"/>
      <c r="D26" s="15"/>
      <c r="E26" s="15"/>
      <c r="F26" s="15"/>
      <c r="G26" s="15"/>
      <c r="H26" s="15"/>
      <c r="I26" s="16"/>
    </row>
    <row r="27" spans="1:9" ht="15" customHeight="1" thickBot="1" x14ac:dyDescent="0.3">
      <c r="B27" s="17">
        <f t="shared" ref="B27:I27" si="91">SUM(B8:B26)</f>
        <v>827948852.59000003</v>
      </c>
      <c r="C27" s="17">
        <f t="shared" si="91"/>
        <v>793379693.846928</v>
      </c>
      <c r="D27" s="17">
        <f t="shared" si="91"/>
        <v>34569158.743072025</v>
      </c>
      <c r="E27" s="17">
        <f t="shared" si="91"/>
        <v>5185373.8599999994</v>
      </c>
      <c r="F27" s="17">
        <f t="shared" si="91"/>
        <v>777806.08000000007</v>
      </c>
      <c r="G27" s="17">
        <f t="shared" si="91"/>
        <v>4407567.7799999993</v>
      </c>
      <c r="H27" s="17">
        <f t="shared" si="91"/>
        <v>44075.689999999995</v>
      </c>
      <c r="I27" s="17">
        <f t="shared" si="91"/>
        <v>4363492.09</v>
      </c>
    </row>
    <row r="28" spans="1:9" ht="15" customHeight="1" thickTop="1" x14ac:dyDescent="0.25"/>
    <row r="29" spans="1:9" ht="15" customHeight="1" x14ac:dyDescent="0.25">
      <c r="A29" s="11" t="s">
        <v>17</v>
      </c>
    </row>
    <row r="30" spans="1:9" ht="15" customHeight="1" x14ac:dyDescent="0.25">
      <c r="A30" s="7" t="s">
        <v>14</v>
      </c>
    </row>
    <row r="31" spans="1:9" ht="15" customHeight="1" x14ac:dyDescent="0.25">
      <c r="A31" s="7" t="s">
        <v>15</v>
      </c>
    </row>
  </sheetData>
  <mergeCells count="2">
    <mergeCell ref="A1:I1"/>
    <mergeCell ref="A6:I6"/>
  </mergeCells>
  <pageMargins left="0.25" right="0.25" top="0.25" bottom="0.25" header="0" footer="0"/>
  <pageSetup scale="99" orientation="landscape" r:id="rId1"/>
  <ignoredErrors>
    <ignoredError sqref="H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</vt:vector>
  </TitlesOfParts>
  <Company>West Virginia Lottery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Emma Fowler</cp:lastModifiedBy>
  <cp:lastPrinted>2024-05-28T15:26:47Z</cp:lastPrinted>
  <dcterms:created xsi:type="dcterms:W3CDTF">2020-07-23T18:07:20Z</dcterms:created>
  <dcterms:modified xsi:type="dcterms:W3CDTF">2024-10-31T17:21:12Z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2024-08-28T17:07:33Z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f81259d2-7ba8-4165-a431-89a15388bb66</vt:lpwstr>
  </property>
  <property fmtid="{D5CDD505-2E9C-101B-9397-08002B2CF9AE}" pid="8" name="MSIP_Label_defa4170-0d19-0005-0004-bc88714345d2_ContentBits">
    <vt:lpwstr>0</vt:lpwstr>
  </property>
</Properties>
</file>