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9C002E2C-DBC4-46BA-93B4-201A0ECC7EED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Town'!$A$1:$AF$101</definedName>
    <definedName name="_xlnm.Print_Area" localSheetId="3">'Mardi Gras'!$A$1:$AF$116</definedName>
    <definedName name="_xlnm.Print_Area" localSheetId="1">Mountaineer!$A$1:$AA$68</definedName>
    <definedName name="_xlnm.Print_Area" localSheetId="0">Summary!$A$1:$AA$22</definedName>
    <definedName name="_xlnm.Print_Area" localSheetId="2">Wheeling!$A$1:$AF$115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5" l="1"/>
  <c r="C17" i="5"/>
  <c r="D17" i="5"/>
  <c r="E17" i="5"/>
  <c r="F17" i="5"/>
  <c r="G17" i="5"/>
  <c r="H17" i="5"/>
  <c r="I17" i="5"/>
  <c r="J17" i="5"/>
  <c r="K17" i="5"/>
  <c r="L17" i="5"/>
  <c r="M17" i="5"/>
  <c r="N17" i="5"/>
  <c r="O17" i="5"/>
  <c r="P17" i="5"/>
  <c r="Q17" i="5"/>
  <c r="R17" i="5"/>
  <c r="S17" i="5"/>
  <c r="T17" i="5"/>
  <c r="U17" i="5"/>
  <c r="V17" i="5"/>
  <c r="W17" i="5"/>
  <c r="X17" i="5"/>
  <c r="Y17" i="5"/>
  <c r="Z18" i="4"/>
  <c r="AA18" i="4" s="1"/>
  <c r="Z18" i="3"/>
  <c r="AA18" i="3" s="1"/>
  <c r="Z18" i="2"/>
  <c r="AA18" i="2" s="1"/>
  <c r="Z18" i="1"/>
  <c r="AA18" i="1" s="1"/>
  <c r="Z16" i="2"/>
  <c r="AA16" i="2"/>
  <c r="Z11" i="2"/>
  <c r="Z12" i="2"/>
  <c r="Z13" i="2"/>
  <c r="Z14" i="2"/>
  <c r="Z15" i="2"/>
  <c r="Z17" i="2"/>
  <c r="AA17" i="2" s="1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Z17" i="4"/>
  <c r="AA17" i="4" s="1"/>
  <c r="Z17" i="3"/>
  <c r="AA17" i="3" s="1"/>
  <c r="Z17" i="1"/>
  <c r="AA17" i="1" s="1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Z16" i="4"/>
  <c r="AA16" i="4" s="1"/>
  <c r="Z16" i="3"/>
  <c r="AA16" i="3" s="1"/>
  <c r="Z16" i="1"/>
  <c r="AA16" i="1" s="1"/>
  <c r="AA17" i="5" l="1"/>
  <c r="Z17" i="5"/>
  <c r="AA16" i="5"/>
  <c r="Z16" i="5"/>
  <c r="AA15" i="5"/>
  <c r="Z15" i="5"/>
  <c r="B20" i="1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Z15" i="4"/>
  <c r="AA15" i="4" s="1"/>
  <c r="Z15" i="3"/>
  <c r="AA15" i="3" s="1"/>
  <c r="AA15" i="2"/>
  <c r="Z15" i="1"/>
  <c r="AA15" i="1" s="1"/>
  <c r="AA14" i="5" l="1"/>
  <c r="Z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Z14" i="4"/>
  <c r="AA14" i="4" s="1"/>
  <c r="Z14" i="3"/>
  <c r="AA14" i="3" s="1"/>
  <c r="AA14" i="2"/>
  <c r="Z14" i="1"/>
  <c r="AA14" i="1" s="1"/>
  <c r="AA13" i="5" l="1"/>
  <c r="Z13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Z13" i="4"/>
  <c r="AA13" i="4" s="1"/>
  <c r="Z13" i="3"/>
  <c r="AA13" i="3" s="1"/>
  <c r="AA13" i="2"/>
  <c r="Z13" i="1"/>
  <c r="AA13" i="1" s="1"/>
  <c r="AA12" i="5" l="1"/>
  <c r="Z12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4"/>
  <c r="A13" i="4" s="1"/>
  <c r="A14" i="4" s="1"/>
  <c r="A15" i="4" s="1"/>
  <c r="A16" i="4" s="1"/>
  <c r="A17" i="4" s="1"/>
  <c r="A18" i="4" s="1"/>
  <c r="Z12" i="4"/>
  <c r="AA12" i="4" s="1"/>
  <c r="A12" i="3"/>
  <c r="A13" i="3" s="1"/>
  <c r="A14" i="3" s="1"/>
  <c r="A15" i="3" s="1"/>
  <c r="A16" i="3" s="1"/>
  <c r="A17" i="3" s="1"/>
  <c r="A18" i="3" s="1"/>
  <c r="Z12" i="3"/>
  <c r="AA12" i="3" s="1"/>
  <c r="A12" i="2"/>
  <c r="A13" i="2" s="1"/>
  <c r="A14" i="2" s="1"/>
  <c r="A15" i="2" s="1"/>
  <c r="A16" i="2" s="1"/>
  <c r="A17" i="2" s="1"/>
  <c r="A18" i="2" s="1"/>
  <c r="AA12" i="2"/>
  <c r="A12" i="1"/>
  <c r="A13" i="1" s="1"/>
  <c r="A14" i="1" s="1"/>
  <c r="A15" i="1" s="1"/>
  <c r="A16" i="1" s="1"/>
  <c r="A17" i="1" s="1"/>
  <c r="A18" i="1" s="1"/>
  <c r="Z12" i="1"/>
  <c r="AA12" i="1" s="1"/>
  <c r="AA11" i="5" l="1"/>
  <c r="Z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10" i="5"/>
  <c r="A11" i="5" s="1"/>
  <c r="A12" i="5" s="1"/>
  <c r="A13" i="5" s="1"/>
  <c r="A14" i="5" s="1"/>
  <c r="A15" i="5" s="1"/>
  <c r="A16" i="5" s="1"/>
  <c r="A17" i="5" s="1"/>
  <c r="Z11" i="4"/>
  <c r="AA11" i="4" s="1"/>
  <c r="Z11" i="3"/>
  <c r="AA11" i="3" s="1"/>
  <c r="AA11" i="2"/>
  <c r="Z11" i="1"/>
  <c r="Z10" i="5" l="1"/>
  <c r="AA11" i="1"/>
  <c r="AA10" i="5" s="1"/>
  <c r="Z10" i="4"/>
  <c r="AA10" i="4" s="1"/>
  <c r="Z10" i="3"/>
  <c r="AA10" i="3" s="1"/>
  <c r="Z10" i="2" l="1"/>
  <c r="AA10" i="2" s="1"/>
  <c r="Z10" i="1" l="1"/>
  <c r="AA10" i="1" s="1"/>
  <c r="Z4" i="1" l="1"/>
  <c r="Z4" i="2"/>
  <c r="Z4" i="3"/>
  <c r="Z4" i="4"/>
  <c r="C9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Z9" i="5"/>
  <c r="AA9" i="5"/>
  <c r="A9" i="5"/>
  <c r="A1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A10" i="2"/>
  <c r="A10" i="3"/>
  <c r="AA20" i="3" l="1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U20" i="4" l="1"/>
  <c r="U19" i="5" l="1"/>
  <c r="D20" i="4"/>
  <c r="D19" i="5" s="1"/>
  <c r="G20" i="4"/>
  <c r="G19" i="5" s="1"/>
  <c r="F20" i="4"/>
  <c r="F19" i="5" s="1"/>
  <c r="V20" i="4"/>
  <c r="V19" i="5" s="1"/>
  <c r="Z20" i="4"/>
  <c r="Z19" i="5" s="1"/>
  <c r="S20" i="4" l="1"/>
  <c r="S19" i="5" s="1"/>
  <c r="B9" i="5" l="1"/>
  <c r="Y20" i="4"/>
  <c r="Y19" i="5" s="1"/>
  <c r="X20" i="4" l="1"/>
  <c r="X19" i="5" s="1"/>
  <c r="AA20" i="4"/>
  <c r="AA19" i="5" s="1"/>
  <c r="L20" i="4" l="1"/>
  <c r="L19" i="5" s="1"/>
  <c r="W20" i="4" l="1"/>
  <c r="W19" i="5" s="1"/>
  <c r="T20" i="4"/>
  <c r="T19" i="5" s="1"/>
  <c r="R20" i="4"/>
  <c r="R19" i="5" s="1"/>
  <c r="Q20" i="4"/>
  <c r="Q19" i="5" s="1"/>
  <c r="P20" i="4"/>
  <c r="P19" i="5" s="1"/>
  <c r="O20" i="4"/>
  <c r="O19" i="5" s="1"/>
  <c r="N20" i="4"/>
  <c r="N19" i="5" s="1"/>
  <c r="M20" i="4"/>
  <c r="M19" i="5" s="1"/>
  <c r="K20" i="4"/>
  <c r="K19" i="5" s="1"/>
  <c r="J20" i="4"/>
  <c r="J19" i="5" s="1"/>
  <c r="I20" i="4"/>
  <c r="I19" i="5" s="1"/>
  <c r="H20" i="4"/>
  <c r="H19" i="5" s="1"/>
  <c r="E20" i="4"/>
  <c r="E19" i="5" s="1"/>
  <c r="C20" i="4"/>
  <c r="C19" i="5" s="1"/>
  <c r="B20" i="4"/>
  <c r="B19" i="5" s="1"/>
</calcChain>
</file>

<file path=xl/sharedStrings.xml><?xml version="1.0" encoding="utf-8"?>
<sst xmlns="http://schemas.openxmlformats.org/spreadsheetml/2006/main" count="152" uniqueCount="37">
  <si>
    <t>Blackjack</t>
  </si>
  <si>
    <t>Blackjack
Stand</t>
  </si>
  <si>
    <t>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</si>
  <si>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</si>
  <si>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</si>
  <si>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</si>
  <si>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</si>
  <si>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</si>
  <si>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</si>
  <si>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</si>
  <si>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</si>
  <si>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</si>
  <si>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Rapid
Fusion</t>
  </si>
  <si>
    <t>Roulette</t>
  </si>
  <si>
    <t>Spanish 21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</si>
  <si>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</si>
  <si>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</si>
  <si>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</si>
  <si>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</si>
  <si>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</si>
  <si>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</si>
  <si>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</si>
  <si>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</si>
  <si>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</si>
  <si>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</si>
  <si>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Midi Bac</t>
  </si>
  <si>
    <t>WEEKLY RACETRACK TABLE GAMES REVENUE SUMMARY</t>
  </si>
  <si>
    <t>Three Card</t>
  </si>
  <si>
    <t>Louisiana
Stud</t>
  </si>
  <si>
    <t>Stadium
Gaming</t>
  </si>
  <si>
    <t>Poker
Tournament</t>
  </si>
  <si>
    <t>* 6 days to start fiscal year</t>
  </si>
  <si>
    <t>7/6/2024 *</t>
  </si>
  <si>
    <t>FY 2024</t>
  </si>
  <si>
    <t>FISCAL YEAR 2025</t>
  </si>
  <si>
    <t>Super Four
Poker</t>
  </si>
  <si>
    <t>FISCAL YEAR TO DATE AS OF AUGUST 31,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</si>
</sst>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20">
    <xf numFmtId="0" fontId="0" fillId="0" borderId="0" xfId="0"/>
    <xf numFmtId="0" fontId="7" fillId="0" borderId="0" xfId="0" applyFont="1"/>
    <xf numFmtId="0" fontId="8" fillId="0" borderId="0" xfId="0" applyFont="1"/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4" fontId="8" fillId="0" borderId="0" xfId="1" applyFont="1"/>
    <xf numFmtId="44" fontId="8" fillId="0" borderId="2" xfId="1" applyFon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14" fontId="10" fillId="0" borderId="0" xfId="0" applyNumberFormat="1" applyFont="1" applyAlignment="1">
      <alignment horizontal="left"/>
    </xf>
    <xf numFmtId="14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7">
    <cellStyle name="Comma 2" xfId="4" xr:uid="{00000000-0005-0000-0000-000000000000}"/>
    <cellStyle name="Comma 3" xfId="6" xr:uid="{00000000-0005-0000-0000-000001000000}"/>
    <cellStyle name="Currency" xfId="1" builtinId="4"/>
    <cellStyle name="Currency 2" xfId="3" xr:uid="{00000000-0005-0000-0000-000003000000}"/>
    <cellStyle name="Normal" xfId="0" builtinId="0"/>
    <cellStyle name="Normal 2" xfId="2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1"/>
  <sheetViews>
    <sheetView tabSelected="1" zoomScaleNormal="100" workbookViewId="0">
      <pane ySplit="7" topLeftCell="A8" activePane="bottomLeft" state="frozen"/>
      <selection pane="bottomLeft" activeCell="A5" sqref="A5"/>
    </sheetView>
  </sheetViews>
  <sheetFormatPr defaultColWidth="10.7109375" defaultRowHeight="15" customHeight="1" x14ac:dyDescent="0.25"/>
  <cols>
    <col min="1" max="1" width="22" style="3" bestFit="1" customWidth="1"/>
    <col min="2" max="2" width="14.28515625" style="2" bestFit="1" customWidth="1"/>
    <col min="3" max="3" width="12.5703125" style="2" bestFit="1" customWidth="1"/>
    <col min="4" max="4" width="14.28515625" style="2" customWidth="1"/>
    <col min="5" max="10" width="12.5703125" style="2" bestFit="1" customWidth="1"/>
    <col min="11" max="11" width="14.85546875" style="2" customWidth="1"/>
    <col min="12" max="15" width="12.5703125" style="2" bestFit="1" customWidth="1"/>
    <col min="16" max="16" width="10.7109375" style="2" bestFit="1" customWidth="1"/>
    <col min="17" max="17" width="12.5703125" style="2" bestFit="1" customWidth="1"/>
    <col min="18" max="18" width="14.28515625" style="2" bestFit="1" customWidth="1"/>
    <col min="19" max="19" width="12.5703125" style="2" bestFit="1" customWidth="1"/>
    <col min="20" max="20" width="12.85546875" style="2" customWidth="1"/>
    <col min="21" max="21" width="11.5703125" style="2" bestFit="1" customWidth="1"/>
    <col min="22" max="23" width="12.5703125" style="2" bestFit="1" customWidth="1"/>
    <col min="24" max="24" width="13.85546875" style="2" bestFit="1" customWidth="1"/>
    <col min="25" max="25" width="12.5703125" style="2" bestFit="1" customWidth="1"/>
    <col min="26" max="26" width="15.28515625" style="2" bestFit="1" customWidth="1"/>
    <col min="27" max="27" width="14.28515625" style="2" customWidth="1"/>
    <col min="28" max="16384" width="10.7109375" style="2"/>
  </cols>
  <sheetData>
    <row r="1" spans="1:27" ht="18.75" x14ac:dyDescent="0.3">
      <c r="A1" s="16" t="s">
        <v>24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</row>
    <row r="2" spans="1:27" s="1" customFormat="1" ht="15" customHeight="1" x14ac:dyDescent="0.25">
      <c r="A2" s="17" t="s">
        <v>26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</row>
    <row r="3" spans="1:27" s="1" customFormat="1" ht="15" customHeight="1" x14ac:dyDescent="0.25">
      <c r="A3" s="17" t="s">
        <v>36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</row>
    <row r="4" spans="1:27" s="1" customFormat="1" ht="15" customHeight="1" x14ac:dyDescent="0.25">
      <c r="A4" s="17" t="s">
        <v>34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</row>
    <row r="5" spans="1:27" ht="1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15" customHeight="1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</row>
    <row r="7" spans="1:27" customFormat="1" ht="38.25" customHeight="1" x14ac:dyDescent="0.2">
      <c r="A7" s="7"/>
      <c r="B7" s="8" t="s">
        <v>0</v>
      </c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28</v>
      </c>
      <c r="J7" s="9" t="s">
        <v>25</v>
      </c>
      <c r="K7" s="8" t="s">
        <v>7</v>
      </c>
      <c r="L7" s="9" t="s">
        <v>8</v>
      </c>
      <c r="M7" s="9" t="s">
        <v>9</v>
      </c>
      <c r="N7" s="9" t="s">
        <v>10</v>
      </c>
      <c r="O7" s="9" t="s">
        <v>11</v>
      </c>
      <c r="P7" s="9" t="s">
        <v>30</v>
      </c>
      <c r="Q7" s="9" t="s">
        <v>12</v>
      </c>
      <c r="R7" s="8" t="s">
        <v>13</v>
      </c>
      <c r="S7" s="9" t="s">
        <v>14</v>
      </c>
      <c r="T7" s="9" t="s">
        <v>29</v>
      </c>
      <c r="U7" s="9" t="s">
        <v>35</v>
      </c>
      <c r="V7" s="9" t="s">
        <v>27</v>
      </c>
      <c r="W7" s="9" t="s">
        <v>15</v>
      </c>
      <c r="X7" s="9" t="s">
        <v>17</v>
      </c>
      <c r="Y7" s="9" t="s">
        <v>16</v>
      </c>
      <c r="Z7" s="9" t="s">
        <v>18</v>
      </c>
      <c r="AA7" s="9" t="s">
        <v>20</v>
      </c>
    </row>
    <row r="8" spans="1:27" x14ac:dyDescent="0.25">
      <c r="A8" s="11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</row>
    <row r="9" spans="1:27" ht="15" customHeight="1" x14ac:dyDescent="0.25">
      <c r="A9" s="12" t="str">
        <f>Mountaineer!A10</f>
        <v>7/6/2024 *</v>
      </c>
      <c r="B9" s="5">
        <f>SUM('Mountaineer:Charles Town'!B10)</f>
        <v>364077</v>
      </c>
      <c r="C9" s="5">
        <f>SUM('Mountaineer:Charles Town'!C10)</f>
        <v>103561</v>
      </c>
      <c r="D9" s="5">
        <f>SUM('Mountaineer:Charles Town'!D10)</f>
        <v>104123</v>
      </c>
      <c r="E9" s="5">
        <f>SUM('Mountaineer:Charles Town'!E10)</f>
        <v>25757</v>
      </c>
      <c r="F9" s="5">
        <f>SUM('Mountaineer:Charles Town'!F10)</f>
        <v>39526</v>
      </c>
      <c r="G9" s="5">
        <f>SUM('Mountaineer:Charles Town'!G10)</f>
        <v>61402.5</v>
      </c>
      <c r="H9" s="5">
        <f>SUM('Mountaineer:Charles Town'!H10)</f>
        <v>13426</v>
      </c>
      <c r="I9" s="5">
        <f>SUM('Mountaineer:Charles Town'!I10)</f>
        <v>-514</v>
      </c>
      <c r="J9" s="5">
        <f>SUM('Mountaineer:Charles Town'!J10)</f>
        <v>31200</v>
      </c>
      <c r="K9" s="5">
        <f>SUM('Mountaineer:Charles Town'!K10)</f>
        <v>81791.75</v>
      </c>
      <c r="L9" s="5">
        <f>SUM('Mountaineer:Charles Town'!L10)</f>
        <v>22552</v>
      </c>
      <c r="M9" s="5">
        <f>SUM('Mountaineer:Charles Town'!M10)</f>
        <v>19538.5</v>
      </c>
      <c r="N9" s="5">
        <f>SUM('Mountaineer:Charles Town'!N10)</f>
        <v>35613.75</v>
      </c>
      <c r="O9" s="5">
        <f>SUM('Mountaineer:Charles Town'!O10)</f>
        <v>91717</v>
      </c>
      <c r="P9" s="5">
        <f>SUM('Mountaineer:Charles Town'!P10)</f>
        <v>585</v>
      </c>
      <c r="Q9" s="5">
        <f>SUM('Mountaineer:Charles Town'!Q10)</f>
        <v>45144.5</v>
      </c>
      <c r="R9" s="5">
        <f>SUM('Mountaineer:Charles Town'!R10)</f>
        <v>187360</v>
      </c>
      <c r="S9" s="5">
        <f>SUM('Mountaineer:Charles Town'!S10)</f>
        <v>34803.75</v>
      </c>
      <c r="T9" s="5">
        <f>SUM('Mountaineer:Charles Town'!T10)</f>
        <v>0</v>
      </c>
      <c r="U9" s="5">
        <f>SUM('Mountaineer:Charles Town'!U10)</f>
        <v>5957.5</v>
      </c>
      <c r="V9" s="5">
        <f>SUM('Mountaineer:Charles Town'!V10)</f>
        <v>27211</v>
      </c>
      <c r="W9" s="5">
        <f>SUM('Mountaineer:Charles Town'!W10)</f>
        <v>26784</v>
      </c>
      <c r="X9" s="5">
        <f>SUM('Mountaineer:Charles Town'!X10)</f>
        <v>22963.5</v>
      </c>
      <c r="Y9" s="5">
        <f>SUM('Mountaineer:Charles Town'!Y10)</f>
        <v>1550</v>
      </c>
      <c r="Z9" s="5">
        <f>SUM('Mountaineer:Charles Town'!Z10)</f>
        <v>1346130.75</v>
      </c>
      <c r="AA9" s="5">
        <f>SUM('Mountaineer:Charles Town'!AA10)</f>
        <v>471145.75</v>
      </c>
    </row>
    <row r="10" spans="1:27" ht="15" customHeight="1" x14ac:dyDescent="0.25">
      <c r="A10" s="12">
        <f>Mountaineer!A11</f>
        <v>45486</v>
      </c>
      <c r="B10" s="5">
        <f>SUM('Mountaineer:Charles Town'!B11)</f>
        <v>380549.5</v>
      </c>
      <c r="C10" s="5">
        <f>SUM('Mountaineer:Charles Town'!C11)</f>
        <v>147845</v>
      </c>
      <c r="D10" s="5">
        <f>SUM('Mountaineer:Charles Town'!D11)</f>
        <v>239800</v>
      </c>
      <c r="E10" s="5">
        <f>SUM('Mountaineer:Charles Town'!E11)</f>
        <v>31578</v>
      </c>
      <c r="F10" s="5">
        <f>SUM('Mountaineer:Charles Town'!F11)</f>
        <v>23230</v>
      </c>
      <c r="G10" s="5">
        <f>SUM('Mountaineer:Charles Town'!G11)</f>
        <v>23343.5</v>
      </c>
      <c r="H10" s="5">
        <f>SUM('Mountaineer:Charles Town'!H11)</f>
        <v>26850</v>
      </c>
      <c r="I10" s="5">
        <f>SUM('Mountaineer:Charles Town'!I11)</f>
        <v>19397</v>
      </c>
      <c r="J10" s="5">
        <f>SUM('Mountaineer:Charles Town'!J11)</f>
        <v>30083.5</v>
      </c>
      <c r="K10" s="5">
        <f>SUM('Mountaineer:Charles Town'!K11)</f>
        <v>135496.75</v>
      </c>
      <c r="L10" s="5">
        <f>SUM('Mountaineer:Charles Town'!L11)</f>
        <v>70779</v>
      </c>
      <c r="M10" s="5">
        <f>SUM('Mountaineer:Charles Town'!M11)</f>
        <v>28761</v>
      </c>
      <c r="N10" s="5">
        <f>SUM('Mountaineer:Charles Town'!N11)</f>
        <v>22598.25</v>
      </c>
      <c r="O10" s="5">
        <f>SUM('Mountaineer:Charles Town'!O11)</f>
        <v>94597</v>
      </c>
      <c r="P10" s="5">
        <f>SUM('Mountaineer:Charles Town'!P11)</f>
        <v>400</v>
      </c>
      <c r="Q10" s="5">
        <f>SUM('Mountaineer:Charles Town'!Q11)</f>
        <v>39497.5</v>
      </c>
      <c r="R10" s="5">
        <f>SUM('Mountaineer:Charles Town'!R11)</f>
        <v>178276.75</v>
      </c>
      <c r="S10" s="5">
        <f>SUM('Mountaineer:Charles Town'!S11)</f>
        <v>32432</v>
      </c>
      <c r="T10" s="5">
        <f>SUM('Mountaineer:Charles Town'!T11)</f>
        <v>3971.77</v>
      </c>
      <c r="U10" s="5">
        <f>SUM('Mountaineer:Charles Town'!U11)</f>
        <v>15322.5</v>
      </c>
      <c r="V10" s="5">
        <f>SUM('Mountaineer:Charles Town'!V11)</f>
        <v>28973</v>
      </c>
      <c r="W10" s="5">
        <f>SUM('Mountaineer:Charles Town'!W11)</f>
        <v>66707</v>
      </c>
      <c r="X10" s="5">
        <f>SUM('Mountaineer:Charles Town'!X11)</f>
        <v>21905</v>
      </c>
      <c r="Y10" s="5">
        <f>SUM('Mountaineer:Charles Town'!Y11)</f>
        <v>6345</v>
      </c>
      <c r="Z10" s="5">
        <f>SUM('Mountaineer:Charles Town'!Z11)</f>
        <v>1668739.02</v>
      </c>
      <c r="AA10" s="5">
        <f>SUM('Mountaineer:Charles Town'!AA11)</f>
        <v>584058.66</v>
      </c>
    </row>
    <row r="11" spans="1:27" ht="15" customHeight="1" x14ac:dyDescent="0.25">
      <c r="A11" s="12">
        <f t="shared" ref="A11:A17" si="0">A10+7</f>
        <v>45493</v>
      </c>
      <c r="B11" s="5">
        <f>SUM('Mountaineer:Charles Town'!B12)</f>
        <v>392011.75</v>
      </c>
      <c r="C11" s="5">
        <f>SUM('Mountaineer:Charles Town'!C12)</f>
        <v>8668.5</v>
      </c>
      <c r="D11" s="5">
        <f>SUM('Mountaineer:Charles Town'!D12)</f>
        <v>122691</v>
      </c>
      <c r="E11" s="5">
        <f>SUM('Mountaineer:Charles Town'!E12)</f>
        <v>5636</v>
      </c>
      <c r="F11" s="5">
        <f>SUM('Mountaineer:Charles Town'!F12)</f>
        <v>4782</v>
      </c>
      <c r="G11" s="5">
        <f>SUM('Mountaineer:Charles Town'!G12)</f>
        <v>29677</v>
      </c>
      <c r="H11" s="5">
        <f>SUM('Mountaineer:Charles Town'!H12)</f>
        <v>8442</v>
      </c>
      <c r="I11" s="5">
        <f>SUM('Mountaineer:Charles Town'!I12)</f>
        <v>18807</v>
      </c>
      <c r="J11" s="5">
        <f>SUM('Mountaineer:Charles Town'!J12)</f>
        <v>116821</v>
      </c>
      <c r="K11" s="5">
        <f>SUM('Mountaineer:Charles Town'!K12)</f>
        <v>295266</v>
      </c>
      <c r="L11" s="5">
        <f>SUM('Mountaineer:Charles Town'!L12)</f>
        <v>63137</v>
      </c>
      <c r="M11" s="5">
        <f>SUM('Mountaineer:Charles Town'!M12)</f>
        <v>20831</v>
      </c>
      <c r="N11" s="5">
        <f>SUM('Mountaineer:Charles Town'!N12)</f>
        <v>23206.25</v>
      </c>
      <c r="O11" s="5">
        <f>SUM('Mountaineer:Charles Town'!O12)</f>
        <v>94735</v>
      </c>
      <c r="P11" s="5">
        <f>SUM('Mountaineer:Charles Town'!P12)</f>
        <v>380</v>
      </c>
      <c r="Q11" s="5">
        <f>SUM('Mountaineer:Charles Town'!Q12)</f>
        <v>60361.13</v>
      </c>
      <c r="R11" s="5">
        <f>SUM('Mountaineer:Charles Town'!R12)</f>
        <v>148021.75</v>
      </c>
      <c r="S11" s="5">
        <f>SUM('Mountaineer:Charles Town'!S12)</f>
        <v>-5331.25</v>
      </c>
      <c r="T11" s="5">
        <f>SUM('Mountaineer:Charles Town'!T12)</f>
        <v>24924.99</v>
      </c>
      <c r="U11" s="5">
        <f>SUM('Mountaineer:Charles Town'!U12)</f>
        <v>8729</v>
      </c>
      <c r="V11" s="5">
        <f>SUM('Mountaineer:Charles Town'!V12)</f>
        <v>12735</v>
      </c>
      <c r="W11" s="5">
        <f>SUM('Mountaineer:Charles Town'!W12)</f>
        <v>79676</v>
      </c>
      <c r="X11" s="5">
        <f>SUM('Mountaineer:Charles Town'!X12)</f>
        <v>25909</v>
      </c>
      <c r="Y11" s="5">
        <f>SUM('Mountaineer:Charles Town'!Y12)</f>
        <v>32976.5</v>
      </c>
      <c r="Z11" s="5">
        <f>SUM('Mountaineer:Charles Town'!Z12)</f>
        <v>1593093.6199999999</v>
      </c>
      <c r="AA11" s="5">
        <f>SUM('Mountaineer:Charles Town'!AA12)</f>
        <v>557582.77</v>
      </c>
    </row>
    <row r="12" spans="1:27" ht="15" customHeight="1" x14ac:dyDescent="0.25">
      <c r="A12" s="12">
        <f t="shared" si="0"/>
        <v>45500</v>
      </c>
      <c r="B12" s="5">
        <f>SUM('Mountaineer:Charles Town'!B13)</f>
        <v>562373.5</v>
      </c>
      <c r="C12" s="5">
        <f>SUM('Mountaineer:Charles Town'!C13)</f>
        <v>-8530.5</v>
      </c>
      <c r="D12" s="5">
        <f>SUM('Mountaineer:Charles Town'!D13)</f>
        <v>172584</v>
      </c>
      <c r="E12" s="5">
        <f>SUM('Mountaineer:Charles Town'!E13)</f>
        <v>23230</v>
      </c>
      <c r="F12" s="5">
        <f>SUM('Mountaineer:Charles Town'!F13)</f>
        <v>40900</v>
      </c>
      <c r="G12" s="5">
        <f>SUM('Mountaineer:Charles Town'!G13)</f>
        <v>-29998</v>
      </c>
      <c r="H12" s="5">
        <f>SUM('Mountaineer:Charles Town'!H13)</f>
        <v>13958</v>
      </c>
      <c r="I12" s="5">
        <f>SUM('Mountaineer:Charles Town'!I13)</f>
        <v>35882</v>
      </c>
      <c r="J12" s="5">
        <f>SUM('Mountaineer:Charles Town'!J13)</f>
        <v>122909.5</v>
      </c>
      <c r="K12" s="5">
        <f>SUM('Mountaineer:Charles Town'!K13)</f>
        <v>116570</v>
      </c>
      <c r="L12" s="5">
        <f>SUM('Mountaineer:Charles Town'!L13)</f>
        <v>28686</v>
      </c>
      <c r="M12" s="5">
        <f>SUM('Mountaineer:Charles Town'!M13)</f>
        <v>38047</v>
      </c>
      <c r="N12" s="5">
        <f>SUM('Mountaineer:Charles Town'!N13)</f>
        <v>39461.75</v>
      </c>
      <c r="O12" s="5">
        <f>SUM('Mountaineer:Charles Town'!O13)</f>
        <v>91377</v>
      </c>
      <c r="P12" s="5">
        <f>SUM('Mountaineer:Charles Town'!P13)</f>
        <v>380</v>
      </c>
      <c r="Q12" s="5">
        <f>SUM('Mountaineer:Charles Town'!Q13)</f>
        <v>56279.5</v>
      </c>
      <c r="R12" s="5">
        <f>SUM('Mountaineer:Charles Town'!R13)</f>
        <v>95179.5</v>
      </c>
      <c r="S12" s="5">
        <f>SUM('Mountaineer:Charles Town'!S13)</f>
        <v>24807.75</v>
      </c>
      <c r="T12" s="5">
        <f>SUM('Mountaineer:Charles Town'!T13)</f>
        <v>16463.36</v>
      </c>
      <c r="U12" s="5">
        <f>SUM('Mountaineer:Charles Town'!U13)</f>
        <v>10821.5</v>
      </c>
      <c r="V12" s="5">
        <f>SUM('Mountaineer:Charles Town'!V13)</f>
        <v>20921</v>
      </c>
      <c r="W12" s="5">
        <f>SUM('Mountaineer:Charles Town'!W13)</f>
        <v>76976</v>
      </c>
      <c r="X12" s="5">
        <f>SUM('Mountaineer:Charles Town'!X13)</f>
        <v>6102</v>
      </c>
      <c r="Y12" s="5">
        <f>SUM('Mountaineer:Charles Town'!Y13)</f>
        <v>20432.5</v>
      </c>
      <c r="Z12" s="5">
        <f>SUM('Mountaineer:Charles Town'!Z13)</f>
        <v>1575813.3599999999</v>
      </c>
      <c r="AA12" s="5">
        <f>SUM('Mountaineer:Charles Town'!AA13)</f>
        <v>551534.67999999993</v>
      </c>
    </row>
    <row r="13" spans="1:27" ht="15" customHeight="1" x14ac:dyDescent="0.25">
      <c r="A13" s="12">
        <f t="shared" si="0"/>
        <v>45507</v>
      </c>
      <c r="B13" s="5">
        <f>SUM('Mountaineer:Charles Town'!B14)</f>
        <v>393562.95</v>
      </c>
      <c r="C13" s="5">
        <f>SUM('Mountaineer:Charles Town'!C14)</f>
        <v>-9544</v>
      </c>
      <c r="D13" s="5">
        <f>SUM('Mountaineer:Charles Town'!D14)</f>
        <v>208723</v>
      </c>
      <c r="E13" s="5">
        <f>SUM('Mountaineer:Charles Town'!E14)</f>
        <v>36401</v>
      </c>
      <c r="F13" s="5">
        <f>SUM('Mountaineer:Charles Town'!F14)</f>
        <v>30792</v>
      </c>
      <c r="G13" s="5">
        <f>SUM('Mountaineer:Charles Town'!G14)</f>
        <v>29131</v>
      </c>
      <c r="H13" s="5">
        <f>SUM('Mountaineer:Charles Town'!H14)</f>
        <v>17743</v>
      </c>
      <c r="I13" s="5">
        <f>SUM('Mountaineer:Charles Town'!I14)</f>
        <v>44553</v>
      </c>
      <c r="J13" s="5">
        <f>SUM('Mountaineer:Charles Town'!J14)</f>
        <v>69490.75</v>
      </c>
      <c r="K13" s="5">
        <f>SUM('Mountaineer:Charles Town'!K14)</f>
        <v>98534.5</v>
      </c>
      <c r="L13" s="5">
        <f>SUM('Mountaineer:Charles Town'!L14)</f>
        <v>95269</v>
      </c>
      <c r="M13" s="5">
        <f>SUM('Mountaineer:Charles Town'!M14)</f>
        <v>35434</v>
      </c>
      <c r="N13" s="5">
        <f>SUM('Mountaineer:Charles Town'!N14)</f>
        <v>20551</v>
      </c>
      <c r="O13" s="5">
        <f>SUM('Mountaineer:Charles Town'!O14)</f>
        <v>93436</v>
      </c>
      <c r="P13" s="5">
        <f>SUM('Mountaineer:Charles Town'!P14)</f>
        <v>470</v>
      </c>
      <c r="Q13" s="5">
        <f>SUM('Mountaineer:Charles Town'!Q14)</f>
        <v>37256.5</v>
      </c>
      <c r="R13" s="5">
        <f>SUM('Mountaineer:Charles Town'!R14)</f>
        <v>216772.75</v>
      </c>
      <c r="S13" s="5">
        <f>SUM('Mountaineer:Charles Town'!S14)</f>
        <v>25253.5</v>
      </c>
      <c r="T13" s="5">
        <f>SUM('Mountaineer:Charles Town'!T14)</f>
        <v>9559.02</v>
      </c>
      <c r="U13" s="5">
        <f>SUM('Mountaineer:Charles Town'!U14)</f>
        <v>9826</v>
      </c>
      <c r="V13" s="5">
        <f>SUM('Mountaineer:Charles Town'!V14)</f>
        <v>32478</v>
      </c>
      <c r="W13" s="5">
        <f>SUM('Mountaineer:Charles Town'!W14)</f>
        <v>46015</v>
      </c>
      <c r="X13" s="5">
        <f>SUM('Mountaineer:Charles Town'!X14)</f>
        <v>22227.5</v>
      </c>
      <c r="Y13" s="5">
        <f>SUM('Mountaineer:Charles Town'!Y14)</f>
        <v>8847</v>
      </c>
      <c r="Z13" s="5">
        <f>SUM('Mountaineer:Charles Town'!Z14)</f>
        <v>1572782.47</v>
      </c>
      <c r="AA13" s="5">
        <f>SUM('Mountaineer:Charles Town'!AA14)</f>
        <v>550473.87</v>
      </c>
    </row>
    <row r="14" spans="1:27" ht="15" customHeight="1" x14ac:dyDescent="0.25">
      <c r="A14" s="12">
        <f t="shared" si="0"/>
        <v>45514</v>
      </c>
      <c r="B14" s="5">
        <f>SUM('Mountaineer:Charles Town'!B15)</f>
        <v>438969.75</v>
      </c>
      <c r="C14" s="5">
        <f>SUM('Mountaineer:Charles Town'!C15)</f>
        <v>117244</v>
      </c>
      <c r="D14" s="5">
        <f>SUM('Mountaineer:Charles Town'!D15)</f>
        <v>218182</v>
      </c>
      <c r="E14" s="5">
        <f>SUM('Mountaineer:Charles Town'!E15)</f>
        <v>29881</v>
      </c>
      <c r="F14" s="5">
        <f>SUM('Mountaineer:Charles Town'!F15)</f>
        <v>-7011</v>
      </c>
      <c r="G14" s="5">
        <f>SUM('Mountaineer:Charles Town'!G15)</f>
        <v>53087</v>
      </c>
      <c r="H14" s="5">
        <f>SUM('Mountaineer:Charles Town'!H15)</f>
        <v>14505</v>
      </c>
      <c r="I14" s="5">
        <f>SUM('Mountaineer:Charles Town'!I15)</f>
        <v>35067</v>
      </c>
      <c r="J14" s="5">
        <f>SUM('Mountaineer:Charles Town'!J15)</f>
        <v>109805.75</v>
      </c>
      <c r="K14" s="5">
        <f>SUM('Mountaineer:Charles Town'!K15)</f>
        <v>117579.25</v>
      </c>
      <c r="L14" s="5">
        <f>SUM('Mountaineer:Charles Town'!L15)</f>
        <v>48902</v>
      </c>
      <c r="M14" s="5">
        <f>SUM('Mountaineer:Charles Town'!M15)</f>
        <v>36196</v>
      </c>
      <c r="N14" s="5">
        <f>SUM('Mountaineer:Charles Town'!N15)</f>
        <v>21011</v>
      </c>
      <c r="O14" s="5">
        <f>SUM('Mountaineer:Charles Town'!O15)</f>
        <v>93486</v>
      </c>
      <c r="P14" s="5">
        <f>SUM('Mountaineer:Charles Town'!P15)</f>
        <v>480</v>
      </c>
      <c r="Q14" s="5">
        <f>SUM('Mountaineer:Charles Town'!Q15)</f>
        <v>44035.5</v>
      </c>
      <c r="R14" s="5">
        <f>SUM('Mountaineer:Charles Town'!R15)</f>
        <v>229451.5</v>
      </c>
      <c r="S14" s="5">
        <f>SUM('Mountaineer:Charles Town'!S15)</f>
        <v>16183</v>
      </c>
      <c r="T14" s="5">
        <f>SUM('Mountaineer:Charles Town'!T15)</f>
        <v>10085.32</v>
      </c>
      <c r="U14" s="5">
        <f>SUM('Mountaineer:Charles Town'!U15)</f>
        <v>7138.5</v>
      </c>
      <c r="V14" s="5">
        <f>SUM('Mountaineer:Charles Town'!V15)</f>
        <v>34880</v>
      </c>
      <c r="W14" s="5">
        <f>SUM('Mountaineer:Charles Town'!W15)</f>
        <v>85370</v>
      </c>
      <c r="X14" s="5">
        <f>SUM('Mountaineer:Charles Town'!X15)</f>
        <v>25092.5</v>
      </c>
      <c r="Y14" s="5">
        <f>SUM('Mountaineer:Charles Town'!Y15)</f>
        <v>26697.5</v>
      </c>
      <c r="Z14" s="5">
        <f>SUM('Mountaineer:Charles Town'!Z15)</f>
        <v>1806318.57</v>
      </c>
      <c r="AA14" s="5">
        <f>SUM('Mountaineer:Charles Town'!AA15)</f>
        <v>632211.51</v>
      </c>
    </row>
    <row r="15" spans="1:27" ht="15" customHeight="1" x14ac:dyDescent="0.25">
      <c r="A15" s="12">
        <f t="shared" si="0"/>
        <v>45521</v>
      </c>
      <c r="B15" s="5">
        <f>SUM('Mountaineer:Charles Town'!B16)</f>
        <v>516492.25</v>
      </c>
      <c r="C15" s="5">
        <f>SUM('Mountaineer:Charles Town'!C16)</f>
        <v>40552</v>
      </c>
      <c r="D15" s="5">
        <f>SUM('Mountaineer:Charles Town'!D16)</f>
        <v>48310</v>
      </c>
      <c r="E15" s="5">
        <f>SUM('Mountaineer:Charles Town'!E16)</f>
        <v>31121</v>
      </c>
      <c r="F15" s="5">
        <f>SUM('Mountaineer:Charles Town'!F16)</f>
        <v>28168</v>
      </c>
      <c r="G15" s="5">
        <f>SUM('Mountaineer:Charles Town'!G16)</f>
        <v>68111</v>
      </c>
      <c r="H15" s="5">
        <f>SUM('Mountaineer:Charles Town'!H16)</f>
        <v>14214</v>
      </c>
      <c r="I15" s="5">
        <f>SUM('Mountaineer:Charles Town'!I16)</f>
        <v>-11625</v>
      </c>
      <c r="J15" s="5">
        <f>SUM('Mountaineer:Charles Town'!J16)</f>
        <v>86508</v>
      </c>
      <c r="K15" s="5">
        <f>SUM('Mountaineer:Charles Town'!K16)</f>
        <v>91240.5</v>
      </c>
      <c r="L15" s="5">
        <f>SUM('Mountaineer:Charles Town'!L16)</f>
        <v>81404</v>
      </c>
      <c r="M15" s="5">
        <f>SUM('Mountaineer:Charles Town'!M16)</f>
        <v>45543.5</v>
      </c>
      <c r="N15" s="5">
        <f>SUM('Mountaineer:Charles Town'!N16)</f>
        <v>26119.5</v>
      </c>
      <c r="O15" s="5">
        <f>SUM('Mountaineer:Charles Town'!O16)</f>
        <v>91258</v>
      </c>
      <c r="P15" s="5">
        <f>SUM('Mountaineer:Charles Town'!P16)</f>
        <v>340</v>
      </c>
      <c r="Q15" s="5">
        <f>SUM('Mountaineer:Charles Town'!Q16)</f>
        <v>34315</v>
      </c>
      <c r="R15" s="5">
        <f>SUM('Mountaineer:Charles Town'!R16)</f>
        <v>229435.25</v>
      </c>
      <c r="S15" s="5">
        <f>SUM('Mountaineer:Charles Town'!S16)</f>
        <v>5152.75</v>
      </c>
      <c r="T15" s="5">
        <f>SUM('Mountaineer:Charles Town'!T16)</f>
        <v>8048.5300000000007</v>
      </c>
      <c r="U15" s="5">
        <f>SUM('Mountaineer:Charles Town'!U16)</f>
        <v>18906.5</v>
      </c>
      <c r="V15" s="5">
        <f>SUM('Mountaineer:Charles Town'!V16)</f>
        <v>20270</v>
      </c>
      <c r="W15" s="5">
        <f>SUM('Mountaineer:Charles Town'!W16)</f>
        <v>85234</v>
      </c>
      <c r="X15" s="5">
        <f>SUM('Mountaineer:Charles Town'!X16)</f>
        <v>21983.5</v>
      </c>
      <c r="Y15" s="5">
        <f>SUM('Mountaineer:Charles Town'!Y16)</f>
        <v>18107.5</v>
      </c>
      <c r="Z15" s="5">
        <f>SUM('Mountaineer:Charles Town'!Z16)</f>
        <v>1599209.78</v>
      </c>
      <c r="AA15" s="5">
        <f>SUM('Mountaineer:Charles Town'!AA16)</f>
        <v>559723.42999999993</v>
      </c>
    </row>
    <row r="16" spans="1:27" ht="15" customHeight="1" x14ac:dyDescent="0.25">
      <c r="A16" s="12">
        <f t="shared" si="0"/>
        <v>45528</v>
      </c>
      <c r="B16" s="5">
        <f>SUM('Mountaineer:Charles Town'!B17)</f>
        <v>545464.25</v>
      </c>
      <c r="C16" s="5">
        <f>SUM('Mountaineer:Charles Town'!C17)</f>
        <v>36205</v>
      </c>
      <c r="D16" s="5">
        <f>SUM('Mountaineer:Charles Town'!D17)</f>
        <v>92804</v>
      </c>
      <c r="E16" s="5">
        <f>SUM('Mountaineer:Charles Town'!E17)</f>
        <v>22817</v>
      </c>
      <c r="F16" s="5">
        <f>SUM('Mountaineer:Charles Town'!F17)</f>
        <v>42612</v>
      </c>
      <c r="G16" s="5">
        <f>SUM('Mountaineer:Charles Town'!G17)</f>
        <v>51585</v>
      </c>
      <c r="H16" s="5">
        <f>SUM('Mountaineer:Charles Town'!H17)</f>
        <v>15684</v>
      </c>
      <c r="I16" s="5">
        <f>SUM('Mountaineer:Charles Town'!I17)</f>
        <v>50961</v>
      </c>
      <c r="J16" s="5">
        <f>SUM('Mountaineer:Charles Town'!J17)</f>
        <v>176179.5</v>
      </c>
      <c r="K16" s="5">
        <f>SUM('Mountaineer:Charles Town'!K17)</f>
        <v>165413.75</v>
      </c>
      <c r="L16" s="5">
        <f>SUM('Mountaineer:Charles Town'!L17)</f>
        <v>58793</v>
      </c>
      <c r="M16" s="5">
        <f>SUM('Mountaineer:Charles Town'!M17)</f>
        <v>30063.5</v>
      </c>
      <c r="N16" s="5">
        <f>SUM('Mountaineer:Charles Town'!N17)</f>
        <v>19642.5</v>
      </c>
      <c r="O16" s="5">
        <f>SUM('Mountaineer:Charles Town'!O17)</f>
        <v>92701</v>
      </c>
      <c r="P16" s="5">
        <f>SUM('Mountaineer:Charles Town'!P17)</f>
        <v>520</v>
      </c>
      <c r="Q16" s="5">
        <f>SUM('Mountaineer:Charles Town'!Q17)</f>
        <v>69387</v>
      </c>
      <c r="R16" s="5">
        <f>SUM('Mountaineer:Charles Town'!R17)</f>
        <v>151790.45000000001</v>
      </c>
      <c r="S16" s="5">
        <f>SUM('Mountaineer:Charles Town'!S17)</f>
        <v>23758.75</v>
      </c>
      <c r="T16" s="5">
        <f>SUM('Mountaineer:Charles Town'!T17)</f>
        <v>36604.07</v>
      </c>
      <c r="U16" s="5">
        <f>SUM('Mountaineer:Charles Town'!U17)</f>
        <v>9462.5</v>
      </c>
      <c r="V16" s="5">
        <f>SUM('Mountaineer:Charles Town'!V17)</f>
        <v>16689</v>
      </c>
      <c r="W16" s="5">
        <f>SUM('Mountaineer:Charles Town'!W17)</f>
        <v>65102</v>
      </c>
      <c r="X16" s="5">
        <f>SUM('Mountaineer:Charles Town'!X17)</f>
        <v>34123.5</v>
      </c>
      <c r="Y16" s="5">
        <f>SUM('Mountaineer:Charles Town'!Y17)</f>
        <v>23857</v>
      </c>
      <c r="Z16" s="5">
        <f>SUM('Mountaineer:Charles Town'!Z17)</f>
        <v>1832219.77</v>
      </c>
      <c r="AA16" s="5">
        <f>SUM('Mountaineer:Charles Town'!AA17)</f>
        <v>641276.91999999993</v>
      </c>
    </row>
    <row r="17" spans="1:27" ht="15" customHeight="1" x14ac:dyDescent="0.25">
      <c r="A17" s="12">
        <f t="shared" si="0"/>
        <v>45535</v>
      </c>
      <c r="B17" s="5">
        <f>SUM('Mountaineer:Charles Town'!B18)</f>
        <v>596011.75</v>
      </c>
      <c r="C17" s="5">
        <f>SUM('Mountaineer:Charles Town'!C18)</f>
        <v>157610.5</v>
      </c>
      <c r="D17" s="5">
        <f>SUM('Mountaineer:Charles Town'!D18)</f>
        <v>138562</v>
      </c>
      <c r="E17" s="5">
        <f>SUM('Mountaineer:Charles Town'!E18)</f>
        <v>19563</v>
      </c>
      <c r="F17" s="5">
        <f>SUM('Mountaineer:Charles Town'!F18)</f>
        <v>28529</v>
      </c>
      <c r="G17" s="5">
        <f>SUM('Mountaineer:Charles Town'!G18)</f>
        <v>68220</v>
      </c>
      <c r="H17" s="5">
        <f>SUM('Mountaineer:Charles Town'!H18)</f>
        <v>22014</v>
      </c>
      <c r="I17" s="5">
        <f>SUM('Mountaineer:Charles Town'!I18)</f>
        <v>34212</v>
      </c>
      <c r="J17" s="5">
        <f>SUM('Mountaineer:Charles Town'!J18)</f>
        <v>123542</v>
      </c>
      <c r="K17" s="5">
        <f>SUM('Mountaineer:Charles Town'!K18)</f>
        <v>179979.25</v>
      </c>
      <c r="L17" s="5">
        <f>SUM('Mountaineer:Charles Town'!L18)</f>
        <v>48187</v>
      </c>
      <c r="M17" s="5">
        <f>SUM('Mountaineer:Charles Town'!M18)</f>
        <v>43291</v>
      </c>
      <c r="N17" s="5">
        <f>SUM('Mountaineer:Charles Town'!N18)</f>
        <v>12902.75</v>
      </c>
      <c r="O17" s="5">
        <f>SUM('Mountaineer:Charles Town'!O18)</f>
        <v>88259</v>
      </c>
      <c r="P17" s="5">
        <f>SUM('Mountaineer:Charles Town'!P18)</f>
        <v>760</v>
      </c>
      <c r="Q17" s="5">
        <f>SUM('Mountaineer:Charles Town'!Q18)</f>
        <v>40628</v>
      </c>
      <c r="R17" s="5">
        <f>SUM('Mountaineer:Charles Town'!R18)</f>
        <v>238957</v>
      </c>
      <c r="S17" s="5">
        <f>SUM('Mountaineer:Charles Town'!S18)</f>
        <v>20336.75</v>
      </c>
      <c r="T17" s="5">
        <f>SUM('Mountaineer:Charles Town'!T18)</f>
        <v>23071.45</v>
      </c>
      <c r="U17" s="5">
        <f>SUM('Mountaineer:Charles Town'!U18)</f>
        <v>9950.5</v>
      </c>
      <c r="V17" s="5">
        <f>SUM('Mountaineer:Charles Town'!V18)</f>
        <v>20028</v>
      </c>
      <c r="W17" s="5">
        <f>SUM('Mountaineer:Charles Town'!W18)</f>
        <v>85893</v>
      </c>
      <c r="X17" s="5">
        <f>SUM('Mountaineer:Charles Town'!X18)</f>
        <v>31459</v>
      </c>
      <c r="Y17" s="5">
        <f>SUM('Mountaineer:Charles Town'!Y18)</f>
        <v>15112</v>
      </c>
      <c r="Z17" s="5">
        <f>SUM('Mountaineer:Charles Town'!Z18)</f>
        <v>2047078.95</v>
      </c>
      <c r="AA17" s="5">
        <f>SUM('Mountaineer:Charles Town'!AA18)</f>
        <v>716477.63</v>
      </c>
    </row>
    <row r="18" spans="1:27" x14ac:dyDescent="0.25">
      <c r="A18" s="11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</row>
    <row r="19" spans="1:27" ht="15" customHeight="1" thickBot="1" x14ac:dyDescent="0.3">
      <c r="B19" s="6">
        <f t="shared" ref="B19:AA19" si="1">SUM(B9:B18)</f>
        <v>4189512.7</v>
      </c>
      <c r="C19" s="6">
        <f t="shared" si="1"/>
        <v>593611.5</v>
      </c>
      <c r="D19" s="6">
        <f t="shared" si="1"/>
        <v>1345779</v>
      </c>
      <c r="E19" s="6">
        <f t="shared" si="1"/>
        <v>225984</v>
      </c>
      <c r="F19" s="6">
        <f t="shared" si="1"/>
        <v>231528</v>
      </c>
      <c r="G19" s="6">
        <f t="shared" si="1"/>
        <v>354559</v>
      </c>
      <c r="H19" s="6">
        <f t="shared" si="1"/>
        <v>146836</v>
      </c>
      <c r="I19" s="6">
        <f t="shared" si="1"/>
        <v>226740</v>
      </c>
      <c r="J19" s="6">
        <f t="shared" si="1"/>
        <v>866540</v>
      </c>
      <c r="K19" s="6">
        <f t="shared" si="1"/>
        <v>1281871.75</v>
      </c>
      <c r="L19" s="6">
        <f t="shared" si="1"/>
        <v>517709</v>
      </c>
      <c r="M19" s="6">
        <f t="shared" si="1"/>
        <v>297705.5</v>
      </c>
      <c r="N19" s="6">
        <f t="shared" si="1"/>
        <v>221106.75</v>
      </c>
      <c r="O19" s="6">
        <f t="shared" si="1"/>
        <v>831566</v>
      </c>
      <c r="P19" s="6">
        <f t="shared" si="1"/>
        <v>4315</v>
      </c>
      <c r="Q19" s="6">
        <f t="shared" si="1"/>
        <v>426904.63</v>
      </c>
      <c r="R19" s="6">
        <f t="shared" si="1"/>
        <v>1675244.95</v>
      </c>
      <c r="S19" s="6">
        <f t="shared" si="1"/>
        <v>177397</v>
      </c>
      <c r="T19" s="6">
        <f t="shared" si="1"/>
        <v>132728.51</v>
      </c>
      <c r="U19" s="6">
        <f t="shared" si="1"/>
        <v>96114.5</v>
      </c>
      <c r="V19" s="6">
        <f t="shared" si="1"/>
        <v>214185</v>
      </c>
      <c r="W19" s="6">
        <f t="shared" si="1"/>
        <v>617757</v>
      </c>
      <c r="X19" s="6">
        <f t="shared" si="1"/>
        <v>211765.5</v>
      </c>
      <c r="Y19" s="6">
        <f t="shared" si="1"/>
        <v>153925</v>
      </c>
      <c r="Z19" s="6">
        <f t="shared" si="1"/>
        <v>15041386.289999997</v>
      </c>
      <c r="AA19" s="6">
        <f t="shared" si="1"/>
        <v>5264485.22</v>
      </c>
    </row>
    <row r="20" spans="1:27" ht="15" customHeight="1" thickTop="1" x14ac:dyDescent="0.25"/>
    <row r="21" spans="1:27" ht="15" customHeight="1" x14ac:dyDescent="0.25">
      <c r="A21" s="10" t="s">
        <v>31</v>
      </c>
    </row>
  </sheetData>
  <mergeCells count="4">
    <mergeCell ref="A1:AA1"/>
    <mergeCell ref="A2:AA2"/>
    <mergeCell ref="A3:AA3"/>
    <mergeCell ref="A4:AA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22"/>
  <sheetViews>
    <sheetView zoomScaleNormal="100" workbookViewId="0">
      <pane ySplit="7" topLeftCell="A8" activePane="bottomLeft" state="frozen"/>
      <selection activeCell="P43" sqref="P43"/>
      <selection pane="bottomLeft" activeCell="AA18" sqref="AA18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42578125" style="2" customWidth="1"/>
    <col min="5" max="5" width="14.28515625" style="2" hidden="1" customWidth="1"/>
    <col min="6" max="7" width="12.7109375" style="2" hidden="1" customWidth="1"/>
    <col min="8" max="8" width="13.7109375" style="2" customWidth="1"/>
    <col min="9" max="11" width="13.7109375" style="2" hidden="1" customWidth="1"/>
    <col min="12" max="12" width="15.28515625" style="2" customWidth="1"/>
    <col min="13" max="14" width="13.7109375" style="2" hidden="1" customWidth="1"/>
    <col min="15" max="15" width="14.28515625" style="2" hidden="1" customWidth="1"/>
    <col min="16" max="17" width="13.7109375" style="2" hidden="1" customWidth="1"/>
    <col min="18" max="18" width="14.5703125" style="2" customWidth="1"/>
    <col min="19" max="19" width="13.7109375" style="2" customWidth="1"/>
    <col min="20" max="22" width="14.28515625" style="2" hidden="1" customWidth="1"/>
    <col min="23" max="23" width="13.7109375" style="2" customWidth="1"/>
    <col min="24" max="25" width="13.7109375" style="2" hidden="1" customWidth="1"/>
    <col min="26" max="26" width="15.140625" style="2" customWidth="1"/>
    <col min="27" max="27" width="15.28515625" style="2" customWidth="1"/>
    <col min="28" max="16384" width="10.7109375" style="2"/>
  </cols>
  <sheetData>
    <row r="1" spans="1:27" ht="15" customHeight="1" x14ac:dyDescent="0.25">
      <c r="A1" s="18" t="s">
        <v>23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17</v>
      </c>
      <c r="D4" s="4">
        <v>2</v>
      </c>
      <c r="H4" s="4">
        <v>1</v>
      </c>
      <c r="L4" s="4">
        <v>1</v>
      </c>
      <c r="R4" s="4">
        <v>3</v>
      </c>
      <c r="S4" s="4">
        <v>1</v>
      </c>
      <c r="W4" s="4">
        <v>1</v>
      </c>
      <c r="Z4" s="15">
        <f>SUM(B4:Y4)</f>
        <v>26</v>
      </c>
    </row>
    <row r="6" spans="1:27" ht="15" customHeight="1" x14ac:dyDescent="0.25">
      <c r="A6" s="14" t="s">
        <v>33</v>
      </c>
      <c r="B6" s="5">
        <v>4127424.25</v>
      </c>
      <c r="C6" s="5">
        <v>0</v>
      </c>
      <c r="D6" s="5">
        <v>1999020</v>
      </c>
      <c r="E6" s="5">
        <v>0</v>
      </c>
      <c r="F6" s="5">
        <v>0</v>
      </c>
      <c r="G6" s="5">
        <v>0</v>
      </c>
      <c r="H6" s="5">
        <v>209364</v>
      </c>
      <c r="I6" s="5">
        <v>0</v>
      </c>
      <c r="J6" s="5">
        <v>0</v>
      </c>
      <c r="K6" s="5">
        <v>0</v>
      </c>
      <c r="L6" s="5">
        <v>1043106.5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1664548.75</v>
      </c>
      <c r="S6" s="5">
        <v>407568.25</v>
      </c>
      <c r="T6" s="5">
        <v>0</v>
      </c>
      <c r="U6" s="5">
        <v>0</v>
      </c>
      <c r="V6" s="5">
        <v>0</v>
      </c>
      <c r="W6" s="5">
        <v>687666</v>
      </c>
      <c r="X6" s="5">
        <v>0</v>
      </c>
      <c r="Y6" s="5">
        <v>0</v>
      </c>
      <c r="Z6" s="5">
        <v>10138697.75</v>
      </c>
      <c r="AA6" s="5">
        <v>3548544.28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">
        <v>32</v>
      </c>
      <c r="B10" s="5">
        <v>46356.5</v>
      </c>
      <c r="C10" s="5">
        <v>0</v>
      </c>
      <c r="D10" s="5">
        <v>49428</v>
      </c>
      <c r="E10" s="5">
        <v>0</v>
      </c>
      <c r="F10" s="5">
        <v>0</v>
      </c>
      <c r="G10" s="5">
        <v>0</v>
      </c>
      <c r="H10" s="5">
        <v>5082</v>
      </c>
      <c r="I10" s="5">
        <v>0</v>
      </c>
      <c r="J10" s="5">
        <v>0</v>
      </c>
      <c r="K10" s="5">
        <v>0</v>
      </c>
      <c r="L10" s="5">
        <v>24601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21784.5</v>
      </c>
      <c r="S10" s="5">
        <v>12604.25</v>
      </c>
      <c r="T10" s="5">
        <v>0</v>
      </c>
      <c r="U10" s="5">
        <v>0</v>
      </c>
      <c r="V10" s="5">
        <v>0</v>
      </c>
      <c r="W10" s="5">
        <v>18132</v>
      </c>
      <c r="X10" s="5">
        <v>0</v>
      </c>
      <c r="Y10" s="5">
        <v>0</v>
      </c>
      <c r="Z10" s="5">
        <f t="shared" ref="Z10:Z15" si="0">SUM(B10:Y10)</f>
        <v>177988.25</v>
      </c>
      <c r="AA10" s="5">
        <f>ROUND(Z10*0.35,2)-0.01</f>
        <v>62295.88</v>
      </c>
    </row>
    <row r="11" spans="1:27" ht="15" customHeight="1" x14ac:dyDescent="0.25">
      <c r="A11" s="13">
        <v>45486</v>
      </c>
      <c r="B11" s="5">
        <v>75980.75</v>
      </c>
      <c r="C11" s="5">
        <v>0</v>
      </c>
      <c r="D11" s="5">
        <v>78117</v>
      </c>
      <c r="E11" s="5">
        <v>0</v>
      </c>
      <c r="F11" s="5">
        <v>0</v>
      </c>
      <c r="G11" s="5">
        <v>0</v>
      </c>
      <c r="H11" s="5">
        <v>14935</v>
      </c>
      <c r="I11" s="5">
        <v>0</v>
      </c>
      <c r="J11" s="5">
        <v>0</v>
      </c>
      <c r="K11" s="5">
        <v>0</v>
      </c>
      <c r="L11" s="5">
        <v>28729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25551.75</v>
      </c>
      <c r="S11" s="5">
        <v>9544</v>
      </c>
      <c r="T11" s="5">
        <v>0</v>
      </c>
      <c r="U11" s="5">
        <v>0</v>
      </c>
      <c r="V11" s="5">
        <v>0</v>
      </c>
      <c r="W11" s="5">
        <v>22437</v>
      </c>
      <c r="X11" s="5">
        <v>0</v>
      </c>
      <c r="Y11" s="5">
        <v>0</v>
      </c>
      <c r="Z11" s="5">
        <f t="shared" si="0"/>
        <v>255294.5</v>
      </c>
      <c r="AA11" s="5">
        <f t="shared" ref="AA11:AA16" si="1">ROUND(Z11*0.35,2)</f>
        <v>89353.08</v>
      </c>
    </row>
    <row r="12" spans="1:27" ht="15" customHeight="1" x14ac:dyDescent="0.25">
      <c r="A12" s="13">
        <f t="shared" ref="A12:A18" si="2">A11+7</f>
        <v>45493</v>
      </c>
      <c r="B12" s="5">
        <v>52261.25</v>
      </c>
      <c r="C12" s="5">
        <v>0</v>
      </c>
      <c r="D12" s="5">
        <v>21647</v>
      </c>
      <c r="E12" s="5">
        <v>0</v>
      </c>
      <c r="F12" s="5">
        <v>0</v>
      </c>
      <c r="G12" s="5">
        <v>0</v>
      </c>
      <c r="H12" s="5">
        <v>2669</v>
      </c>
      <c r="I12" s="5">
        <v>0</v>
      </c>
      <c r="J12" s="5">
        <v>0</v>
      </c>
      <c r="K12" s="5">
        <v>0</v>
      </c>
      <c r="L12" s="5">
        <v>14284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15529.25</v>
      </c>
      <c r="S12" s="5">
        <v>13340.75</v>
      </c>
      <c r="T12" s="5">
        <v>0</v>
      </c>
      <c r="U12" s="5">
        <v>0</v>
      </c>
      <c r="V12" s="5">
        <v>0</v>
      </c>
      <c r="W12" s="5">
        <v>9140</v>
      </c>
      <c r="X12" s="5">
        <v>0</v>
      </c>
      <c r="Y12" s="5">
        <v>0</v>
      </c>
      <c r="Z12" s="5">
        <f t="shared" si="0"/>
        <v>128871.25</v>
      </c>
      <c r="AA12" s="5">
        <f t="shared" si="1"/>
        <v>45104.94</v>
      </c>
    </row>
    <row r="13" spans="1:27" ht="15" customHeight="1" x14ac:dyDescent="0.25">
      <c r="A13" s="13">
        <f t="shared" si="2"/>
        <v>45500</v>
      </c>
      <c r="B13" s="5">
        <v>135431.5</v>
      </c>
      <c r="C13" s="5">
        <v>0</v>
      </c>
      <c r="D13" s="5">
        <v>33219</v>
      </c>
      <c r="E13" s="5">
        <v>0</v>
      </c>
      <c r="F13" s="5">
        <v>0</v>
      </c>
      <c r="G13" s="5">
        <v>0</v>
      </c>
      <c r="H13" s="5">
        <v>6597</v>
      </c>
      <c r="I13" s="5">
        <v>0</v>
      </c>
      <c r="J13" s="5">
        <v>0</v>
      </c>
      <c r="K13" s="5">
        <v>0</v>
      </c>
      <c r="L13" s="5">
        <v>-2719</v>
      </c>
      <c r="M13" s="5">
        <v>0</v>
      </c>
      <c r="N13" s="5">
        <v>0</v>
      </c>
      <c r="O13" s="5">
        <v>0</v>
      </c>
      <c r="P13" s="5">
        <v>0</v>
      </c>
      <c r="Q13" s="5">
        <v>0</v>
      </c>
      <c r="R13" s="5">
        <v>-4191.5</v>
      </c>
      <c r="S13" s="5">
        <v>4107.5</v>
      </c>
      <c r="T13" s="5">
        <v>0</v>
      </c>
      <c r="U13" s="5">
        <v>0</v>
      </c>
      <c r="V13" s="5">
        <v>0</v>
      </c>
      <c r="W13" s="5">
        <v>14807</v>
      </c>
      <c r="X13" s="5">
        <v>0</v>
      </c>
      <c r="Y13" s="5">
        <v>0</v>
      </c>
      <c r="Z13" s="5">
        <f t="shared" si="0"/>
        <v>187251.5</v>
      </c>
      <c r="AA13" s="5">
        <f t="shared" si="1"/>
        <v>65538.03</v>
      </c>
    </row>
    <row r="14" spans="1:27" ht="15" customHeight="1" x14ac:dyDescent="0.25">
      <c r="A14" s="13">
        <f t="shared" si="2"/>
        <v>45507</v>
      </c>
      <c r="B14" s="5">
        <v>74142.25</v>
      </c>
      <c r="C14" s="5">
        <v>0</v>
      </c>
      <c r="D14" s="5">
        <v>60744</v>
      </c>
      <c r="E14" s="5">
        <v>0</v>
      </c>
      <c r="F14" s="5">
        <v>0</v>
      </c>
      <c r="G14" s="5">
        <v>0</v>
      </c>
      <c r="H14" s="5">
        <v>6944</v>
      </c>
      <c r="I14" s="5">
        <v>0</v>
      </c>
      <c r="J14" s="5">
        <v>0</v>
      </c>
      <c r="K14" s="5">
        <v>0</v>
      </c>
      <c r="L14" s="5">
        <v>42633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42349.25</v>
      </c>
      <c r="S14" s="5">
        <v>8885.5</v>
      </c>
      <c r="T14" s="5">
        <v>0</v>
      </c>
      <c r="U14" s="5">
        <v>0</v>
      </c>
      <c r="V14" s="5">
        <v>0</v>
      </c>
      <c r="W14" s="5">
        <v>12184</v>
      </c>
      <c r="X14" s="5">
        <v>0</v>
      </c>
      <c r="Y14" s="5">
        <v>0</v>
      </c>
      <c r="Z14" s="5">
        <f t="shared" si="0"/>
        <v>247882</v>
      </c>
      <c r="AA14" s="5">
        <f t="shared" si="1"/>
        <v>86758.7</v>
      </c>
    </row>
    <row r="15" spans="1:27" ht="15" customHeight="1" x14ac:dyDescent="0.25">
      <c r="A15" s="13">
        <f t="shared" si="2"/>
        <v>45514</v>
      </c>
      <c r="B15" s="5">
        <v>102487.75</v>
      </c>
      <c r="C15" s="5">
        <v>0</v>
      </c>
      <c r="D15" s="5">
        <v>47402</v>
      </c>
      <c r="E15" s="5">
        <v>0</v>
      </c>
      <c r="F15" s="5">
        <v>0</v>
      </c>
      <c r="G15" s="5">
        <v>0</v>
      </c>
      <c r="H15" s="5">
        <v>6043</v>
      </c>
      <c r="I15" s="5">
        <v>0</v>
      </c>
      <c r="J15" s="5">
        <v>0</v>
      </c>
      <c r="K15" s="5">
        <v>0</v>
      </c>
      <c r="L15" s="5">
        <v>20904</v>
      </c>
      <c r="M15" s="5">
        <v>0</v>
      </c>
      <c r="N15" s="5">
        <v>0</v>
      </c>
      <c r="O15" s="5">
        <v>0</v>
      </c>
      <c r="P15" s="5">
        <v>0</v>
      </c>
      <c r="Q15" s="5">
        <v>0</v>
      </c>
      <c r="R15" s="5">
        <v>58287.5</v>
      </c>
      <c r="S15" s="5">
        <v>4180.25</v>
      </c>
      <c r="T15" s="5">
        <v>0</v>
      </c>
      <c r="U15" s="5">
        <v>0</v>
      </c>
      <c r="V15" s="5">
        <v>0</v>
      </c>
      <c r="W15" s="5">
        <v>15905</v>
      </c>
      <c r="X15" s="5">
        <v>0</v>
      </c>
      <c r="Y15" s="5">
        <v>0</v>
      </c>
      <c r="Z15" s="5">
        <f t="shared" si="0"/>
        <v>255209.5</v>
      </c>
      <c r="AA15" s="5">
        <f t="shared" si="1"/>
        <v>89323.33</v>
      </c>
    </row>
    <row r="16" spans="1:27" ht="15" customHeight="1" x14ac:dyDescent="0.25">
      <c r="A16" s="13">
        <f t="shared" si="2"/>
        <v>45521</v>
      </c>
      <c r="B16" s="5">
        <v>86236.25</v>
      </c>
      <c r="C16" s="5">
        <v>0</v>
      </c>
      <c r="D16" s="5">
        <v>-27561</v>
      </c>
      <c r="E16" s="5">
        <v>0</v>
      </c>
      <c r="F16" s="5">
        <v>0</v>
      </c>
      <c r="G16" s="5">
        <v>0</v>
      </c>
      <c r="H16" s="5">
        <v>5599</v>
      </c>
      <c r="I16" s="5">
        <v>0</v>
      </c>
      <c r="J16" s="5">
        <v>0</v>
      </c>
      <c r="K16" s="5">
        <v>0</v>
      </c>
      <c r="L16" s="5">
        <v>39005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24377.75</v>
      </c>
      <c r="S16" s="5">
        <v>6069.25</v>
      </c>
      <c r="T16" s="5">
        <v>0</v>
      </c>
      <c r="U16" s="5">
        <v>0</v>
      </c>
      <c r="V16" s="5">
        <v>0</v>
      </c>
      <c r="W16" s="5">
        <v>15016</v>
      </c>
      <c r="X16" s="5">
        <v>0</v>
      </c>
      <c r="Y16" s="5">
        <v>0</v>
      </c>
      <c r="Z16" s="5">
        <f t="shared" ref="Z16" si="3">SUM(B16:Y16)</f>
        <v>148742.25</v>
      </c>
      <c r="AA16" s="5">
        <f t="shared" si="1"/>
        <v>52059.79</v>
      </c>
    </row>
    <row r="17" spans="1:27" ht="15" customHeight="1" x14ac:dyDescent="0.25">
      <c r="A17" s="13">
        <f t="shared" si="2"/>
        <v>45528</v>
      </c>
      <c r="B17" s="5">
        <v>68297.25</v>
      </c>
      <c r="C17" s="5">
        <v>0</v>
      </c>
      <c r="D17" s="5">
        <v>41979</v>
      </c>
      <c r="E17" s="5">
        <v>0</v>
      </c>
      <c r="F17" s="5">
        <v>0</v>
      </c>
      <c r="G17" s="5">
        <v>0</v>
      </c>
      <c r="H17" s="5">
        <v>7433</v>
      </c>
      <c r="I17" s="5">
        <v>0</v>
      </c>
      <c r="J17" s="5">
        <v>0</v>
      </c>
      <c r="K17" s="5">
        <v>0</v>
      </c>
      <c r="L17" s="5">
        <v>22657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29396.75</v>
      </c>
      <c r="S17" s="5">
        <v>6817</v>
      </c>
      <c r="T17" s="5">
        <v>0</v>
      </c>
      <c r="U17" s="5">
        <v>0</v>
      </c>
      <c r="V17" s="5">
        <v>0</v>
      </c>
      <c r="W17" s="5">
        <v>10172</v>
      </c>
      <c r="X17" s="5">
        <v>0</v>
      </c>
      <c r="Y17" s="5">
        <v>0</v>
      </c>
      <c r="Z17" s="5">
        <f t="shared" ref="Z17" si="4">SUM(B17:Y17)</f>
        <v>186752</v>
      </c>
      <c r="AA17" s="5">
        <f t="shared" ref="AA17" si="5">ROUND(Z17*0.35,2)</f>
        <v>65363.199999999997</v>
      </c>
    </row>
    <row r="18" spans="1:27" ht="15" customHeight="1" x14ac:dyDescent="0.25">
      <c r="A18" s="13">
        <f t="shared" si="2"/>
        <v>45535</v>
      </c>
      <c r="B18" s="5">
        <v>114089.75</v>
      </c>
      <c r="C18" s="5">
        <v>0</v>
      </c>
      <c r="D18" s="5">
        <v>12992</v>
      </c>
      <c r="E18" s="5">
        <v>0</v>
      </c>
      <c r="F18" s="5">
        <v>0</v>
      </c>
      <c r="G18" s="5">
        <v>0</v>
      </c>
      <c r="H18" s="5">
        <v>11042</v>
      </c>
      <c r="I18" s="5">
        <v>0</v>
      </c>
      <c r="J18" s="5">
        <v>0</v>
      </c>
      <c r="K18" s="5">
        <v>0</v>
      </c>
      <c r="L18" s="5">
        <v>21801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44207.5</v>
      </c>
      <c r="S18" s="5">
        <v>11703</v>
      </c>
      <c r="T18" s="5">
        <v>0</v>
      </c>
      <c r="U18" s="5">
        <v>0</v>
      </c>
      <c r="V18" s="5">
        <v>0</v>
      </c>
      <c r="W18" s="5">
        <v>12259</v>
      </c>
      <c r="X18" s="5">
        <v>0</v>
      </c>
      <c r="Y18" s="5">
        <v>0</v>
      </c>
      <c r="Z18" s="5">
        <f t="shared" ref="Z18" si="6">SUM(B18:Y18)</f>
        <v>228094.25</v>
      </c>
      <c r="AA18" s="5">
        <f t="shared" ref="AA18" si="7">ROUND(Z18*0.35,2)</f>
        <v>79832.990000000005</v>
      </c>
    </row>
    <row r="19" spans="1:27" ht="14.25" customHeight="1" x14ac:dyDescent="0.25">
      <c r="A19" s="11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ht="15" customHeight="1" thickBot="1" x14ac:dyDescent="0.3">
      <c r="B20" s="6">
        <f t="shared" ref="B20:AA20" si="8">SUM(B10:B19)</f>
        <v>755283.25</v>
      </c>
      <c r="C20" s="6">
        <f t="shared" si="8"/>
        <v>0</v>
      </c>
      <c r="D20" s="6">
        <f t="shared" si="8"/>
        <v>317967</v>
      </c>
      <c r="E20" s="6">
        <f t="shared" si="8"/>
        <v>0</v>
      </c>
      <c r="F20" s="6">
        <f t="shared" si="8"/>
        <v>0</v>
      </c>
      <c r="G20" s="6">
        <f t="shared" si="8"/>
        <v>0</v>
      </c>
      <c r="H20" s="6">
        <f t="shared" si="8"/>
        <v>66344</v>
      </c>
      <c r="I20" s="6">
        <f t="shared" si="8"/>
        <v>0</v>
      </c>
      <c r="J20" s="6">
        <f t="shared" si="8"/>
        <v>0</v>
      </c>
      <c r="K20" s="6">
        <f t="shared" si="8"/>
        <v>0</v>
      </c>
      <c r="L20" s="6">
        <f t="shared" si="8"/>
        <v>211895</v>
      </c>
      <c r="M20" s="6">
        <f t="shared" si="8"/>
        <v>0</v>
      </c>
      <c r="N20" s="6">
        <f t="shared" si="8"/>
        <v>0</v>
      </c>
      <c r="O20" s="6">
        <f t="shared" si="8"/>
        <v>0</v>
      </c>
      <c r="P20" s="6">
        <f t="shared" si="8"/>
        <v>0</v>
      </c>
      <c r="Q20" s="6">
        <f t="shared" si="8"/>
        <v>0</v>
      </c>
      <c r="R20" s="6">
        <f t="shared" si="8"/>
        <v>257292.75</v>
      </c>
      <c r="S20" s="6">
        <f t="shared" si="8"/>
        <v>77251.5</v>
      </c>
      <c r="T20" s="6">
        <f t="shared" si="8"/>
        <v>0</v>
      </c>
      <c r="U20" s="6">
        <f t="shared" si="8"/>
        <v>0</v>
      </c>
      <c r="V20" s="6">
        <f t="shared" si="8"/>
        <v>0</v>
      </c>
      <c r="W20" s="6">
        <f t="shared" si="8"/>
        <v>130052</v>
      </c>
      <c r="X20" s="6">
        <f t="shared" si="8"/>
        <v>0</v>
      </c>
      <c r="Y20" s="6">
        <f t="shared" si="8"/>
        <v>0</v>
      </c>
      <c r="Z20" s="6">
        <f t="shared" si="8"/>
        <v>1816085.5</v>
      </c>
      <c r="AA20" s="6">
        <f t="shared" si="8"/>
        <v>635629.93999999994</v>
      </c>
    </row>
    <row r="21" spans="1:27" ht="15" customHeight="1" thickTop="1" x14ac:dyDescent="0.25"/>
    <row r="22" spans="1:27" ht="15" customHeight="1" x14ac:dyDescent="0.25">
      <c r="A22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A22"/>
  <sheetViews>
    <sheetView workbookViewId="0">
      <pane ySplit="7" topLeftCell="A8" activePane="bottomLeft" state="frozen"/>
      <selection activeCell="P43" sqref="P43"/>
      <selection pane="bottomLeft" activeCell="AA18" sqref="AA18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4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4" width="13.7109375" style="2" hidden="1" customWidth="1"/>
    <col min="15" max="15" width="14.28515625" style="2" bestFit="1" customWidth="1"/>
    <col min="16" max="16" width="13.7109375" style="2" customWidth="1"/>
    <col min="17" max="17" width="13.7109375" style="2" hidden="1" customWidth="1"/>
    <col min="18" max="18" width="13.7109375" style="2" customWidth="1"/>
    <col min="19" max="19" width="13.7109375" style="2" hidden="1" customWidth="1"/>
    <col min="20" max="20" width="14.28515625" style="2" customWidth="1"/>
    <col min="21" max="21" width="14.28515625" style="2" hidden="1" customWidth="1"/>
    <col min="22" max="22" width="14.28515625" style="2" customWidth="1"/>
    <col min="23" max="25" width="13.7109375" style="2" hidden="1" customWidth="1"/>
    <col min="26" max="26" width="14.5703125" style="2" customWidth="1"/>
    <col min="27" max="27" width="14.85546875" style="2" customWidth="1"/>
    <col min="28" max="16384" width="10.7109375" style="2"/>
  </cols>
  <sheetData>
    <row r="1" spans="1:27" ht="15" customHeight="1" x14ac:dyDescent="0.25">
      <c r="A1" s="19" t="s">
        <v>22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14</v>
      </c>
      <c r="D4" s="4">
        <v>2</v>
      </c>
      <c r="E4" s="4">
        <v>1</v>
      </c>
      <c r="I4" s="4">
        <v>1</v>
      </c>
      <c r="O4" s="4">
        <v>9</v>
      </c>
      <c r="P4" s="4">
        <v>0</v>
      </c>
      <c r="R4" s="4">
        <v>2</v>
      </c>
      <c r="T4" s="4">
        <v>1</v>
      </c>
      <c r="V4" s="4">
        <v>1</v>
      </c>
      <c r="Z4" s="4">
        <f>SUM(B4:Y4)</f>
        <v>31</v>
      </c>
    </row>
    <row r="6" spans="1:27" ht="15" customHeight="1" x14ac:dyDescent="0.25">
      <c r="A6" s="14" t="s">
        <v>33</v>
      </c>
      <c r="B6" s="5">
        <v>1940285.38</v>
      </c>
      <c r="C6" s="5">
        <v>0</v>
      </c>
      <c r="D6" s="5">
        <v>1024199</v>
      </c>
      <c r="E6" s="5">
        <v>281921.40000000002</v>
      </c>
      <c r="F6" s="5">
        <v>0</v>
      </c>
      <c r="G6" s="5">
        <v>0</v>
      </c>
      <c r="H6" s="5">
        <v>0</v>
      </c>
      <c r="I6" s="5">
        <v>1006684.55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501530</v>
      </c>
      <c r="P6" s="5">
        <v>17415</v>
      </c>
      <c r="Q6" s="5">
        <v>0</v>
      </c>
      <c r="R6" s="5">
        <v>642856</v>
      </c>
      <c r="S6" s="5">
        <v>0</v>
      </c>
      <c r="T6" s="5">
        <v>703296.31</v>
      </c>
      <c r="U6" s="5">
        <v>0</v>
      </c>
      <c r="V6" s="5">
        <v>313993.40000000002</v>
      </c>
      <c r="W6" s="5">
        <v>0</v>
      </c>
      <c r="X6" s="5">
        <v>0</v>
      </c>
      <c r="Y6" s="5">
        <v>0</v>
      </c>
      <c r="Z6" s="5">
        <v>6432181.0399999991</v>
      </c>
      <c r="AA6" s="5">
        <v>2251263.4000000004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49009.5</v>
      </c>
      <c r="C10" s="5">
        <v>0</v>
      </c>
      <c r="D10" s="5">
        <v>1265</v>
      </c>
      <c r="E10" s="5">
        <v>7853</v>
      </c>
      <c r="F10" s="5">
        <v>0</v>
      </c>
      <c r="G10" s="5">
        <v>0</v>
      </c>
      <c r="H10" s="5">
        <v>0</v>
      </c>
      <c r="I10" s="5">
        <v>-1726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9323</v>
      </c>
      <c r="P10" s="5">
        <v>585</v>
      </c>
      <c r="Q10" s="5">
        <v>0</v>
      </c>
      <c r="R10" s="5">
        <v>14499</v>
      </c>
      <c r="S10" s="5">
        <v>0</v>
      </c>
      <c r="T10" s="5">
        <v>0</v>
      </c>
      <c r="U10" s="5">
        <v>0</v>
      </c>
      <c r="V10" s="5">
        <v>8681</v>
      </c>
      <c r="W10" s="5">
        <v>0</v>
      </c>
      <c r="X10" s="5">
        <v>0</v>
      </c>
      <c r="Y10" s="5">
        <v>0</v>
      </c>
      <c r="Z10" s="5">
        <f t="shared" ref="Z10:Z15" si="0">SUM(B10:Y10)</f>
        <v>89489.5</v>
      </c>
      <c r="AA10" s="5">
        <f t="shared" ref="AA10:AA15" si="1">ROUND(Z10*0.35,2)</f>
        <v>31321.33</v>
      </c>
    </row>
    <row r="11" spans="1:27" ht="15" customHeight="1" x14ac:dyDescent="0.25">
      <c r="A11" s="13">
        <v>45486</v>
      </c>
      <c r="B11" s="5">
        <v>18607.5</v>
      </c>
      <c r="C11" s="5">
        <v>0</v>
      </c>
      <c r="D11" s="5">
        <v>20297</v>
      </c>
      <c r="E11" s="5">
        <v>4517</v>
      </c>
      <c r="F11" s="5">
        <v>0</v>
      </c>
      <c r="G11" s="5">
        <v>0</v>
      </c>
      <c r="H11" s="5">
        <v>0</v>
      </c>
      <c r="I11" s="5">
        <v>10172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9858</v>
      </c>
      <c r="P11" s="5">
        <v>400</v>
      </c>
      <c r="Q11" s="5">
        <v>0</v>
      </c>
      <c r="R11" s="5">
        <v>13227</v>
      </c>
      <c r="S11" s="5">
        <v>0</v>
      </c>
      <c r="T11" s="5">
        <v>3971.77</v>
      </c>
      <c r="U11" s="5">
        <v>0</v>
      </c>
      <c r="V11" s="5">
        <v>12773</v>
      </c>
      <c r="W11" s="5">
        <v>0</v>
      </c>
      <c r="X11" s="5">
        <v>0</v>
      </c>
      <c r="Y11" s="5">
        <v>0</v>
      </c>
      <c r="Z11" s="5">
        <f t="shared" si="0"/>
        <v>93823.27</v>
      </c>
      <c r="AA11" s="5">
        <f t="shared" si="1"/>
        <v>32838.14</v>
      </c>
    </row>
    <row r="12" spans="1:27" ht="15" customHeight="1" x14ac:dyDescent="0.25">
      <c r="A12" s="13">
        <f t="shared" ref="A12:A18" si="2">A11+7</f>
        <v>45493</v>
      </c>
      <c r="B12" s="5">
        <v>-39769</v>
      </c>
      <c r="C12" s="5">
        <v>0</v>
      </c>
      <c r="D12" s="5">
        <v>-9474</v>
      </c>
      <c r="E12" s="5">
        <v>1263</v>
      </c>
      <c r="F12" s="5">
        <v>0</v>
      </c>
      <c r="G12" s="5">
        <v>0</v>
      </c>
      <c r="H12" s="5">
        <v>0</v>
      </c>
      <c r="I12" s="5">
        <v>13481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9097</v>
      </c>
      <c r="P12" s="5">
        <v>380</v>
      </c>
      <c r="Q12" s="5">
        <v>0</v>
      </c>
      <c r="R12" s="5">
        <v>23548</v>
      </c>
      <c r="S12" s="5">
        <v>0</v>
      </c>
      <c r="T12" s="5">
        <v>24924.99</v>
      </c>
      <c r="U12" s="5">
        <v>0</v>
      </c>
      <c r="V12" s="5">
        <v>5475</v>
      </c>
      <c r="W12" s="5">
        <v>0</v>
      </c>
      <c r="X12" s="5">
        <v>0</v>
      </c>
      <c r="Y12" s="5">
        <v>0</v>
      </c>
      <c r="Z12" s="5">
        <f t="shared" si="0"/>
        <v>28925.99</v>
      </c>
      <c r="AA12" s="5">
        <f t="shared" si="1"/>
        <v>10124.1</v>
      </c>
    </row>
    <row r="13" spans="1:27" ht="15" customHeight="1" x14ac:dyDescent="0.25">
      <c r="A13" s="13">
        <f t="shared" si="2"/>
        <v>45500</v>
      </c>
      <c r="B13" s="5">
        <v>86362.5</v>
      </c>
      <c r="C13" s="5">
        <v>0</v>
      </c>
      <c r="D13" s="5">
        <v>32341</v>
      </c>
      <c r="E13" s="5">
        <v>14811</v>
      </c>
      <c r="F13" s="5">
        <v>0</v>
      </c>
      <c r="G13" s="5">
        <v>0</v>
      </c>
      <c r="H13" s="5">
        <v>0</v>
      </c>
      <c r="I13" s="5">
        <v>15741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  <c r="O13" s="5">
        <v>10331</v>
      </c>
      <c r="P13" s="5">
        <v>380</v>
      </c>
      <c r="Q13" s="5">
        <v>0</v>
      </c>
      <c r="R13" s="5">
        <v>10016</v>
      </c>
      <c r="S13" s="5">
        <v>0</v>
      </c>
      <c r="T13" s="5">
        <v>16463.36</v>
      </c>
      <c r="U13" s="5">
        <v>0</v>
      </c>
      <c r="V13" s="5">
        <v>4978</v>
      </c>
      <c r="W13" s="5">
        <v>0</v>
      </c>
      <c r="X13" s="5">
        <v>0</v>
      </c>
      <c r="Y13" s="5">
        <v>0</v>
      </c>
      <c r="Z13" s="5">
        <f t="shared" si="0"/>
        <v>191423.86</v>
      </c>
      <c r="AA13" s="5">
        <f t="shared" si="1"/>
        <v>66998.350000000006</v>
      </c>
    </row>
    <row r="14" spans="1:27" ht="15" customHeight="1" x14ac:dyDescent="0.25">
      <c r="A14" s="13">
        <f t="shared" si="2"/>
        <v>45507</v>
      </c>
      <c r="B14" s="5">
        <v>-16556.300000000003</v>
      </c>
      <c r="C14" s="5">
        <v>0</v>
      </c>
      <c r="D14" s="5">
        <v>26688</v>
      </c>
      <c r="E14" s="5">
        <v>9990</v>
      </c>
      <c r="F14" s="5">
        <v>0</v>
      </c>
      <c r="G14" s="5">
        <v>0</v>
      </c>
      <c r="H14" s="5">
        <v>0</v>
      </c>
      <c r="I14" s="5">
        <v>31368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10443</v>
      </c>
      <c r="P14" s="5">
        <v>470</v>
      </c>
      <c r="Q14" s="5">
        <v>0</v>
      </c>
      <c r="R14" s="5">
        <v>12466</v>
      </c>
      <c r="S14" s="5">
        <v>0</v>
      </c>
      <c r="T14" s="5">
        <v>9559.02</v>
      </c>
      <c r="U14" s="5">
        <v>0</v>
      </c>
      <c r="V14" s="5">
        <v>11211</v>
      </c>
      <c r="W14" s="5">
        <v>0</v>
      </c>
      <c r="X14" s="5">
        <v>0</v>
      </c>
      <c r="Y14" s="5">
        <v>0</v>
      </c>
      <c r="Z14" s="5">
        <f t="shared" si="0"/>
        <v>95638.720000000001</v>
      </c>
      <c r="AA14" s="5">
        <f t="shared" si="1"/>
        <v>33473.550000000003</v>
      </c>
    </row>
    <row r="15" spans="1:27" ht="15" customHeight="1" x14ac:dyDescent="0.25">
      <c r="A15" s="13">
        <f t="shared" si="2"/>
        <v>45514</v>
      </c>
      <c r="B15" s="5">
        <v>23807</v>
      </c>
      <c r="C15" s="5">
        <v>0</v>
      </c>
      <c r="D15" s="5">
        <v>25835</v>
      </c>
      <c r="E15" s="5">
        <v>15806</v>
      </c>
      <c r="F15" s="5">
        <v>0</v>
      </c>
      <c r="G15" s="5">
        <v>0</v>
      </c>
      <c r="H15" s="5">
        <v>0</v>
      </c>
      <c r="I15" s="5">
        <v>27810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  <c r="O15" s="5">
        <v>8696</v>
      </c>
      <c r="P15" s="5">
        <v>480</v>
      </c>
      <c r="Q15" s="5">
        <v>0</v>
      </c>
      <c r="R15" s="5">
        <v>14842</v>
      </c>
      <c r="S15" s="5">
        <v>0</v>
      </c>
      <c r="T15" s="5">
        <v>10085.32</v>
      </c>
      <c r="U15" s="5">
        <v>0</v>
      </c>
      <c r="V15" s="5">
        <v>6981</v>
      </c>
      <c r="W15" s="5">
        <v>0</v>
      </c>
      <c r="X15" s="5">
        <v>0</v>
      </c>
      <c r="Y15" s="5">
        <v>0</v>
      </c>
      <c r="Z15" s="5">
        <f t="shared" si="0"/>
        <v>134342.32</v>
      </c>
      <c r="AA15" s="5">
        <f t="shared" si="1"/>
        <v>47019.81</v>
      </c>
    </row>
    <row r="16" spans="1:27" ht="15" customHeight="1" x14ac:dyDescent="0.25">
      <c r="A16" s="13">
        <f t="shared" si="2"/>
        <v>45521</v>
      </c>
      <c r="B16" s="5">
        <v>60870</v>
      </c>
      <c r="C16" s="5">
        <v>0</v>
      </c>
      <c r="D16" s="5">
        <v>17945</v>
      </c>
      <c r="E16" s="5">
        <v>9362</v>
      </c>
      <c r="F16" s="5">
        <v>0</v>
      </c>
      <c r="G16" s="5">
        <v>0</v>
      </c>
      <c r="H16" s="5">
        <v>0</v>
      </c>
      <c r="I16" s="5">
        <v>-19060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8650</v>
      </c>
      <c r="P16" s="5">
        <v>340</v>
      </c>
      <c r="Q16" s="5">
        <v>0</v>
      </c>
      <c r="R16" s="5">
        <v>13336</v>
      </c>
      <c r="S16" s="5">
        <v>0</v>
      </c>
      <c r="T16" s="5">
        <v>8048.5300000000007</v>
      </c>
      <c r="U16" s="5">
        <v>0</v>
      </c>
      <c r="V16" s="5">
        <v>-775</v>
      </c>
      <c r="W16" s="5">
        <v>0</v>
      </c>
      <c r="X16" s="5">
        <v>0</v>
      </c>
      <c r="Y16" s="5">
        <v>0</v>
      </c>
      <c r="Z16" s="5">
        <f t="shared" ref="Z16" si="3">SUM(B16:Y16)</f>
        <v>98716.53</v>
      </c>
      <c r="AA16" s="5">
        <f t="shared" ref="AA16" si="4">ROUND(Z16*0.35,2)</f>
        <v>34550.79</v>
      </c>
    </row>
    <row r="17" spans="1:27" ht="15" customHeight="1" x14ac:dyDescent="0.25">
      <c r="A17" s="13">
        <f t="shared" si="2"/>
        <v>45528</v>
      </c>
      <c r="B17" s="5">
        <v>42561</v>
      </c>
      <c r="C17" s="5">
        <v>0</v>
      </c>
      <c r="D17" s="5">
        <v>11049</v>
      </c>
      <c r="E17" s="5">
        <v>10273</v>
      </c>
      <c r="F17" s="5">
        <v>0</v>
      </c>
      <c r="G17" s="5">
        <v>0</v>
      </c>
      <c r="H17" s="5">
        <v>0</v>
      </c>
      <c r="I17" s="5">
        <v>13623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8964</v>
      </c>
      <c r="P17" s="5">
        <v>520</v>
      </c>
      <c r="Q17" s="5">
        <v>0</v>
      </c>
      <c r="R17" s="5">
        <v>24906</v>
      </c>
      <c r="S17" s="5">
        <v>0</v>
      </c>
      <c r="T17" s="5">
        <v>36604.07</v>
      </c>
      <c r="U17" s="5">
        <v>0</v>
      </c>
      <c r="V17" s="5">
        <v>6050</v>
      </c>
      <c r="W17" s="5">
        <v>0</v>
      </c>
      <c r="X17" s="5">
        <v>0</v>
      </c>
      <c r="Y17" s="5">
        <v>0</v>
      </c>
      <c r="Z17" s="5">
        <f t="shared" ref="Z17" si="5">SUM(B17:Y17)</f>
        <v>154550.07</v>
      </c>
      <c r="AA17" s="5">
        <f t="shared" ref="AA17" si="6">ROUND(Z17*0.35,2)</f>
        <v>54092.52</v>
      </c>
    </row>
    <row r="18" spans="1:27" ht="15" customHeight="1" x14ac:dyDescent="0.25">
      <c r="A18" s="13">
        <f t="shared" si="2"/>
        <v>45535</v>
      </c>
      <c r="B18" s="5">
        <v>45763.5</v>
      </c>
      <c r="C18" s="5">
        <v>0</v>
      </c>
      <c r="D18" s="5">
        <v>20921</v>
      </c>
      <c r="E18" s="5">
        <v>3556</v>
      </c>
      <c r="F18" s="5">
        <v>0</v>
      </c>
      <c r="G18" s="5">
        <v>0</v>
      </c>
      <c r="H18" s="5">
        <v>0</v>
      </c>
      <c r="I18" s="5">
        <v>-1667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10806</v>
      </c>
      <c r="P18" s="5">
        <v>760</v>
      </c>
      <c r="Q18" s="5">
        <v>0</v>
      </c>
      <c r="R18" s="5">
        <v>21568</v>
      </c>
      <c r="S18" s="5">
        <v>0</v>
      </c>
      <c r="T18" s="5">
        <v>23071.45</v>
      </c>
      <c r="U18" s="5">
        <v>0</v>
      </c>
      <c r="V18" s="5">
        <v>7552</v>
      </c>
      <c r="W18" s="5">
        <v>0</v>
      </c>
      <c r="X18" s="5">
        <v>0</v>
      </c>
      <c r="Y18" s="5">
        <v>0</v>
      </c>
      <c r="Z18" s="5">
        <f t="shared" ref="Z18" si="7">SUM(B18:Y18)</f>
        <v>132330.95000000001</v>
      </c>
      <c r="AA18" s="5">
        <f t="shared" ref="AA18" si="8">ROUND(Z18*0.35,2)</f>
        <v>46315.83</v>
      </c>
    </row>
    <row r="19" spans="1:27" ht="14.25" customHeight="1" x14ac:dyDescent="0.25">
      <c r="A19" s="11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ht="15" customHeight="1" thickBot="1" x14ac:dyDescent="0.3">
      <c r="B20" s="6">
        <f t="shared" ref="B20:AA20" si="9">SUM(B10:B19)</f>
        <v>270655.7</v>
      </c>
      <c r="C20" s="6">
        <f t="shared" si="9"/>
        <v>0</v>
      </c>
      <c r="D20" s="6">
        <f t="shared" si="9"/>
        <v>146867</v>
      </c>
      <c r="E20" s="6">
        <f t="shared" si="9"/>
        <v>77431</v>
      </c>
      <c r="F20" s="6">
        <f t="shared" si="9"/>
        <v>0</v>
      </c>
      <c r="G20" s="6">
        <f t="shared" si="9"/>
        <v>0</v>
      </c>
      <c r="H20" s="6">
        <f t="shared" si="9"/>
        <v>0</v>
      </c>
      <c r="I20" s="6">
        <f t="shared" si="9"/>
        <v>89742</v>
      </c>
      <c r="J20" s="6">
        <f t="shared" si="9"/>
        <v>0</v>
      </c>
      <c r="K20" s="6">
        <f t="shared" si="9"/>
        <v>0</v>
      </c>
      <c r="L20" s="6">
        <f t="shared" si="9"/>
        <v>0</v>
      </c>
      <c r="M20" s="6">
        <f t="shared" si="9"/>
        <v>0</v>
      </c>
      <c r="N20" s="6">
        <f t="shared" si="9"/>
        <v>0</v>
      </c>
      <c r="O20" s="6">
        <f t="shared" si="9"/>
        <v>86168</v>
      </c>
      <c r="P20" s="6">
        <f t="shared" si="9"/>
        <v>4315</v>
      </c>
      <c r="Q20" s="6">
        <f t="shared" si="9"/>
        <v>0</v>
      </c>
      <c r="R20" s="6">
        <f t="shared" si="9"/>
        <v>148408</v>
      </c>
      <c r="S20" s="6">
        <f t="shared" si="9"/>
        <v>0</v>
      </c>
      <c r="T20" s="6">
        <f t="shared" si="9"/>
        <v>132728.51</v>
      </c>
      <c r="U20" s="6">
        <f t="shared" si="9"/>
        <v>0</v>
      </c>
      <c r="V20" s="6">
        <f t="shared" si="9"/>
        <v>62926</v>
      </c>
      <c r="W20" s="6">
        <f t="shared" si="9"/>
        <v>0</v>
      </c>
      <c r="X20" s="6">
        <f t="shared" si="9"/>
        <v>0</v>
      </c>
      <c r="Y20" s="6">
        <f t="shared" si="9"/>
        <v>0</v>
      </c>
      <c r="Z20" s="6">
        <f t="shared" si="9"/>
        <v>1019241.21</v>
      </c>
      <c r="AA20" s="6">
        <f t="shared" si="9"/>
        <v>356734.42000000004</v>
      </c>
    </row>
    <row r="21" spans="1:27" ht="15" customHeight="1" thickTop="1" x14ac:dyDescent="0.25"/>
    <row r="22" spans="1:27" ht="15" customHeight="1" x14ac:dyDescent="0.25">
      <c r="A22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A22"/>
  <sheetViews>
    <sheetView workbookViewId="0">
      <pane ySplit="7" topLeftCell="A8" activePane="bottomLeft" state="frozen"/>
      <selection activeCell="P43" sqref="P43"/>
      <selection pane="bottomLeft" activeCell="AA18" sqref="AA18"/>
    </sheetView>
  </sheetViews>
  <sheetFormatPr defaultColWidth="10.7109375" defaultRowHeight="15" customHeight="1" x14ac:dyDescent="0.25"/>
  <cols>
    <col min="1" max="1" width="10.85546875" style="3" bestFit="1" customWidth="1"/>
    <col min="2" max="2" width="14.28515625" style="2" bestFit="1" customWidth="1"/>
    <col min="3" max="3" width="13.7109375" style="2" hidden="1" customWidth="1"/>
    <col min="4" max="4" width="13.7109375" style="2" customWidth="1"/>
    <col min="5" max="5" width="14.28515625" style="2" bestFit="1" customWidth="1"/>
    <col min="6" max="7" width="12.7109375" style="2" hidden="1" customWidth="1"/>
    <col min="8" max="8" width="13.7109375" style="2" hidden="1" customWidth="1"/>
    <col min="9" max="9" width="15" style="2" customWidth="1"/>
    <col min="10" max="10" width="13.7109375" style="2" hidden="1" customWidth="1"/>
    <col min="11" max="11" width="14.7109375" style="2" customWidth="1"/>
    <col min="12" max="14" width="13.7109375" style="2" hidden="1" customWidth="1"/>
    <col min="15" max="15" width="14.28515625" style="2" bestFit="1" customWidth="1"/>
    <col min="16" max="17" width="13.7109375" style="2" hidden="1" customWidth="1"/>
    <col min="18" max="18" width="15.140625" style="2" customWidth="1"/>
    <col min="19" max="19" width="13.7109375" style="2" hidden="1" customWidth="1"/>
    <col min="20" max="20" width="14.28515625" style="2" hidden="1" customWidth="1"/>
    <col min="21" max="21" width="14.28515625" style="2" bestFit="1" customWidth="1"/>
    <col min="22" max="22" width="14.28515625" style="2" customWidth="1"/>
    <col min="23" max="25" width="13.7109375" style="2" hidden="1" customWidth="1"/>
    <col min="26" max="26" width="15.5703125" style="2" customWidth="1"/>
    <col min="27" max="27" width="16" style="2" customWidth="1"/>
    <col min="28" max="16384" width="10.7109375" style="2"/>
  </cols>
  <sheetData>
    <row r="1" spans="1:27" ht="15" customHeight="1" x14ac:dyDescent="0.25">
      <c r="A1" s="19" t="s">
        <v>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22</v>
      </c>
      <c r="D4" s="4">
        <v>1</v>
      </c>
      <c r="E4" s="4">
        <v>2</v>
      </c>
      <c r="I4" s="4">
        <v>2</v>
      </c>
      <c r="K4" s="4">
        <v>2</v>
      </c>
      <c r="O4" s="4">
        <v>10</v>
      </c>
      <c r="R4" s="4">
        <v>4</v>
      </c>
      <c r="U4" s="4">
        <v>1</v>
      </c>
      <c r="V4" s="4">
        <v>2</v>
      </c>
      <c r="Z4" s="4">
        <f>SUM(B4:Y4)</f>
        <v>46</v>
      </c>
    </row>
    <row r="6" spans="1:27" ht="15" customHeight="1" x14ac:dyDescent="0.25">
      <c r="A6" s="14" t="s">
        <v>33</v>
      </c>
      <c r="B6" s="5">
        <v>6213391.919999999</v>
      </c>
      <c r="C6" s="5">
        <v>0</v>
      </c>
      <c r="D6" s="5">
        <v>764141.93</v>
      </c>
      <c r="E6" s="5">
        <v>1157971</v>
      </c>
      <c r="F6" s="5">
        <v>0</v>
      </c>
      <c r="G6" s="5">
        <v>0</v>
      </c>
      <c r="H6" s="5">
        <v>0</v>
      </c>
      <c r="I6" s="5">
        <v>1059359.06</v>
      </c>
      <c r="J6" s="5">
        <v>0</v>
      </c>
      <c r="K6" s="5">
        <v>1965617</v>
      </c>
      <c r="L6" s="5">
        <v>0</v>
      </c>
      <c r="M6" s="5">
        <v>0</v>
      </c>
      <c r="N6" s="5">
        <v>0</v>
      </c>
      <c r="O6" s="5">
        <v>943615</v>
      </c>
      <c r="P6" s="5">
        <v>0</v>
      </c>
      <c r="Q6" s="5">
        <v>0</v>
      </c>
      <c r="R6" s="5">
        <v>2493998.65</v>
      </c>
      <c r="S6" s="5">
        <v>0</v>
      </c>
      <c r="T6" s="5">
        <v>0</v>
      </c>
      <c r="U6" s="5">
        <v>441875.6</v>
      </c>
      <c r="V6" s="5">
        <v>654954</v>
      </c>
      <c r="W6" s="5">
        <v>0</v>
      </c>
      <c r="X6" s="5">
        <v>0</v>
      </c>
      <c r="Y6" s="5">
        <v>0</v>
      </c>
      <c r="Z6" s="5">
        <v>15694924.16</v>
      </c>
      <c r="AA6" s="5">
        <v>5493223.4800000014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74477</v>
      </c>
      <c r="C10" s="5">
        <v>0</v>
      </c>
      <c r="D10" s="5">
        <v>17241</v>
      </c>
      <c r="E10" s="5">
        <v>17904</v>
      </c>
      <c r="F10" s="5">
        <v>0</v>
      </c>
      <c r="G10" s="5">
        <v>0</v>
      </c>
      <c r="H10" s="5">
        <v>0</v>
      </c>
      <c r="I10" s="5">
        <v>1212</v>
      </c>
      <c r="J10" s="5">
        <v>0</v>
      </c>
      <c r="K10" s="5">
        <v>104655</v>
      </c>
      <c r="L10" s="5">
        <v>0</v>
      </c>
      <c r="M10" s="5">
        <v>0</v>
      </c>
      <c r="N10" s="5">
        <v>0</v>
      </c>
      <c r="O10" s="5">
        <v>20419</v>
      </c>
      <c r="P10" s="5">
        <v>0</v>
      </c>
      <c r="Q10" s="5">
        <v>0</v>
      </c>
      <c r="R10" s="5">
        <v>57734</v>
      </c>
      <c r="S10" s="5">
        <v>0</v>
      </c>
      <c r="T10" s="5">
        <v>0</v>
      </c>
      <c r="U10" s="5">
        <v>5957.5</v>
      </c>
      <c r="V10" s="5">
        <v>18530</v>
      </c>
      <c r="W10" s="5">
        <v>0</v>
      </c>
      <c r="X10" s="5">
        <v>0</v>
      </c>
      <c r="Y10" s="5">
        <v>0</v>
      </c>
      <c r="Z10" s="5">
        <f t="shared" ref="Z10:Z16" si="0">SUM(B10:Y10)</f>
        <v>318129.5</v>
      </c>
      <c r="AA10" s="5">
        <f>ROUND(Z10*0.35,2)-0.01</f>
        <v>111345.32</v>
      </c>
    </row>
    <row r="11" spans="1:27" ht="15" customHeight="1" x14ac:dyDescent="0.25">
      <c r="A11" s="13">
        <v>45486</v>
      </c>
      <c r="B11" s="5">
        <v>84602.75</v>
      </c>
      <c r="C11" s="5">
        <v>0</v>
      </c>
      <c r="D11" s="5">
        <v>31106</v>
      </c>
      <c r="E11" s="5">
        <v>27061</v>
      </c>
      <c r="F11" s="5">
        <v>0</v>
      </c>
      <c r="G11" s="5">
        <v>0</v>
      </c>
      <c r="H11" s="5">
        <v>0</v>
      </c>
      <c r="I11" s="5">
        <v>9225</v>
      </c>
      <c r="J11" s="5">
        <v>0</v>
      </c>
      <c r="K11" s="5">
        <v>16748.5</v>
      </c>
      <c r="L11" s="5">
        <v>0</v>
      </c>
      <c r="M11" s="5">
        <v>0</v>
      </c>
      <c r="N11" s="5">
        <v>0</v>
      </c>
      <c r="O11" s="5">
        <v>18764</v>
      </c>
      <c r="P11" s="5">
        <v>0</v>
      </c>
      <c r="Q11" s="5">
        <v>0</v>
      </c>
      <c r="R11" s="5">
        <v>29602</v>
      </c>
      <c r="S11" s="5">
        <v>0</v>
      </c>
      <c r="T11" s="5">
        <v>0</v>
      </c>
      <c r="U11" s="5">
        <v>15322.5</v>
      </c>
      <c r="V11" s="5">
        <v>16200</v>
      </c>
      <c r="W11" s="5">
        <v>0</v>
      </c>
      <c r="X11" s="5">
        <v>0</v>
      </c>
      <c r="Y11" s="5">
        <v>0</v>
      </c>
      <c r="Z11" s="5">
        <f t="shared" si="0"/>
        <v>248631.75</v>
      </c>
      <c r="AA11" s="5">
        <f t="shared" ref="AA11:AA16" si="1">ROUND(Z11*0.35,2)</f>
        <v>87021.11</v>
      </c>
    </row>
    <row r="12" spans="1:27" ht="15" customHeight="1" x14ac:dyDescent="0.25">
      <c r="A12" s="13">
        <f t="shared" ref="A12:A18" si="2">A11+7</f>
        <v>45493</v>
      </c>
      <c r="B12" s="5">
        <v>77617</v>
      </c>
      <c r="C12" s="5">
        <v>0</v>
      </c>
      <c r="D12" s="5">
        <v>3964</v>
      </c>
      <c r="E12" s="5">
        <v>4373</v>
      </c>
      <c r="F12" s="5">
        <v>0</v>
      </c>
      <c r="G12" s="5">
        <v>0</v>
      </c>
      <c r="H12" s="5">
        <v>0</v>
      </c>
      <c r="I12" s="5">
        <v>5326</v>
      </c>
      <c r="J12" s="5">
        <v>0</v>
      </c>
      <c r="K12" s="5">
        <v>137685</v>
      </c>
      <c r="L12" s="5">
        <v>0</v>
      </c>
      <c r="M12" s="5">
        <v>0</v>
      </c>
      <c r="N12" s="5">
        <v>0</v>
      </c>
      <c r="O12" s="5">
        <v>17492</v>
      </c>
      <c r="P12" s="5">
        <v>0</v>
      </c>
      <c r="Q12" s="5">
        <v>0</v>
      </c>
      <c r="R12" s="5">
        <v>56230</v>
      </c>
      <c r="S12" s="5">
        <v>0</v>
      </c>
      <c r="T12" s="5">
        <v>0</v>
      </c>
      <c r="U12" s="5">
        <v>8729</v>
      </c>
      <c r="V12" s="5">
        <v>7260</v>
      </c>
      <c r="W12" s="5">
        <v>0</v>
      </c>
      <c r="X12" s="5">
        <v>0</v>
      </c>
      <c r="Y12" s="5">
        <v>0</v>
      </c>
      <c r="Z12" s="5">
        <f t="shared" si="0"/>
        <v>318676</v>
      </c>
      <c r="AA12" s="5">
        <f t="shared" si="1"/>
        <v>111536.6</v>
      </c>
    </row>
    <row r="13" spans="1:27" ht="15" customHeight="1" x14ac:dyDescent="0.25">
      <c r="A13" s="13">
        <f t="shared" si="2"/>
        <v>45500</v>
      </c>
      <c r="B13" s="5">
        <v>92713.5</v>
      </c>
      <c r="C13" s="5">
        <v>0</v>
      </c>
      <c r="D13" s="5">
        <v>17738</v>
      </c>
      <c r="E13" s="5">
        <v>8419</v>
      </c>
      <c r="F13" s="5">
        <v>0</v>
      </c>
      <c r="G13" s="5">
        <v>0</v>
      </c>
      <c r="H13" s="5">
        <v>0</v>
      </c>
      <c r="I13" s="5">
        <v>20141</v>
      </c>
      <c r="J13" s="5">
        <v>0</v>
      </c>
      <c r="K13" s="5">
        <v>39241.75</v>
      </c>
      <c r="L13" s="5">
        <v>0</v>
      </c>
      <c r="M13" s="5">
        <v>0</v>
      </c>
      <c r="N13" s="5">
        <v>0</v>
      </c>
      <c r="O13" s="5">
        <v>17291</v>
      </c>
      <c r="P13" s="5">
        <v>0</v>
      </c>
      <c r="Q13" s="5">
        <v>0</v>
      </c>
      <c r="R13" s="5">
        <v>7422</v>
      </c>
      <c r="S13" s="5">
        <v>0</v>
      </c>
      <c r="T13" s="5">
        <v>0</v>
      </c>
      <c r="U13" s="5">
        <v>10821.5</v>
      </c>
      <c r="V13" s="5">
        <v>15943</v>
      </c>
      <c r="W13" s="5">
        <v>0</v>
      </c>
      <c r="X13" s="5">
        <v>0</v>
      </c>
      <c r="Y13" s="5">
        <v>0</v>
      </c>
      <c r="Z13" s="5">
        <f t="shared" si="0"/>
        <v>229730.75</v>
      </c>
      <c r="AA13" s="5">
        <f t="shared" si="1"/>
        <v>80405.759999999995</v>
      </c>
    </row>
    <row r="14" spans="1:27" ht="15" customHeight="1" x14ac:dyDescent="0.25">
      <c r="A14" s="13">
        <f t="shared" si="2"/>
        <v>45507</v>
      </c>
      <c r="B14" s="5">
        <v>88516</v>
      </c>
      <c r="C14" s="5">
        <v>0</v>
      </c>
      <c r="D14" s="5">
        <v>1216</v>
      </c>
      <c r="E14" s="5">
        <v>26411</v>
      </c>
      <c r="F14" s="5">
        <v>0</v>
      </c>
      <c r="G14" s="5">
        <v>0</v>
      </c>
      <c r="H14" s="5">
        <v>0</v>
      </c>
      <c r="I14" s="5">
        <v>13185</v>
      </c>
      <c r="J14" s="5">
        <v>0</v>
      </c>
      <c r="K14" s="5">
        <v>1830.25</v>
      </c>
      <c r="L14" s="5">
        <v>0</v>
      </c>
      <c r="M14" s="5">
        <v>0</v>
      </c>
      <c r="N14" s="5">
        <v>0</v>
      </c>
      <c r="O14" s="5">
        <v>19917</v>
      </c>
      <c r="P14" s="5">
        <v>0</v>
      </c>
      <c r="Q14" s="5">
        <v>0</v>
      </c>
      <c r="R14" s="5">
        <v>51340</v>
      </c>
      <c r="S14" s="5">
        <v>0</v>
      </c>
      <c r="T14" s="5">
        <v>0</v>
      </c>
      <c r="U14" s="5">
        <v>9826</v>
      </c>
      <c r="V14" s="5">
        <v>21267</v>
      </c>
      <c r="W14" s="5">
        <v>0</v>
      </c>
      <c r="X14" s="5">
        <v>0</v>
      </c>
      <c r="Y14" s="5">
        <v>0</v>
      </c>
      <c r="Z14" s="5">
        <f t="shared" si="0"/>
        <v>233508.25</v>
      </c>
      <c r="AA14" s="5">
        <f t="shared" si="1"/>
        <v>81727.89</v>
      </c>
    </row>
    <row r="15" spans="1:27" ht="15" customHeight="1" x14ac:dyDescent="0.25">
      <c r="A15" s="13">
        <f t="shared" si="2"/>
        <v>45514</v>
      </c>
      <c r="B15" s="5">
        <v>108048.5</v>
      </c>
      <c r="C15" s="5">
        <v>0</v>
      </c>
      <c r="D15" s="5">
        <v>17234</v>
      </c>
      <c r="E15" s="5">
        <v>14075</v>
      </c>
      <c r="F15" s="5">
        <v>0</v>
      </c>
      <c r="G15" s="5">
        <v>0</v>
      </c>
      <c r="H15" s="5">
        <v>0</v>
      </c>
      <c r="I15" s="5">
        <v>7257</v>
      </c>
      <c r="J15" s="5">
        <v>0</v>
      </c>
      <c r="K15" s="5">
        <v>11702.5</v>
      </c>
      <c r="L15" s="5">
        <v>0</v>
      </c>
      <c r="M15" s="5">
        <v>0</v>
      </c>
      <c r="N15" s="5">
        <v>0</v>
      </c>
      <c r="O15" s="5">
        <v>20207</v>
      </c>
      <c r="P15" s="5">
        <v>0</v>
      </c>
      <c r="Q15" s="5">
        <v>0</v>
      </c>
      <c r="R15" s="5">
        <v>77430</v>
      </c>
      <c r="S15" s="5">
        <v>0</v>
      </c>
      <c r="T15" s="5">
        <v>0</v>
      </c>
      <c r="U15" s="5">
        <v>7138.5</v>
      </c>
      <c r="V15" s="5">
        <v>27899</v>
      </c>
      <c r="W15" s="5">
        <v>0</v>
      </c>
      <c r="X15" s="5">
        <v>0</v>
      </c>
      <c r="Y15" s="5">
        <v>0</v>
      </c>
      <c r="Z15" s="5">
        <f t="shared" si="0"/>
        <v>290991.5</v>
      </c>
      <c r="AA15" s="5">
        <f t="shared" si="1"/>
        <v>101847.03</v>
      </c>
    </row>
    <row r="16" spans="1:27" ht="15" customHeight="1" x14ac:dyDescent="0.25">
      <c r="A16" s="13">
        <f t="shared" si="2"/>
        <v>45521</v>
      </c>
      <c r="B16" s="5">
        <v>89218</v>
      </c>
      <c r="C16" s="5">
        <v>0</v>
      </c>
      <c r="D16" s="5">
        <v>4069</v>
      </c>
      <c r="E16" s="5">
        <v>21759</v>
      </c>
      <c r="F16" s="5">
        <v>0</v>
      </c>
      <c r="G16" s="5">
        <v>0</v>
      </c>
      <c r="H16" s="5">
        <v>0</v>
      </c>
      <c r="I16" s="5">
        <v>7435</v>
      </c>
      <c r="J16" s="5">
        <v>0</v>
      </c>
      <c r="K16" s="5">
        <v>11157.5</v>
      </c>
      <c r="L16" s="5">
        <v>0</v>
      </c>
      <c r="M16" s="5">
        <v>0</v>
      </c>
      <c r="N16" s="5">
        <v>0</v>
      </c>
      <c r="O16" s="5">
        <v>19817</v>
      </c>
      <c r="P16" s="5">
        <v>0</v>
      </c>
      <c r="Q16" s="5">
        <v>0</v>
      </c>
      <c r="R16" s="5">
        <v>81507</v>
      </c>
      <c r="S16" s="5">
        <v>0</v>
      </c>
      <c r="T16" s="5">
        <v>0</v>
      </c>
      <c r="U16" s="5">
        <v>18906.5</v>
      </c>
      <c r="V16" s="5">
        <v>21045</v>
      </c>
      <c r="W16" s="5">
        <v>0</v>
      </c>
      <c r="X16" s="5">
        <v>0</v>
      </c>
      <c r="Y16" s="5">
        <v>0</v>
      </c>
      <c r="Z16" s="5">
        <f t="shared" si="0"/>
        <v>274914</v>
      </c>
      <c r="AA16" s="5">
        <f t="shared" si="1"/>
        <v>96219.9</v>
      </c>
    </row>
    <row r="17" spans="1:27" ht="15" customHeight="1" x14ac:dyDescent="0.25">
      <c r="A17" s="13">
        <f t="shared" si="2"/>
        <v>45528</v>
      </c>
      <c r="B17" s="5">
        <v>139713</v>
      </c>
      <c r="C17" s="5">
        <v>0</v>
      </c>
      <c r="D17" s="5">
        <v>2404</v>
      </c>
      <c r="E17" s="5">
        <v>12544</v>
      </c>
      <c r="F17" s="5">
        <v>0</v>
      </c>
      <c r="G17" s="5">
        <v>0</v>
      </c>
      <c r="H17" s="5">
        <v>0</v>
      </c>
      <c r="I17" s="5">
        <v>37338</v>
      </c>
      <c r="J17" s="5">
        <v>0</v>
      </c>
      <c r="K17" s="5">
        <v>73137.75</v>
      </c>
      <c r="L17" s="5">
        <v>0</v>
      </c>
      <c r="M17" s="5">
        <v>0</v>
      </c>
      <c r="N17" s="5">
        <v>0</v>
      </c>
      <c r="O17" s="5">
        <v>19298</v>
      </c>
      <c r="P17" s="5">
        <v>0</v>
      </c>
      <c r="Q17" s="5">
        <v>0</v>
      </c>
      <c r="R17" s="5">
        <v>33234.199999999997</v>
      </c>
      <c r="S17" s="5">
        <v>0</v>
      </c>
      <c r="T17" s="5">
        <v>0</v>
      </c>
      <c r="U17" s="5">
        <v>9462.5</v>
      </c>
      <c r="V17" s="5">
        <v>10639</v>
      </c>
      <c r="W17" s="5">
        <v>0</v>
      </c>
      <c r="X17" s="5">
        <v>0</v>
      </c>
      <c r="Y17" s="5">
        <v>0</v>
      </c>
      <c r="Z17" s="5">
        <f t="shared" ref="Z17" si="3">SUM(B17:Y17)</f>
        <v>337770.45</v>
      </c>
      <c r="AA17" s="5">
        <f t="shared" ref="AA17" si="4">ROUND(Z17*0.35,2)</f>
        <v>118219.66</v>
      </c>
    </row>
    <row r="18" spans="1:27" ht="15" customHeight="1" x14ac:dyDescent="0.25">
      <c r="A18" s="13">
        <f t="shared" si="2"/>
        <v>45535</v>
      </c>
      <c r="B18" s="5">
        <v>115437.5</v>
      </c>
      <c r="C18" s="5">
        <v>0</v>
      </c>
      <c r="D18" s="5">
        <v>5538</v>
      </c>
      <c r="E18" s="5">
        <v>16007</v>
      </c>
      <c r="F18" s="5">
        <v>0</v>
      </c>
      <c r="G18" s="5">
        <v>0</v>
      </c>
      <c r="H18" s="5">
        <v>0</v>
      </c>
      <c r="I18" s="5">
        <v>35879</v>
      </c>
      <c r="J18" s="5">
        <v>0</v>
      </c>
      <c r="K18" s="5">
        <v>36173.75</v>
      </c>
      <c r="L18" s="5">
        <v>0</v>
      </c>
      <c r="M18" s="5">
        <v>0</v>
      </c>
      <c r="N18" s="5">
        <v>0</v>
      </c>
      <c r="O18" s="5">
        <v>17441</v>
      </c>
      <c r="P18" s="5">
        <v>0</v>
      </c>
      <c r="Q18" s="5">
        <v>0</v>
      </c>
      <c r="R18" s="5">
        <v>47286</v>
      </c>
      <c r="S18" s="5">
        <v>0</v>
      </c>
      <c r="T18" s="5">
        <v>0</v>
      </c>
      <c r="U18" s="5">
        <v>9950.5</v>
      </c>
      <c r="V18" s="5">
        <v>12476</v>
      </c>
      <c r="W18" s="5">
        <v>0</v>
      </c>
      <c r="X18" s="5">
        <v>0</v>
      </c>
      <c r="Y18" s="5">
        <v>0</v>
      </c>
      <c r="Z18" s="5">
        <f t="shared" ref="Z18" si="5">SUM(B18:Y18)</f>
        <v>296188.75</v>
      </c>
      <c r="AA18" s="5">
        <f t="shared" ref="AA18" si="6">ROUND(Z18*0.35,2)</f>
        <v>103666.06</v>
      </c>
    </row>
    <row r="19" spans="1:27" ht="14.25" customHeight="1" x14ac:dyDescent="0.25">
      <c r="A19" s="11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ht="15" customHeight="1" thickBot="1" x14ac:dyDescent="0.3">
      <c r="B20" s="6">
        <f t="shared" ref="B20:AA20" si="7">SUM(B10:B19)</f>
        <v>870343.25</v>
      </c>
      <c r="C20" s="6">
        <f t="shared" si="7"/>
        <v>0</v>
      </c>
      <c r="D20" s="6">
        <f t="shared" si="7"/>
        <v>100510</v>
      </c>
      <c r="E20" s="6">
        <f t="shared" si="7"/>
        <v>148553</v>
      </c>
      <c r="F20" s="6">
        <f t="shared" si="7"/>
        <v>0</v>
      </c>
      <c r="G20" s="6">
        <f t="shared" si="7"/>
        <v>0</v>
      </c>
      <c r="H20" s="6">
        <f t="shared" si="7"/>
        <v>0</v>
      </c>
      <c r="I20" s="6">
        <f t="shared" si="7"/>
        <v>136998</v>
      </c>
      <c r="J20" s="6">
        <f t="shared" si="7"/>
        <v>0</v>
      </c>
      <c r="K20" s="6">
        <f t="shared" si="7"/>
        <v>432332</v>
      </c>
      <c r="L20" s="6">
        <f t="shared" si="7"/>
        <v>0</v>
      </c>
      <c r="M20" s="6">
        <f t="shared" si="7"/>
        <v>0</v>
      </c>
      <c r="N20" s="6">
        <f t="shared" si="7"/>
        <v>0</v>
      </c>
      <c r="O20" s="6">
        <f t="shared" si="7"/>
        <v>170646</v>
      </c>
      <c r="P20" s="6">
        <f t="shared" si="7"/>
        <v>0</v>
      </c>
      <c r="Q20" s="6">
        <f t="shared" si="7"/>
        <v>0</v>
      </c>
      <c r="R20" s="6">
        <f t="shared" si="7"/>
        <v>441785.2</v>
      </c>
      <c r="S20" s="6">
        <f t="shared" si="7"/>
        <v>0</v>
      </c>
      <c r="T20" s="6">
        <f t="shared" si="7"/>
        <v>0</v>
      </c>
      <c r="U20" s="6">
        <f t="shared" si="7"/>
        <v>96114.5</v>
      </c>
      <c r="V20" s="6">
        <f t="shared" si="7"/>
        <v>151259</v>
      </c>
      <c r="W20" s="6">
        <f t="shared" si="7"/>
        <v>0</v>
      </c>
      <c r="X20" s="6">
        <f t="shared" si="7"/>
        <v>0</v>
      </c>
      <c r="Y20" s="6">
        <f t="shared" si="7"/>
        <v>0</v>
      </c>
      <c r="Z20" s="6">
        <f t="shared" si="7"/>
        <v>2548540.9500000002</v>
      </c>
      <c r="AA20" s="6">
        <f t="shared" si="7"/>
        <v>891989.33000000007</v>
      </c>
    </row>
    <row r="21" spans="1:27" ht="15" customHeight="1" thickTop="1" x14ac:dyDescent="0.25"/>
    <row r="22" spans="1:27" ht="15" customHeight="1" x14ac:dyDescent="0.25">
      <c r="A22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A22"/>
  <sheetViews>
    <sheetView topLeftCell="J1" zoomScaleNormal="100" workbookViewId="0">
      <pane ySplit="7" topLeftCell="A8" activePane="bottomLeft" state="frozen"/>
      <selection activeCell="P43" sqref="P43"/>
      <selection pane="bottomLeft" activeCell="AA18" sqref="AA18"/>
    </sheetView>
  </sheetViews>
  <sheetFormatPr defaultColWidth="10.7109375" defaultRowHeight="15" customHeight="1" x14ac:dyDescent="0.25"/>
  <cols>
    <col min="1" max="1" width="10.85546875" style="3" bestFit="1" customWidth="1"/>
    <col min="2" max="2" width="16.85546875" style="2" customWidth="1"/>
    <col min="3" max="4" width="14.7109375" style="2" customWidth="1"/>
    <col min="5" max="5" width="14.28515625" style="2" hidden="1" customWidth="1"/>
    <col min="6" max="6" width="14.85546875" style="2" customWidth="1"/>
    <col min="7" max="7" width="15.7109375" style="2" customWidth="1"/>
    <col min="8" max="8" width="13.7109375" style="2" customWidth="1"/>
    <col min="9" max="9" width="13.7109375" style="2" hidden="1" customWidth="1"/>
    <col min="10" max="11" width="15.28515625" style="2" customWidth="1"/>
    <col min="12" max="13" width="14.5703125" style="2" customWidth="1"/>
    <col min="14" max="14" width="15.28515625" style="2" customWidth="1"/>
    <col min="15" max="15" width="14.28515625" style="2" bestFit="1" customWidth="1"/>
    <col min="16" max="16" width="13.7109375" style="2" customWidth="1"/>
    <col min="17" max="17" width="14.5703125" style="2" customWidth="1"/>
    <col min="18" max="18" width="14.7109375" style="2" customWidth="1"/>
    <col min="19" max="19" width="14.85546875" style="2" customWidth="1"/>
    <col min="20" max="22" width="14.28515625" style="2" hidden="1" customWidth="1"/>
    <col min="23" max="23" width="14.42578125" style="2" customWidth="1"/>
    <col min="24" max="24" width="14.7109375" style="2" customWidth="1"/>
    <col min="25" max="25" width="15" style="2" customWidth="1"/>
    <col min="26" max="26" width="17.28515625" style="2" customWidth="1"/>
    <col min="27" max="27" width="16" style="2" customWidth="1"/>
    <col min="28" max="16384" width="10.7109375" style="2"/>
  </cols>
  <sheetData>
    <row r="1" spans="1:27" ht="15" customHeight="1" x14ac:dyDescent="0.25">
      <c r="A1" s="19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7" ht="15" customHeigh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customFormat="1" ht="38.25" customHeight="1" x14ac:dyDescent="0.2">
      <c r="A3" s="7"/>
      <c r="B3" s="8" t="s">
        <v>0</v>
      </c>
      <c r="C3" s="9" t="s">
        <v>1</v>
      </c>
      <c r="D3" s="9" t="s">
        <v>2</v>
      </c>
      <c r="E3" s="9" t="s">
        <v>3</v>
      </c>
      <c r="F3" s="9" t="s">
        <v>4</v>
      </c>
      <c r="G3" s="9" t="s">
        <v>5</v>
      </c>
      <c r="H3" s="9" t="s">
        <v>6</v>
      </c>
      <c r="I3" s="9" t="s">
        <v>28</v>
      </c>
      <c r="J3" s="9" t="s">
        <v>25</v>
      </c>
      <c r="K3" s="8" t="s">
        <v>7</v>
      </c>
      <c r="L3" s="9" t="s">
        <v>8</v>
      </c>
      <c r="M3" s="9" t="s">
        <v>9</v>
      </c>
      <c r="N3" s="9" t="s">
        <v>10</v>
      </c>
      <c r="O3" s="9" t="s">
        <v>11</v>
      </c>
      <c r="P3" s="9" t="s">
        <v>30</v>
      </c>
      <c r="Q3" s="9" t="s">
        <v>12</v>
      </c>
      <c r="R3" s="8" t="s">
        <v>13</v>
      </c>
      <c r="S3" s="9" t="s">
        <v>14</v>
      </c>
      <c r="T3" s="9" t="s">
        <v>29</v>
      </c>
      <c r="U3" s="9" t="s">
        <v>35</v>
      </c>
      <c r="V3" s="9" t="s">
        <v>27</v>
      </c>
      <c r="W3" s="9" t="s">
        <v>15</v>
      </c>
      <c r="X3" s="9" t="s">
        <v>17</v>
      </c>
      <c r="Y3" s="9" t="s">
        <v>16</v>
      </c>
      <c r="Z3" s="9" t="s">
        <v>18</v>
      </c>
      <c r="AA3" s="9" t="s">
        <v>20</v>
      </c>
    </row>
    <row r="4" spans="1:27" s="4" customFormat="1" ht="15" customHeight="1" x14ac:dyDescent="0.25">
      <c r="A4" s="3"/>
      <c r="B4" s="4">
        <v>22</v>
      </c>
      <c r="C4" s="4">
        <v>5</v>
      </c>
      <c r="D4" s="4">
        <v>2</v>
      </c>
      <c r="F4" s="4">
        <v>2</v>
      </c>
      <c r="G4" s="4">
        <v>3</v>
      </c>
      <c r="H4" s="4">
        <v>1</v>
      </c>
      <c r="J4" s="4">
        <v>3</v>
      </c>
      <c r="K4" s="4">
        <v>3</v>
      </c>
      <c r="L4" s="4">
        <v>1</v>
      </c>
      <c r="M4" s="4">
        <v>1</v>
      </c>
      <c r="N4" s="4">
        <v>2</v>
      </c>
      <c r="O4" s="4">
        <v>16</v>
      </c>
      <c r="P4" s="4">
        <v>0</v>
      </c>
      <c r="Q4" s="4">
        <v>18</v>
      </c>
      <c r="R4" s="4">
        <v>4</v>
      </c>
      <c r="S4" s="4">
        <v>1</v>
      </c>
      <c r="W4" s="4">
        <v>5</v>
      </c>
      <c r="X4" s="4">
        <v>1</v>
      </c>
      <c r="Y4" s="4">
        <v>1</v>
      </c>
      <c r="Z4" s="4">
        <f>SUM(B4:Y4)</f>
        <v>91</v>
      </c>
    </row>
    <row r="6" spans="1:27" ht="15" customHeight="1" x14ac:dyDescent="0.25">
      <c r="A6" s="14" t="s">
        <v>33</v>
      </c>
      <c r="B6" s="5">
        <v>14707994</v>
      </c>
      <c r="C6" s="5">
        <v>5861794.5</v>
      </c>
      <c r="D6" s="5">
        <v>3714944.5</v>
      </c>
      <c r="E6" s="5">
        <v>0</v>
      </c>
      <c r="F6" s="5">
        <v>1611907</v>
      </c>
      <c r="G6" s="5">
        <v>2972251.5300000003</v>
      </c>
      <c r="H6" s="5">
        <v>252441</v>
      </c>
      <c r="I6" s="5">
        <v>0</v>
      </c>
      <c r="J6" s="5">
        <v>3201174</v>
      </c>
      <c r="K6" s="5">
        <v>6215881.5</v>
      </c>
      <c r="L6" s="5">
        <v>1873336</v>
      </c>
      <c r="M6" s="5">
        <v>1600894.5</v>
      </c>
      <c r="N6" s="5">
        <v>1559258.75</v>
      </c>
      <c r="O6" s="5">
        <v>3353790</v>
      </c>
      <c r="P6" s="5">
        <v>35570</v>
      </c>
      <c r="Q6" s="5">
        <v>2325148.5</v>
      </c>
      <c r="R6" s="5">
        <v>5431565</v>
      </c>
      <c r="S6" s="5">
        <v>1047611.25</v>
      </c>
      <c r="T6" s="5">
        <v>0</v>
      </c>
      <c r="U6" s="5">
        <v>0</v>
      </c>
      <c r="V6" s="5">
        <v>0</v>
      </c>
      <c r="W6" s="5">
        <v>3192186.7</v>
      </c>
      <c r="X6" s="5">
        <v>1237387</v>
      </c>
      <c r="Y6" s="5">
        <v>1182758.5</v>
      </c>
      <c r="Z6" s="5">
        <v>61377894.230000004</v>
      </c>
      <c r="AA6" s="5">
        <v>21482263.07</v>
      </c>
    </row>
    <row r="8" spans="1:27" ht="15" customHeight="1" x14ac:dyDescent="0.25">
      <c r="A8" s="19" t="s">
        <v>34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</row>
    <row r="9" spans="1:27" ht="15" customHeight="1" x14ac:dyDescent="0.25">
      <c r="A9" s="11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15" customHeight="1" x14ac:dyDescent="0.25">
      <c r="A10" s="13" t="str">
        <f>Mountaineer!A10</f>
        <v>7/6/2024 *</v>
      </c>
      <c r="B10" s="5">
        <v>194234</v>
      </c>
      <c r="C10" s="5">
        <v>103561</v>
      </c>
      <c r="D10" s="5">
        <v>36189</v>
      </c>
      <c r="E10" s="5">
        <v>0</v>
      </c>
      <c r="F10" s="5">
        <v>39526</v>
      </c>
      <c r="G10" s="5">
        <v>61402.5</v>
      </c>
      <c r="H10" s="5">
        <v>8344</v>
      </c>
      <c r="I10" s="5">
        <v>0</v>
      </c>
      <c r="J10" s="5">
        <v>31200</v>
      </c>
      <c r="K10" s="5">
        <v>-22863.25</v>
      </c>
      <c r="L10" s="5">
        <v>-2049</v>
      </c>
      <c r="M10" s="5">
        <v>19538.5</v>
      </c>
      <c r="N10" s="5">
        <v>35613.75</v>
      </c>
      <c r="O10" s="5">
        <v>61975</v>
      </c>
      <c r="P10" s="5">
        <v>0</v>
      </c>
      <c r="Q10" s="5">
        <v>45144.5</v>
      </c>
      <c r="R10" s="5">
        <v>93342.5</v>
      </c>
      <c r="S10" s="5">
        <v>22199.5</v>
      </c>
      <c r="T10" s="5">
        <v>0</v>
      </c>
      <c r="U10" s="5">
        <v>0</v>
      </c>
      <c r="V10" s="5">
        <v>0</v>
      </c>
      <c r="W10" s="5">
        <v>8652</v>
      </c>
      <c r="X10" s="5">
        <v>22963.5</v>
      </c>
      <c r="Y10" s="5">
        <v>1550</v>
      </c>
      <c r="Z10" s="5">
        <f t="shared" ref="Z10:Z15" si="0">SUM(B10:Y10)</f>
        <v>760523.5</v>
      </c>
      <c r="AA10" s="5">
        <f>ROUND(Z10*0.35,2)-0.01</f>
        <v>266183.21999999997</v>
      </c>
    </row>
    <row r="11" spans="1:27" ht="15" customHeight="1" x14ac:dyDescent="0.25">
      <c r="A11" s="13">
        <v>45486</v>
      </c>
      <c r="B11" s="5">
        <v>201358.5</v>
      </c>
      <c r="C11" s="5">
        <v>147845</v>
      </c>
      <c r="D11" s="5">
        <v>110280</v>
      </c>
      <c r="E11" s="5">
        <v>0</v>
      </c>
      <c r="F11" s="5">
        <v>23230</v>
      </c>
      <c r="G11" s="5">
        <v>23343.5</v>
      </c>
      <c r="H11" s="5">
        <v>11915</v>
      </c>
      <c r="I11" s="5">
        <v>0</v>
      </c>
      <c r="J11" s="5">
        <v>30083.5</v>
      </c>
      <c r="K11" s="5">
        <v>118748.25</v>
      </c>
      <c r="L11" s="5">
        <v>42050</v>
      </c>
      <c r="M11" s="5">
        <v>28761</v>
      </c>
      <c r="N11" s="5">
        <v>22598.25</v>
      </c>
      <c r="O11" s="5">
        <v>65975</v>
      </c>
      <c r="P11" s="5">
        <v>0</v>
      </c>
      <c r="Q11" s="5">
        <v>39497.5</v>
      </c>
      <c r="R11" s="5">
        <v>109896</v>
      </c>
      <c r="S11" s="5">
        <v>22888</v>
      </c>
      <c r="T11" s="5">
        <v>0</v>
      </c>
      <c r="U11" s="5">
        <v>0</v>
      </c>
      <c r="V11" s="5">
        <v>0</v>
      </c>
      <c r="W11" s="5">
        <v>44270</v>
      </c>
      <c r="X11" s="5">
        <v>21905</v>
      </c>
      <c r="Y11" s="5">
        <v>6345</v>
      </c>
      <c r="Z11" s="5">
        <f t="shared" si="0"/>
        <v>1070989.5</v>
      </c>
      <c r="AA11" s="5">
        <f t="shared" ref="AA11:AA16" si="1">ROUND(Z11*0.35,2)</f>
        <v>374846.33</v>
      </c>
    </row>
    <row r="12" spans="1:27" ht="15" customHeight="1" x14ac:dyDescent="0.25">
      <c r="A12" s="13">
        <f t="shared" ref="A12:A18" si="2">A11+7</f>
        <v>45493</v>
      </c>
      <c r="B12" s="5">
        <v>301902.5</v>
      </c>
      <c r="C12" s="5">
        <v>8668.5</v>
      </c>
      <c r="D12" s="5">
        <v>106554</v>
      </c>
      <c r="E12" s="5">
        <v>0</v>
      </c>
      <c r="F12" s="5">
        <v>4782</v>
      </c>
      <c r="G12" s="5">
        <v>29677</v>
      </c>
      <c r="H12" s="5">
        <v>5773</v>
      </c>
      <c r="I12" s="5">
        <v>0</v>
      </c>
      <c r="J12" s="5">
        <v>116821</v>
      </c>
      <c r="K12" s="5">
        <v>157581</v>
      </c>
      <c r="L12" s="5">
        <v>48853</v>
      </c>
      <c r="M12" s="5">
        <v>20831</v>
      </c>
      <c r="N12" s="5">
        <v>23206.25</v>
      </c>
      <c r="O12" s="5">
        <v>68146</v>
      </c>
      <c r="P12" s="5">
        <v>0</v>
      </c>
      <c r="Q12" s="5">
        <v>60361.13</v>
      </c>
      <c r="R12" s="5">
        <v>52714.5</v>
      </c>
      <c r="S12" s="5">
        <v>-18672</v>
      </c>
      <c r="T12" s="5">
        <v>0</v>
      </c>
      <c r="U12" s="5">
        <v>0</v>
      </c>
      <c r="V12" s="5">
        <v>0</v>
      </c>
      <c r="W12" s="5">
        <v>70536</v>
      </c>
      <c r="X12" s="5">
        <v>25909</v>
      </c>
      <c r="Y12" s="5">
        <v>32976.5</v>
      </c>
      <c r="Z12" s="5">
        <f t="shared" si="0"/>
        <v>1116620.3799999999</v>
      </c>
      <c r="AA12" s="5">
        <f t="shared" si="1"/>
        <v>390817.13</v>
      </c>
    </row>
    <row r="13" spans="1:27" ht="15" customHeight="1" x14ac:dyDescent="0.25">
      <c r="A13" s="13">
        <f t="shared" si="2"/>
        <v>45500</v>
      </c>
      <c r="B13" s="5">
        <v>247866</v>
      </c>
      <c r="C13" s="5">
        <v>-8530.5</v>
      </c>
      <c r="D13" s="5">
        <v>89286</v>
      </c>
      <c r="E13" s="5">
        <v>0</v>
      </c>
      <c r="F13" s="5">
        <v>40900</v>
      </c>
      <c r="G13" s="5">
        <v>-29998</v>
      </c>
      <c r="H13" s="5">
        <v>7361</v>
      </c>
      <c r="I13" s="5">
        <v>0</v>
      </c>
      <c r="J13" s="5">
        <v>122909.5</v>
      </c>
      <c r="K13" s="5">
        <v>77328.25</v>
      </c>
      <c r="L13" s="5">
        <v>31405</v>
      </c>
      <c r="M13" s="5">
        <v>38047</v>
      </c>
      <c r="N13" s="5">
        <v>39461.75</v>
      </c>
      <c r="O13" s="5">
        <v>63755</v>
      </c>
      <c r="P13" s="5">
        <v>0</v>
      </c>
      <c r="Q13" s="5">
        <v>56279.5</v>
      </c>
      <c r="R13" s="5">
        <v>81933</v>
      </c>
      <c r="S13" s="5">
        <v>20700.25</v>
      </c>
      <c r="T13" s="5">
        <v>0</v>
      </c>
      <c r="U13" s="5">
        <v>0</v>
      </c>
      <c r="V13" s="5">
        <v>0</v>
      </c>
      <c r="W13" s="5">
        <v>62169</v>
      </c>
      <c r="X13" s="5">
        <v>6102</v>
      </c>
      <c r="Y13" s="5">
        <v>20432.5</v>
      </c>
      <c r="Z13" s="5">
        <f t="shared" si="0"/>
        <v>967407.25</v>
      </c>
      <c r="AA13" s="5">
        <f t="shared" si="1"/>
        <v>338592.54</v>
      </c>
    </row>
    <row r="14" spans="1:27" ht="15" customHeight="1" x14ac:dyDescent="0.25">
      <c r="A14" s="13">
        <f t="shared" si="2"/>
        <v>45507</v>
      </c>
      <c r="B14" s="5">
        <v>247461</v>
      </c>
      <c r="C14" s="5">
        <v>-9544</v>
      </c>
      <c r="D14" s="5">
        <v>120075</v>
      </c>
      <c r="E14" s="5">
        <v>0</v>
      </c>
      <c r="F14" s="5">
        <v>30792</v>
      </c>
      <c r="G14" s="5">
        <v>29131</v>
      </c>
      <c r="H14" s="5">
        <v>10799</v>
      </c>
      <c r="I14" s="5">
        <v>0</v>
      </c>
      <c r="J14" s="5">
        <v>69490.75</v>
      </c>
      <c r="K14" s="5">
        <v>96704.25</v>
      </c>
      <c r="L14" s="5">
        <v>52636</v>
      </c>
      <c r="M14" s="5">
        <v>35434</v>
      </c>
      <c r="N14" s="5">
        <v>20551</v>
      </c>
      <c r="O14" s="5">
        <v>63076</v>
      </c>
      <c r="P14" s="5">
        <v>0</v>
      </c>
      <c r="Q14" s="5">
        <v>37256.5</v>
      </c>
      <c r="R14" s="5">
        <v>110617.5</v>
      </c>
      <c r="S14" s="5">
        <v>16368</v>
      </c>
      <c r="T14" s="5">
        <v>0</v>
      </c>
      <c r="U14" s="5">
        <v>0</v>
      </c>
      <c r="V14" s="5">
        <v>0</v>
      </c>
      <c r="W14" s="5">
        <v>33831</v>
      </c>
      <c r="X14" s="5">
        <v>22227.5</v>
      </c>
      <c r="Y14" s="5">
        <v>8847</v>
      </c>
      <c r="Z14" s="5">
        <f t="shared" si="0"/>
        <v>995753.5</v>
      </c>
      <c r="AA14" s="5">
        <f t="shared" si="1"/>
        <v>348513.73</v>
      </c>
    </row>
    <row r="15" spans="1:27" ht="15" customHeight="1" x14ac:dyDescent="0.25">
      <c r="A15" s="13">
        <f t="shared" si="2"/>
        <v>45514</v>
      </c>
      <c r="B15" s="5">
        <v>204626.5</v>
      </c>
      <c r="C15" s="5">
        <v>117244</v>
      </c>
      <c r="D15" s="5">
        <v>127711</v>
      </c>
      <c r="E15" s="5">
        <v>0</v>
      </c>
      <c r="F15" s="5">
        <v>-7011</v>
      </c>
      <c r="G15" s="5">
        <v>53087</v>
      </c>
      <c r="H15" s="5">
        <v>8462</v>
      </c>
      <c r="I15" s="5">
        <v>0</v>
      </c>
      <c r="J15" s="5">
        <v>109805.75</v>
      </c>
      <c r="K15" s="5">
        <v>105876.75</v>
      </c>
      <c r="L15" s="5">
        <v>27998</v>
      </c>
      <c r="M15" s="5">
        <v>36196</v>
      </c>
      <c r="N15" s="5">
        <v>21011</v>
      </c>
      <c r="O15" s="5">
        <v>64583</v>
      </c>
      <c r="P15" s="5">
        <v>0</v>
      </c>
      <c r="Q15" s="5">
        <v>44035.5</v>
      </c>
      <c r="R15" s="5">
        <v>78892</v>
      </c>
      <c r="S15" s="5">
        <v>12002.75</v>
      </c>
      <c r="T15" s="5">
        <v>0</v>
      </c>
      <c r="U15" s="5">
        <v>0</v>
      </c>
      <c r="V15" s="5">
        <v>0</v>
      </c>
      <c r="W15" s="5">
        <v>69465</v>
      </c>
      <c r="X15" s="5">
        <v>25092.5</v>
      </c>
      <c r="Y15" s="5">
        <v>26697.5</v>
      </c>
      <c r="Z15" s="5">
        <f t="shared" si="0"/>
        <v>1125775.25</v>
      </c>
      <c r="AA15" s="5">
        <f t="shared" si="1"/>
        <v>394021.34</v>
      </c>
    </row>
    <row r="16" spans="1:27" ht="15" customHeight="1" x14ac:dyDescent="0.25">
      <c r="A16" s="13">
        <f t="shared" si="2"/>
        <v>45521</v>
      </c>
      <c r="B16" s="5">
        <v>280168</v>
      </c>
      <c r="C16" s="5">
        <v>40552</v>
      </c>
      <c r="D16" s="5">
        <v>53857</v>
      </c>
      <c r="E16" s="5">
        <v>0</v>
      </c>
      <c r="F16" s="5">
        <v>28168</v>
      </c>
      <c r="G16" s="5">
        <v>68111</v>
      </c>
      <c r="H16" s="5">
        <v>8615</v>
      </c>
      <c r="I16" s="5">
        <v>0</v>
      </c>
      <c r="J16" s="5">
        <v>86508</v>
      </c>
      <c r="K16" s="5">
        <v>80083</v>
      </c>
      <c r="L16" s="5">
        <v>42399</v>
      </c>
      <c r="M16" s="5">
        <v>45543.5</v>
      </c>
      <c r="N16" s="5">
        <v>26119.5</v>
      </c>
      <c r="O16" s="5">
        <v>62791</v>
      </c>
      <c r="P16" s="5">
        <v>0</v>
      </c>
      <c r="Q16" s="5">
        <v>34315</v>
      </c>
      <c r="R16" s="5">
        <v>110214.5</v>
      </c>
      <c r="S16" s="5">
        <v>-916.5</v>
      </c>
      <c r="T16" s="5">
        <v>0</v>
      </c>
      <c r="U16" s="5">
        <v>0</v>
      </c>
      <c r="V16" s="5">
        <v>0</v>
      </c>
      <c r="W16" s="5">
        <v>70218</v>
      </c>
      <c r="X16" s="5">
        <v>21983.5</v>
      </c>
      <c r="Y16" s="5">
        <v>18107.5</v>
      </c>
      <c r="Z16" s="5">
        <f t="shared" ref="Z16" si="3">SUM(B16:Y16)</f>
        <v>1076837</v>
      </c>
      <c r="AA16" s="5">
        <f t="shared" si="1"/>
        <v>376892.95</v>
      </c>
    </row>
    <row r="17" spans="1:27" ht="15" customHeight="1" x14ac:dyDescent="0.25">
      <c r="A17" s="13">
        <f t="shared" si="2"/>
        <v>45528</v>
      </c>
      <c r="B17" s="5">
        <v>294893</v>
      </c>
      <c r="C17" s="5">
        <v>36205</v>
      </c>
      <c r="D17" s="5">
        <v>37372</v>
      </c>
      <c r="E17" s="5">
        <v>0</v>
      </c>
      <c r="F17" s="5">
        <v>42612</v>
      </c>
      <c r="G17" s="5">
        <v>51585</v>
      </c>
      <c r="H17" s="5">
        <v>8251</v>
      </c>
      <c r="I17" s="5">
        <v>0</v>
      </c>
      <c r="J17" s="5">
        <v>176179.5</v>
      </c>
      <c r="K17" s="5">
        <v>92276</v>
      </c>
      <c r="L17" s="5">
        <v>36136</v>
      </c>
      <c r="M17" s="5">
        <v>30063.5</v>
      </c>
      <c r="N17" s="5">
        <v>19642.5</v>
      </c>
      <c r="O17" s="5">
        <v>64439</v>
      </c>
      <c r="P17" s="5">
        <v>0</v>
      </c>
      <c r="Q17" s="5">
        <v>69387</v>
      </c>
      <c r="R17" s="5">
        <v>64253.5</v>
      </c>
      <c r="S17" s="5">
        <v>16941.75</v>
      </c>
      <c r="T17" s="5">
        <v>0</v>
      </c>
      <c r="U17" s="5">
        <v>0</v>
      </c>
      <c r="V17" s="5">
        <v>0</v>
      </c>
      <c r="W17" s="5">
        <v>54930</v>
      </c>
      <c r="X17" s="5">
        <v>34123.5</v>
      </c>
      <c r="Y17" s="5">
        <v>23857</v>
      </c>
      <c r="Z17" s="5">
        <f t="shared" ref="Z17" si="4">SUM(B17:Y17)</f>
        <v>1153147.25</v>
      </c>
      <c r="AA17" s="5">
        <f t="shared" ref="AA17" si="5">ROUND(Z17*0.35,2)</f>
        <v>403601.54</v>
      </c>
    </row>
    <row r="18" spans="1:27" ht="15" customHeight="1" x14ac:dyDescent="0.25">
      <c r="A18" s="13">
        <f t="shared" si="2"/>
        <v>45535</v>
      </c>
      <c r="B18" s="5">
        <v>320721</v>
      </c>
      <c r="C18" s="5">
        <v>157610.5</v>
      </c>
      <c r="D18" s="5">
        <v>99111</v>
      </c>
      <c r="E18" s="5">
        <v>0</v>
      </c>
      <c r="F18" s="5">
        <v>28529</v>
      </c>
      <c r="G18" s="5">
        <v>68220</v>
      </c>
      <c r="H18" s="5">
        <v>10972</v>
      </c>
      <c r="I18" s="5">
        <v>0</v>
      </c>
      <c r="J18" s="5">
        <v>123542</v>
      </c>
      <c r="K18" s="5">
        <v>143805.5</v>
      </c>
      <c r="L18" s="5">
        <v>26386</v>
      </c>
      <c r="M18" s="5">
        <v>43291</v>
      </c>
      <c r="N18" s="5">
        <v>12902.75</v>
      </c>
      <c r="O18" s="5">
        <v>60012</v>
      </c>
      <c r="P18" s="5">
        <v>0</v>
      </c>
      <c r="Q18" s="5">
        <v>40628</v>
      </c>
      <c r="R18" s="5">
        <v>125895.5</v>
      </c>
      <c r="S18" s="5">
        <v>8633.75</v>
      </c>
      <c r="T18" s="5">
        <v>0</v>
      </c>
      <c r="U18" s="5">
        <v>0</v>
      </c>
      <c r="V18" s="5">
        <v>0</v>
      </c>
      <c r="W18" s="5">
        <v>73634</v>
      </c>
      <c r="X18" s="5">
        <v>31459</v>
      </c>
      <c r="Y18" s="5">
        <v>15112</v>
      </c>
      <c r="Z18" s="5">
        <f t="shared" ref="Z18" si="6">SUM(B18:Y18)</f>
        <v>1390465</v>
      </c>
      <c r="AA18" s="5">
        <f t="shared" ref="AA18" si="7">ROUND(Z18*0.35,2)</f>
        <v>486662.75</v>
      </c>
    </row>
    <row r="19" spans="1:27" ht="14.25" customHeight="1" x14ac:dyDescent="0.25">
      <c r="A19" s="11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ht="15" customHeight="1" thickBot="1" x14ac:dyDescent="0.3">
      <c r="B20" s="6">
        <f t="shared" ref="B20:AA20" si="8">SUM(B10:B19)</f>
        <v>2293230.5</v>
      </c>
      <c r="C20" s="6">
        <f t="shared" si="8"/>
        <v>593611.5</v>
      </c>
      <c r="D20" s="6">
        <f t="shared" si="8"/>
        <v>780435</v>
      </c>
      <c r="E20" s="6">
        <f t="shared" si="8"/>
        <v>0</v>
      </c>
      <c r="F20" s="6">
        <f t="shared" si="8"/>
        <v>231528</v>
      </c>
      <c r="G20" s="6">
        <f t="shared" si="8"/>
        <v>354559</v>
      </c>
      <c r="H20" s="6">
        <f t="shared" si="8"/>
        <v>80492</v>
      </c>
      <c r="I20" s="6">
        <f t="shared" si="8"/>
        <v>0</v>
      </c>
      <c r="J20" s="6">
        <f t="shared" si="8"/>
        <v>866540</v>
      </c>
      <c r="K20" s="6">
        <f t="shared" si="8"/>
        <v>849539.75</v>
      </c>
      <c r="L20" s="6">
        <f t="shared" si="8"/>
        <v>305814</v>
      </c>
      <c r="M20" s="6">
        <f t="shared" si="8"/>
        <v>297705.5</v>
      </c>
      <c r="N20" s="6">
        <f t="shared" si="8"/>
        <v>221106.75</v>
      </c>
      <c r="O20" s="6">
        <f t="shared" si="8"/>
        <v>574752</v>
      </c>
      <c r="P20" s="6">
        <f t="shared" si="8"/>
        <v>0</v>
      </c>
      <c r="Q20" s="6">
        <f t="shared" si="8"/>
        <v>426904.63</v>
      </c>
      <c r="R20" s="6">
        <f t="shared" si="8"/>
        <v>827759</v>
      </c>
      <c r="S20" s="6">
        <f t="shared" si="8"/>
        <v>100145.5</v>
      </c>
      <c r="T20" s="6">
        <f t="shared" si="8"/>
        <v>0</v>
      </c>
      <c r="U20" s="6">
        <f t="shared" si="8"/>
        <v>0</v>
      </c>
      <c r="V20" s="6">
        <f t="shared" si="8"/>
        <v>0</v>
      </c>
      <c r="W20" s="6">
        <f t="shared" si="8"/>
        <v>487705</v>
      </c>
      <c r="X20" s="6">
        <f t="shared" si="8"/>
        <v>211765.5</v>
      </c>
      <c r="Y20" s="6">
        <f t="shared" si="8"/>
        <v>153925</v>
      </c>
      <c r="Z20" s="6">
        <f t="shared" si="8"/>
        <v>9657518.629999999</v>
      </c>
      <c r="AA20" s="6">
        <f t="shared" si="8"/>
        <v>3380131.5300000003</v>
      </c>
    </row>
    <row r="21" spans="1:27" ht="15" customHeight="1" thickTop="1" x14ac:dyDescent="0.25"/>
    <row r="22" spans="1:27" ht="15" customHeight="1" x14ac:dyDescent="0.25">
      <c r="A22" s="10" t="s">
        <v>31</v>
      </c>
    </row>
  </sheetData>
  <mergeCells count="2">
    <mergeCell ref="A1:AA1"/>
    <mergeCell ref="A8:AA8"/>
  </mergeCells>
  <pageMargins left="0.25" right="0.25" top="0.25" bottom="0.25" header="0" footer="0"/>
  <pageSetup paperSize="5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Emma Fowler</cp:lastModifiedBy>
  <cp:lastPrinted>2020-10-08T18:31:23Z</cp:lastPrinted>
  <dcterms:created xsi:type="dcterms:W3CDTF">2017-06-26T18:48:48Z</dcterms:created>
  <dcterms:modified xsi:type="dcterms:W3CDTF">2024-09-04T19:25:59Z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2024-08-28T15:11:24Z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0957d5be-175a-41ee-b482-377a87becc31</vt:lpwstr>
  </property>
  <property fmtid="{D5CDD505-2E9C-101B-9397-08002B2CF9AE}" pid="8" name="MSIP_Label_defa4170-0d19-0005-0004-bc88714345d2_ContentBits">
    <vt:lpwstr>0</vt:lpwstr>
  </property>
</Properties>
</file>