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3FY\"/>
    </mc:Choice>
  </mc:AlternateContent>
  <bookViews>
    <workbookView xWindow="-90" yWindow="-30" windowWidth="14040" windowHeight="13530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Town'!$A$1:$AF$97</definedName>
    <definedName name="_xlnm.Print_Area" localSheetId="3">'Mardi Gras'!$A$1:$AF$112</definedName>
    <definedName name="_xlnm.Print_Area" localSheetId="1">Mountaineer!$A$1:$AF$112</definedName>
    <definedName name="_xlnm.Print_Area" localSheetId="0">Summary!$A$1:$AF$67</definedName>
    <definedName name="_xlnm.Print_Area" localSheetId="2">Wheeling!$A$1:$AF$111</definedName>
  </definedNames>
  <calcPr calcId="162913"/>
</workbook>
</file>

<file path=xl/calcChain.xml><?xml version="1.0" encoding="utf-8"?>
<calcChain xmlns="http://schemas.openxmlformats.org/spreadsheetml/2006/main">
  <c r="AF61" i="5" l="1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AF62" i="1"/>
  <c r="AF62" i="3"/>
  <c r="AE62" i="1" l="1"/>
  <c r="AE62" i="2"/>
  <c r="AF62" i="2" s="1"/>
  <c r="AE62" i="3"/>
  <c r="AE62" i="4"/>
  <c r="AF62" i="4" s="1"/>
  <c r="AF60" i="5" l="1"/>
  <c r="AE60" i="5"/>
  <c r="AD60" i="5"/>
  <c r="AC60" i="5"/>
  <c r="AB60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E61" i="1"/>
  <c r="AF61" i="1" s="1"/>
  <c r="AE61" i="2"/>
  <c r="AF61" i="2" s="1"/>
  <c r="AE61" i="3"/>
  <c r="AF61" i="3" s="1"/>
  <c r="AE61" i="4"/>
  <c r="AF61" i="4" s="1"/>
  <c r="AF59" i="5" l="1"/>
  <c r="AE59" i="5"/>
  <c r="AD59" i="5"/>
  <c r="AC59" i="5"/>
  <c r="AB59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E60" i="1"/>
  <c r="AF60" i="1" s="1"/>
  <c r="AE60" i="2"/>
  <c r="AF60" i="2" s="1"/>
  <c r="AE60" i="3"/>
  <c r="AF60" i="3" s="1"/>
  <c r="AE60" i="4"/>
  <c r="AF60" i="4" s="1"/>
  <c r="AD58" i="5" l="1"/>
  <c r="AC58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E59" i="1"/>
  <c r="AF59" i="1" s="1"/>
  <c r="AE59" i="2"/>
  <c r="AF59" i="2" s="1"/>
  <c r="AE59" i="3"/>
  <c r="AF59" i="3" s="1"/>
  <c r="AF58" i="5" s="1"/>
  <c r="AE59" i="4"/>
  <c r="AF59" i="4" s="1"/>
  <c r="AE58" i="5" l="1"/>
  <c r="AF57" i="5"/>
  <c r="AE57" i="5"/>
  <c r="AD57" i="5"/>
  <c r="AC57" i="5"/>
  <c r="AB57" i="5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E58" i="1"/>
  <c r="AF58" i="1" s="1"/>
  <c r="AE58" i="2"/>
  <c r="AF58" i="2" s="1"/>
  <c r="AE58" i="3"/>
  <c r="AF58" i="3" s="1"/>
  <c r="AE58" i="4"/>
  <c r="AF58" i="4" s="1"/>
  <c r="AF56" i="5" l="1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E57" i="1"/>
  <c r="AF57" i="1" s="1"/>
  <c r="AE57" i="2"/>
  <c r="AF57" i="2" s="1"/>
  <c r="AE57" i="3"/>
  <c r="AF57" i="3" s="1"/>
  <c r="AE57" i="4"/>
  <c r="AF57" i="4" s="1"/>
  <c r="AF55" i="5" l="1"/>
  <c r="AE55" i="5"/>
  <c r="AD55" i="5"/>
  <c r="AC55" i="5"/>
  <c r="AB55" i="5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E56" i="1"/>
  <c r="AF56" i="1" s="1"/>
  <c r="AE56" i="2"/>
  <c r="AF56" i="2" s="1"/>
  <c r="AE56" i="3"/>
  <c r="AF56" i="3" s="1"/>
  <c r="AE56" i="4"/>
  <c r="AF56" i="4" s="1"/>
  <c r="AF54" i="5" l="1"/>
  <c r="AE54" i="5"/>
  <c r="AD54" i="5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E55" i="1"/>
  <c r="AF55" i="1" s="1"/>
  <c r="AE55" i="2"/>
  <c r="AF55" i="2" s="1"/>
  <c r="AE55" i="3"/>
  <c r="AF55" i="3" s="1"/>
  <c r="AE55" i="4"/>
  <c r="AF55" i="4" s="1"/>
  <c r="AD53" i="5" l="1"/>
  <c r="AC53" i="5"/>
  <c r="AB53" i="5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E54" i="1"/>
  <c r="AF54" i="1" s="1"/>
  <c r="AE54" i="2"/>
  <c r="AF54" i="2" s="1"/>
  <c r="AE54" i="3"/>
  <c r="AF54" i="3" s="1"/>
  <c r="AF53" i="5" s="1"/>
  <c r="AE54" i="4"/>
  <c r="AF54" i="4" s="1"/>
  <c r="AE53" i="5" l="1"/>
  <c r="AF52" i="5"/>
  <c r="AE52" i="5"/>
  <c r="AD52" i="5"/>
  <c r="AC52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E53" i="1"/>
  <c r="AF53" i="1" s="1"/>
  <c r="AE53" i="2"/>
  <c r="AF53" i="2" s="1"/>
  <c r="AE53" i="3"/>
  <c r="AF53" i="3" s="1"/>
  <c r="AE53" i="4"/>
  <c r="AF53" i="4" s="1"/>
  <c r="AF51" i="5" l="1"/>
  <c r="AE51" i="5"/>
  <c r="AD51" i="5"/>
  <c r="AC51" i="5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E52" i="1"/>
  <c r="AF52" i="1" s="1"/>
  <c r="AE52" i="2"/>
  <c r="AF52" i="2" s="1"/>
  <c r="AE52" i="3"/>
  <c r="AF52" i="3" s="1"/>
  <c r="AE52" i="4"/>
  <c r="AF52" i="4" s="1"/>
  <c r="AF50" i="5" l="1"/>
  <c r="AE50" i="5"/>
  <c r="AD50" i="5"/>
  <c r="AC50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E51" i="1" l="1"/>
  <c r="AF51" i="1" s="1"/>
  <c r="AE51" i="2"/>
  <c r="AF51" i="2" s="1"/>
  <c r="AE51" i="3"/>
  <c r="AF51" i="3" s="1"/>
  <c r="AE51" i="4" l="1"/>
  <c r="AF51" i="4" s="1"/>
  <c r="AD49" i="5"/>
  <c r="AC49" i="5"/>
  <c r="AB49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E50" i="1" l="1"/>
  <c r="AF50" i="1" s="1"/>
  <c r="AE50" i="2"/>
  <c r="AE50" i="3"/>
  <c r="AF50" i="3" s="1"/>
  <c r="AE50" i="4"/>
  <c r="AF50" i="4" s="1"/>
  <c r="AF50" i="2" l="1"/>
  <c r="AF49" i="5" s="1"/>
  <c r="AE49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E49" i="1"/>
  <c r="AF49" i="1" s="1"/>
  <c r="AE49" i="2"/>
  <c r="AF49" i="2" s="1"/>
  <c r="AF48" i="5" s="1"/>
  <c r="AE49" i="3"/>
  <c r="AF49" i="3" s="1"/>
  <c r="AE49" i="4"/>
  <c r="AF49" i="4" s="1"/>
  <c r="AD47" i="5" l="1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E48" i="1"/>
  <c r="AF48" i="1" s="1"/>
  <c r="AE48" i="2"/>
  <c r="AF48" i="2" s="1"/>
  <c r="AF47" i="5" s="1"/>
  <c r="AE48" i="3"/>
  <c r="AF48" i="3" s="1"/>
  <c r="AE48" i="4"/>
  <c r="AF48" i="4" s="1"/>
  <c r="AE47" i="5" l="1"/>
  <c r="AD46" i="5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E47" i="1"/>
  <c r="AF47" i="1" s="1"/>
  <c r="AE47" i="2"/>
  <c r="AF47" i="2" s="1"/>
  <c r="AE47" i="3"/>
  <c r="AF47" i="3" s="1"/>
  <c r="AE47" i="4"/>
  <c r="AF47" i="4" s="1"/>
  <c r="AF46" i="5" l="1"/>
  <c r="AE46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E46" i="1" l="1"/>
  <c r="AF46" i="1" s="1"/>
  <c r="AE46" i="2"/>
  <c r="AF46" i="2" s="1"/>
  <c r="AE46" i="3"/>
  <c r="AE46" i="4"/>
  <c r="AF46" i="4" s="1"/>
  <c r="AF46" i="3" l="1"/>
  <c r="AF45" i="5" s="1"/>
  <c r="AE45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E45" i="1"/>
  <c r="AF45" i="1" s="1"/>
  <c r="AE45" i="2"/>
  <c r="AF45" i="2" s="1"/>
  <c r="AE45" i="3"/>
  <c r="AF45" i="3" s="1"/>
  <c r="AE45" i="4"/>
  <c r="AF45" i="4" s="1"/>
  <c r="AF44" i="5" l="1"/>
  <c r="AE44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E44" i="1"/>
  <c r="AF44" i="1" s="1"/>
  <c r="AE44" i="2"/>
  <c r="AF44" i="2" s="1"/>
  <c r="AE44" i="3"/>
  <c r="AF44" i="3" s="1"/>
  <c r="AE44" i="4"/>
  <c r="AF44" i="4" s="1"/>
  <c r="AF43" i="5" l="1"/>
  <c r="AE43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E43" i="1"/>
  <c r="AF43" i="1" s="1"/>
  <c r="AE43" i="2"/>
  <c r="AF43" i="2" s="1"/>
  <c r="AE43" i="3"/>
  <c r="AF43" i="3" s="1"/>
  <c r="AE43" i="4"/>
  <c r="AF43" i="4" s="1"/>
  <c r="AF42" i="5" l="1"/>
  <c r="AE42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E42" i="1"/>
  <c r="AF42" i="1" s="1"/>
  <c r="AE42" i="2"/>
  <c r="AF42" i="2" s="1"/>
  <c r="AE42" i="3"/>
  <c r="AF42" i="3" s="1"/>
  <c r="AE42" i="4"/>
  <c r="AF42" i="4" s="1"/>
  <c r="AF41" i="5" l="1"/>
  <c r="AE41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E41" i="1"/>
  <c r="AF41" i="1" s="1"/>
  <c r="AE41" i="2"/>
  <c r="AF41" i="2" s="1"/>
  <c r="AE41" i="3"/>
  <c r="AF41" i="3" s="1"/>
  <c r="AE41" i="4"/>
  <c r="AF41" i="4" s="1"/>
  <c r="AF40" i="5" l="1"/>
  <c r="AE40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E40" i="1"/>
  <c r="AF40" i="1" s="1"/>
  <c r="AE40" i="2"/>
  <c r="AF40" i="2" s="1"/>
  <c r="AE40" i="3"/>
  <c r="AF40" i="3" s="1"/>
  <c r="AE40" i="4"/>
  <c r="AF40" i="4" s="1"/>
  <c r="AF39" i="5" l="1"/>
  <c r="AE39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E39" i="1"/>
  <c r="AF39" i="1" s="1"/>
  <c r="AE39" i="2"/>
  <c r="AF39" i="2" s="1"/>
  <c r="AE39" i="3"/>
  <c r="AF39" i="3" s="1"/>
  <c r="AE39" i="4"/>
  <c r="AF39" i="4" s="1"/>
  <c r="AF38" i="5" l="1"/>
  <c r="AE38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E38" i="1"/>
  <c r="AF38" i="1" s="1"/>
  <c r="AE38" i="2"/>
  <c r="AF38" i="2" s="1"/>
  <c r="AE38" i="3"/>
  <c r="AF38" i="3" s="1"/>
  <c r="AE38" i="4"/>
  <c r="AF38" i="4" s="1"/>
  <c r="AF37" i="5" l="1"/>
  <c r="AE37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E37" i="1"/>
  <c r="AF37" i="1" s="1"/>
  <c r="AE37" i="2"/>
  <c r="AF37" i="2" s="1"/>
  <c r="AE37" i="3"/>
  <c r="AF37" i="3" s="1"/>
  <c r="AF36" i="5" s="1"/>
  <c r="AE37" i="4"/>
  <c r="AF37" i="4" s="1"/>
  <c r="AE36" i="5" l="1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E36" i="1"/>
  <c r="AF36" i="1" s="1"/>
  <c r="AE36" i="2"/>
  <c r="AF36" i="2" s="1"/>
  <c r="AE36" i="3"/>
  <c r="AF36" i="3" s="1"/>
  <c r="AE36" i="4"/>
  <c r="AF36" i="4" s="1"/>
  <c r="AF35" i="5" l="1"/>
  <c r="AE35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E35" i="1"/>
  <c r="AF35" i="1" s="1"/>
  <c r="AE35" i="2"/>
  <c r="AF35" i="2" s="1"/>
  <c r="AE35" i="3"/>
  <c r="AF35" i="3" s="1"/>
  <c r="AE35" i="4"/>
  <c r="AF35" i="4" s="1"/>
  <c r="AF34" i="5" l="1"/>
  <c r="AE34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E34" i="1" l="1"/>
  <c r="AF34" i="1" s="1"/>
  <c r="AE34" i="2"/>
  <c r="AF34" i="2" s="1"/>
  <c r="AE34" i="3"/>
  <c r="AE34" i="4"/>
  <c r="AF34" i="4" s="1"/>
  <c r="AF34" i="3" l="1"/>
  <c r="AF33" i="5" s="1"/>
  <c r="AE33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E33" i="1"/>
  <c r="AF33" i="1" s="1"/>
  <c r="AE33" i="2"/>
  <c r="AF33" i="2" s="1"/>
  <c r="AE33" i="3"/>
  <c r="AF33" i="3" s="1"/>
  <c r="AE33" i="4"/>
  <c r="AF33" i="4" s="1"/>
  <c r="AE32" i="5" l="1"/>
  <c r="AF32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E32" i="1"/>
  <c r="AF32" i="1" s="1"/>
  <c r="AE32" i="2"/>
  <c r="AF32" i="2" s="1"/>
  <c r="AE32" i="3"/>
  <c r="AF32" i="3" s="1"/>
  <c r="AE32" i="4"/>
  <c r="AF32" i="4" s="1"/>
  <c r="AE31" i="5" l="1"/>
  <c r="AF31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E31" i="1"/>
  <c r="AF31" i="1" s="1"/>
  <c r="AE31" i="2"/>
  <c r="AF31" i="2" s="1"/>
  <c r="AE31" i="3"/>
  <c r="AF31" i="3" s="1"/>
  <c r="AE31" i="4"/>
  <c r="AF31" i="4" s="1"/>
  <c r="AE30" i="5" l="1"/>
  <c r="AF30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E30" i="1"/>
  <c r="AF30" i="1" s="1"/>
  <c r="AE30" i="2"/>
  <c r="AF30" i="2" s="1"/>
  <c r="AE30" i="3"/>
  <c r="AF30" i="3" s="1"/>
  <c r="AE30" i="4"/>
  <c r="AF30" i="4" s="1"/>
  <c r="AE29" i="5" l="1"/>
  <c r="AF29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E29" i="1"/>
  <c r="AF29" i="1" s="1"/>
  <c r="AE29" i="2"/>
  <c r="AF29" i="2" s="1"/>
  <c r="AE29" i="3"/>
  <c r="AF29" i="3" s="1"/>
  <c r="AE29" i="4"/>
  <c r="AF29" i="4" s="1"/>
  <c r="AE28" i="5" l="1"/>
  <c r="AF28" i="5"/>
  <c r="AD27" i="5" l="1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E28" i="1"/>
  <c r="AF28" i="1" s="1"/>
  <c r="AE28" i="2"/>
  <c r="AF28" i="2" s="1"/>
  <c r="AE28" i="3"/>
  <c r="AF28" i="3" s="1"/>
  <c r="AE28" i="4"/>
  <c r="AF28" i="4" s="1"/>
  <c r="AE27" i="5" l="1"/>
  <c r="AF27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F27" i="4"/>
  <c r="AE27" i="1"/>
  <c r="AF27" i="1" s="1"/>
  <c r="AE27" i="2"/>
  <c r="AF27" i="2" s="1"/>
  <c r="AE27" i="3"/>
  <c r="AF27" i="3" s="1"/>
  <c r="AE27" i="4"/>
  <c r="AF26" i="5" l="1"/>
  <c r="AE26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F26" i="4"/>
  <c r="AE26" i="1"/>
  <c r="AF26" i="1" s="1"/>
  <c r="AE26" i="2"/>
  <c r="AF26" i="2" s="1"/>
  <c r="AE26" i="3"/>
  <c r="AF26" i="3" s="1"/>
  <c r="AE26" i="4"/>
  <c r="AF25" i="5" l="1"/>
  <c r="AE25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F25" i="4"/>
  <c r="AE25" i="1"/>
  <c r="AF25" i="1" s="1"/>
  <c r="AE25" i="2"/>
  <c r="AF25" i="2" s="1"/>
  <c r="AE25" i="3"/>
  <c r="AF25" i="3" s="1"/>
  <c r="AE25" i="4"/>
  <c r="AF24" i="5" l="1"/>
  <c r="AE24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E24" i="1"/>
  <c r="AF24" i="1" s="1"/>
  <c r="AE24" i="2"/>
  <c r="AF24" i="2" s="1"/>
  <c r="AE24" i="3"/>
  <c r="AF24" i="3" s="1"/>
  <c r="AF23" i="5" s="1"/>
  <c r="AE24" i="4"/>
  <c r="AF24" i="4" s="1"/>
  <c r="AE23" i="5" l="1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E23" i="1"/>
  <c r="AF23" i="1" s="1"/>
  <c r="AE23" i="2"/>
  <c r="AF23" i="2" s="1"/>
  <c r="AE23" i="3"/>
  <c r="AF23" i="3" s="1"/>
  <c r="AE23" i="4"/>
  <c r="AF23" i="4" s="1"/>
  <c r="AF22" i="5" l="1"/>
  <c r="AE22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E22" i="1"/>
  <c r="AF22" i="1" s="1"/>
  <c r="AE22" i="2"/>
  <c r="AF22" i="2" s="1"/>
  <c r="AE22" i="3"/>
  <c r="AF22" i="3" s="1"/>
  <c r="AE22" i="4"/>
  <c r="AF22" i="4" s="1"/>
  <c r="AF21" i="5" l="1"/>
  <c r="AE21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E21" i="1"/>
  <c r="AF21" i="1" s="1"/>
  <c r="AE21" i="2"/>
  <c r="AF21" i="2" s="1"/>
  <c r="AE21" i="3"/>
  <c r="AF21" i="3" s="1"/>
  <c r="AE21" i="4"/>
  <c r="AF21" i="4" s="1"/>
  <c r="AF20" i="5" l="1"/>
  <c r="AE20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E20" i="1"/>
  <c r="AF20" i="1" s="1"/>
  <c r="AE20" i="2"/>
  <c r="AF20" i="2" s="1"/>
  <c r="AE20" i="3"/>
  <c r="AF20" i="3" s="1"/>
  <c r="AE20" i="4"/>
  <c r="AF20" i="4" s="1"/>
  <c r="AE19" i="5" l="1"/>
  <c r="AF19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E19" i="1"/>
  <c r="AF19" i="1" s="1"/>
  <c r="AE19" i="2"/>
  <c r="AF19" i="2" s="1"/>
  <c r="AE19" i="3"/>
  <c r="AF19" i="3" s="1"/>
  <c r="AE19" i="4"/>
  <c r="AF19" i="4" s="1"/>
  <c r="AE18" i="5" l="1"/>
  <c r="AF18" i="5"/>
  <c r="AE17" i="4"/>
  <c r="AE16" i="3"/>
  <c r="AE11" i="3"/>
  <c r="AE12" i="3"/>
  <c r="AE13" i="3"/>
  <c r="AE14" i="3"/>
  <c r="AE15" i="3"/>
  <c r="AE17" i="3"/>
  <c r="AE18" i="3"/>
  <c r="AD17" i="5" l="1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E18" i="1"/>
  <c r="AF18" i="1" s="1"/>
  <c r="AE18" i="2"/>
  <c r="AF18" i="2" s="1"/>
  <c r="AF18" i="3"/>
  <c r="AE18" i="4"/>
  <c r="AF18" i="4" s="1"/>
  <c r="AE17" i="5" l="1"/>
  <c r="AF17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E17" i="1"/>
  <c r="AF17" i="1" s="1"/>
  <c r="AE17" i="2"/>
  <c r="AF17" i="2" s="1"/>
  <c r="AF17" i="3"/>
  <c r="AF17" i="4"/>
  <c r="AE16" i="5" l="1"/>
  <c r="AF16" i="5"/>
  <c r="AD15" i="5" l="1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E16" i="1"/>
  <c r="AF16" i="1" s="1"/>
  <c r="AE16" i="2"/>
  <c r="AF16" i="2" s="1"/>
  <c r="AF16" i="3"/>
  <c r="AE16" i="4"/>
  <c r="AF16" i="4" s="1"/>
  <c r="AE15" i="5" l="1"/>
  <c r="AF15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E15" i="1"/>
  <c r="AF15" i="1" s="1"/>
  <c r="AE15" i="2"/>
  <c r="AF15" i="2" s="1"/>
  <c r="AF15" i="3"/>
  <c r="AE15" i="4"/>
  <c r="AF15" i="4" s="1"/>
  <c r="AF14" i="5" l="1"/>
  <c r="AE14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E14" i="1"/>
  <c r="AF14" i="1" s="1"/>
  <c r="AE14" i="2"/>
  <c r="AF14" i="2" s="1"/>
  <c r="AF14" i="3"/>
  <c r="AE14" i="4"/>
  <c r="AF14" i="4" s="1"/>
  <c r="AF13" i="5" l="1"/>
  <c r="AE13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E13" i="1"/>
  <c r="AF13" i="1" s="1"/>
  <c r="AE13" i="2"/>
  <c r="AF13" i="2" s="1"/>
  <c r="AF13" i="3"/>
  <c r="AE13" i="4"/>
  <c r="AF13" i="4" s="1"/>
  <c r="AF12" i="5" l="1"/>
  <c r="AE12" i="5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E12" i="1"/>
  <c r="AF12" i="1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E12" i="2"/>
  <c r="AF12" i="2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F12" i="3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E12" i="4"/>
  <c r="AF12" i="4" s="1"/>
  <c r="AF11" i="5" l="1"/>
  <c r="AE11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E11" i="1"/>
  <c r="AF11" i="1" s="1"/>
  <c r="AE11" i="2"/>
  <c r="AF11" i="2" s="1"/>
  <c r="AF11" i="3"/>
  <c r="AE11" i="4"/>
  <c r="AF11" i="4" s="1"/>
  <c r="AF10" i="5" l="1"/>
  <c r="AE10" i="5"/>
  <c r="T9" i="5"/>
  <c r="U9" i="5"/>
  <c r="V9" i="5"/>
  <c r="W9" i="5"/>
  <c r="X9" i="5"/>
  <c r="X63" i="5" s="1"/>
  <c r="Y9" i="5"/>
  <c r="Y63" i="5" s="1"/>
  <c r="Z9" i="5"/>
  <c r="Z63" i="5" s="1"/>
  <c r="AA9" i="5"/>
  <c r="AA63" i="5" s="1"/>
  <c r="AB9" i="5"/>
  <c r="AB63" i="5" s="1"/>
  <c r="AC9" i="5"/>
  <c r="AC63" i="5" s="1"/>
  <c r="AD9" i="5"/>
  <c r="AD63" i="5" s="1"/>
  <c r="V64" i="2"/>
  <c r="W64" i="2"/>
  <c r="X64" i="2"/>
  <c r="Y64" i="2"/>
  <c r="S9" i="5" l="1"/>
  <c r="S63" i="5" s="1"/>
  <c r="S64" i="1"/>
  <c r="S64" i="2"/>
  <c r="S64" i="3"/>
  <c r="S64" i="4"/>
  <c r="C9" i="5" l="1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B9" i="5"/>
  <c r="Y64" i="1"/>
  <c r="Y64" i="3"/>
  <c r="Y64" i="4"/>
  <c r="G63" i="5" l="1"/>
  <c r="G64" i="4"/>
  <c r="G64" i="3"/>
  <c r="G64" i="1"/>
  <c r="G64" i="2"/>
  <c r="Z64" i="2" l="1"/>
  <c r="X64" i="4" l="1"/>
  <c r="Z64" i="4"/>
  <c r="AA64" i="4"/>
  <c r="AA64" i="3"/>
  <c r="AA64" i="2"/>
  <c r="AA64" i="1"/>
  <c r="X64" i="1" l="1"/>
  <c r="Z64" i="1"/>
  <c r="AB64" i="1"/>
  <c r="AC64" i="1"/>
  <c r="H64" i="3" l="1"/>
  <c r="I64" i="3"/>
  <c r="J64" i="3"/>
  <c r="K64" i="3"/>
  <c r="L64" i="3"/>
  <c r="M64" i="3"/>
  <c r="N64" i="3"/>
  <c r="Z64" i="3" l="1"/>
  <c r="L64" i="1" l="1"/>
  <c r="L64" i="2"/>
  <c r="L64" i="4"/>
  <c r="AD64" i="4" l="1"/>
  <c r="AC64" i="4"/>
  <c r="AB64" i="4"/>
  <c r="W64" i="4"/>
  <c r="V64" i="4"/>
  <c r="U64" i="4"/>
  <c r="T64" i="4"/>
  <c r="R64" i="4"/>
  <c r="Q64" i="4"/>
  <c r="P64" i="4"/>
  <c r="O64" i="4"/>
  <c r="N64" i="4"/>
  <c r="M64" i="4"/>
  <c r="K64" i="4"/>
  <c r="J64" i="4"/>
  <c r="I64" i="4"/>
  <c r="H64" i="4"/>
  <c r="F64" i="4"/>
  <c r="E64" i="4"/>
  <c r="D64" i="4"/>
  <c r="C64" i="4"/>
  <c r="B64" i="4"/>
  <c r="AE10" i="4"/>
  <c r="AD64" i="3"/>
  <c r="AC64" i="3"/>
  <c r="AB64" i="3"/>
  <c r="X64" i="3"/>
  <c r="W64" i="3"/>
  <c r="V64" i="3"/>
  <c r="U64" i="3"/>
  <c r="T64" i="3"/>
  <c r="R64" i="3"/>
  <c r="Q64" i="3"/>
  <c r="P64" i="3"/>
  <c r="O64" i="3"/>
  <c r="F64" i="3"/>
  <c r="E64" i="3"/>
  <c r="D64" i="3"/>
  <c r="C64" i="3"/>
  <c r="B64" i="3"/>
  <c r="AE10" i="3"/>
  <c r="AF10" i="3" s="1"/>
  <c r="AD64" i="2"/>
  <c r="AC64" i="2"/>
  <c r="AB64" i="2"/>
  <c r="U64" i="2"/>
  <c r="T64" i="2"/>
  <c r="R64" i="2"/>
  <c r="Q64" i="2"/>
  <c r="P64" i="2"/>
  <c r="O64" i="2"/>
  <c r="N64" i="2"/>
  <c r="M64" i="2"/>
  <c r="K64" i="2"/>
  <c r="J64" i="2"/>
  <c r="I64" i="2"/>
  <c r="H64" i="2"/>
  <c r="F64" i="2"/>
  <c r="E64" i="2"/>
  <c r="D64" i="2"/>
  <c r="C64" i="2"/>
  <c r="B64" i="2"/>
  <c r="AE10" i="2"/>
  <c r="AF10" i="2" s="1"/>
  <c r="B64" i="1"/>
  <c r="C64" i="1"/>
  <c r="D64" i="1"/>
  <c r="E64" i="1"/>
  <c r="F64" i="1"/>
  <c r="H64" i="1"/>
  <c r="I64" i="1"/>
  <c r="J64" i="1"/>
  <c r="K64" i="1"/>
  <c r="M64" i="1"/>
  <c r="N64" i="1"/>
  <c r="O64" i="1"/>
  <c r="P64" i="1"/>
  <c r="Q64" i="1"/>
  <c r="R64" i="1"/>
  <c r="T64" i="1"/>
  <c r="U64" i="1"/>
  <c r="V64" i="1"/>
  <c r="W64" i="1"/>
  <c r="AD64" i="1"/>
  <c r="AF10" i="4" l="1"/>
  <c r="M63" i="5"/>
  <c r="L63" i="5"/>
  <c r="AE64" i="3"/>
  <c r="AF64" i="3"/>
  <c r="AF64" i="2"/>
  <c r="AE64" i="4"/>
  <c r="AE64" i="2"/>
  <c r="AF64" i="4" l="1"/>
  <c r="AE4" i="1" l="1"/>
  <c r="AE4" i="4" l="1"/>
  <c r="AE4" i="3"/>
  <c r="AE4" i="2"/>
  <c r="AE10" i="1"/>
  <c r="AE9" i="5" s="1"/>
  <c r="AE63" i="5" s="1"/>
  <c r="AF10" i="1" l="1"/>
  <c r="AF9" i="5" s="1"/>
  <c r="AF63" i="5" s="1"/>
  <c r="AE64" i="1"/>
  <c r="AF64" i="1" l="1"/>
  <c r="I63" i="5"/>
  <c r="B63" i="5"/>
  <c r="D63" i="5" l="1"/>
  <c r="C63" i="5" l="1"/>
  <c r="E63" i="5"/>
  <c r="F63" i="5"/>
  <c r="H63" i="5"/>
  <c r="J63" i="5"/>
  <c r="K63" i="5"/>
  <c r="N63" i="5"/>
  <c r="O63" i="5"/>
  <c r="P63" i="5"/>
  <c r="Q63" i="5"/>
  <c r="R63" i="5"/>
  <c r="T63" i="5"/>
  <c r="U63" i="5"/>
  <c r="V63" i="5"/>
  <c r="W63" i="5"/>
</calcChain>
</file>

<file path=xl/sharedStrings.xml><?xml version="1.0" encoding="utf-8"?>
<sst xmlns="http://schemas.openxmlformats.org/spreadsheetml/2006/main" count="191" uniqueCount="45">
  <si>
    <t>Blackjack</t>
  </si>
  <si>
    <t>Blackjack
Stand</t>
  </si>
  <si>
    <t>Craps</t>
  </si>
  <si>
    <t>Electronic
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</si>
  <si>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</si>
  <si>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</si>
  <si>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</si>
  <si>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</si>
  <si>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</si>
  <si>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</si>
  <si>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</si>
  <si>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</si>
  <si>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</si>
  <si>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</si>
  <si>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</si>
  <si>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Electronic
Roulette</t>
  </si>
  <si>
    <t>Spanish 21</t>
  </si>
  <si>
    <t>Texas
Hold 'em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</si>
  <si>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</si>
  <si>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</si>
  <si>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</si>
  <si>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</si>
  <si>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</si>
  <si>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</si>
  <si>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</si>
  <si>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</si>
  <si>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</si>
  <si>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</si>
  <si>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Cajun Stud</t>
  </si>
  <si>
    <t>Midi Bac</t>
  </si>
  <si>
    <t>WEEKLY RACETRACK TABLE GAMES REVENUE SUMMARY</t>
  </si>
  <si>
    <t>Crazy Four Card Poker</t>
  </si>
  <si>
    <t>FY 2021</t>
  </si>
  <si>
    <t>Three Card</t>
  </si>
  <si>
    <t>Louisiana
Stud</t>
  </si>
  <si>
    <t>Super Four Poker</t>
  </si>
  <si>
    <t>7/2/2022 *</t>
  </si>
  <si>
    <t>* 2 days to start fiscal year</t>
  </si>
  <si>
    <t>FY 2022</t>
  </si>
  <si>
    <t>FISCAL YEAR 2023</t>
  </si>
  <si>
    <t>Stadium
Gaming</t>
  </si>
  <si>
    <t>Poker
Tournament</t>
  </si>
  <si>
    <t>FISCAL YEAR TO DATE AS OF JUNE 30, 2023</t>
  </si>
  <si>
    <t>6/30/2023 **</t>
  </si>
  <si>
    <t>** 6 days to end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</si>
</sst>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9" fillId="0" borderId="0" xfId="0" applyFont="1"/>
    <xf numFmtId="0" fontId="10" fillId="0" borderId="0" xfId="0" applyFont="1"/>
    <xf numFmtId="1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44" fontId="10" fillId="0" borderId="0" xfId="1" applyFont="1"/>
    <xf numFmtId="44" fontId="10" fillId="0" borderId="2" xfId="1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4" fontId="12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4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4" fontId="13" fillId="0" borderId="0" xfId="1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1" fillId="0" borderId="0" xfId="0" applyNumberFormat="1" applyFont="1" applyAlignment="1">
      <alignment horizontal="left"/>
    </xf>
  </cellXfs>
  <cellStyles count="7">
    <cellStyle name="Comma 2" xfId="4"/>
    <cellStyle name="Comma 3" xfId="6"/>
    <cellStyle name="Currency" xfId="1" builtinId="4"/>
    <cellStyle name="Currency 2" xfId="3"/>
    <cellStyle name="Normal" xfId="0" builtinId="0"/>
    <cellStyle name="Normal 2" xfId="2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6"/>
  <sheetViews>
    <sheetView tabSelected="1" zoomScaleNormal="100" workbookViewId="0">
      <pane ySplit="7" topLeftCell="A35" activePane="bottomLeft" state="frozen"/>
      <selection pane="bottomLeft" activeCell="A63" sqref="A63"/>
    </sheetView>
  </sheetViews>
  <sheetFormatPr defaultColWidth="10.7109375" defaultRowHeight="15" customHeight="1" x14ac:dyDescent="0.25"/>
  <cols>
    <col min="1" max="1" width="12.42578125" style="3" customWidth="1"/>
    <col min="2" max="2" width="15.28515625" style="2" bestFit="1" customWidth="1"/>
    <col min="3" max="3" width="14.28515625" style="2" bestFit="1" customWidth="1"/>
    <col min="4" max="4" width="14.28515625" style="2" hidden="1" customWidth="1"/>
    <col min="5" max="6" width="14.28515625" style="2" bestFit="1" customWidth="1"/>
    <col min="7" max="7" width="14.28515625" style="2" hidden="1" customWidth="1"/>
    <col min="8" max="8" width="13.85546875" style="2" customWidth="1"/>
    <col min="9" max="9" width="14" style="2" customWidth="1"/>
    <col min="10" max="18" width="14.28515625" style="2" bestFit="1" customWidth="1"/>
    <col min="19" max="19" width="14.28515625" style="2" customWidth="1"/>
    <col min="20" max="20" width="14.7109375" style="2" customWidth="1"/>
    <col min="21" max="21" width="15.28515625" style="2" bestFit="1" customWidth="1"/>
    <col min="22" max="22" width="14.28515625" style="2" hidden="1" customWidth="1"/>
    <col min="23" max="23" width="13.85546875" style="2" customWidth="1"/>
    <col min="24" max="25" width="14.28515625" style="2" customWidth="1"/>
    <col min="26" max="26" width="14.28515625" style="2" hidden="1" customWidth="1"/>
    <col min="27" max="27" width="14.28515625" style="2" customWidth="1"/>
    <col min="28" max="28" width="16.7109375" style="2" customWidth="1"/>
    <col min="29" max="29" width="14.28515625" style="2" customWidth="1"/>
    <col min="30" max="30" width="14.28515625" style="2" bestFit="1" customWidth="1"/>
    <col min="31" max="31" width="16.7109375" style="2" customWidth="1"/>
    <col min="32" max="32" width="15.28515625" style="2" bestFit="1" customWidth="1"/>
    <col min="33" max="16384" width="10.7109375" style="2"/>
  </cols>
  <sheetData>
    <row r="1" spans="1:32" ht="18.75" x14ac:dyDescent="0.3">
      <c r="A1" s="25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s="1" customFormat="1" ht="15" customHeight="1" x14ac:dyDescent="0.25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</row>
    <row r="3" spans="1:32" s="1" customFormat="1" ht="15" customHeight="1" x14ac:dyDescent="0.25">
      <c r="A3" s="26" t="s">
        <v>42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</row>
    <row r="4" spans="1:32" s="1" customFormat="1" ht="15" customHeight="1" x14ac:dyDescent="0.25">
      <c r="A4" s="26" t="s">
        <v>39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</row>
    <row r="5" spans="1:32" ht="15" customHeight="1" x14ac:dyDescent="0.25">
      <c r="B5" s="4"/>
      <c r="C5" s="4"/>
      <c r="D5" s="11"/>
      <c r="E5" s="4"/>
      <c r="F5" s="4"/>
      <c r="G5" s="19"/>
      <c r="H5" s="4"/>
      <c r="I5" s="4"/>
      <c r="J5" s="4"/>
      <c r="K5" s="4"/>
      <c r="L5" s="17"/>
      <c r="M5" s="14"/>
      <c r="N5" s="4"/>
      <c r="O5" s="4"/>
      <c r="P5" s="4"/>
      <c r="Q5" s="4"/>
      <c r="R5" s="4"/>
      <c r="S5" s="23"/>
      <c r="T5" s="4"/>
      <c r="U5" s="4"/>
      <c r="V5" s="4"/>
      <c r="W5" s="4"/>
      <c r="X5" s="4"/>
      <c r="Y5" s="22"/>
      <c r="Z5" s="17"/>
      <c r="AA5" s="18"/>
      <c r="AB5" s="4"/>
      <c r="AC5" s="4"/>
      <c r="AD5" s="4"/>
      <c r="AE5" s="4"/>
      <c r="AF5" s="4"/>
    </row>
    <row r="6" spans="1:32" ht="15" customHeight="1" x14ac:dyDescent="0.25">
      <c r="B6" s="4"/>
      <c r="C6" s="4"/>
      <c r="D6" s="11"/>
      <c r="E6" s="4"/>
      <c r="F6" s="4"/>
      <c r="G6" s="19"/>
      <c r="H6" s="4"/>
      <c r="I6" s="4"/>
      <c r="J6" s="4"/>
      <c r="K6" s="4"/>
      <c r="L6" s="17"/>
      <c r="M6" s="14"/>
      <c r="N6" s="4"/>
      <c r="O6" s="4"/>
      <c r="P6" s="4"/>
      <c r="Q6" s="4"/>
      <c r="R6" s="4"/>
      <c r="S6" s="23"/>
      <c r="T6" s="4"/>
      <c r="U6" s="4"/>
      <c r="V6" s="4"/>
      <c r="W6" s="4"/>
      <c r="X6" s="4"/>
      <c r="Y6" s="22"/>
      <c r="Z6" s="17"/>
      <c r="AA6" s="18"/>
      <c r="AB6" s="4"/>
      <c r="AC6" s="4"/>
      <c r="AD6" s="4"/>
      <c r="AE6" s="4"/>
      <c r="AF6" s="4"/>
    </row>
    <row r="7" spans="1:32" s="10" customFormat="1" ht="25.5" x14ac:dyDescent="0.2">
      <c r="A7" s="7"/>
      <c r="B7" s="8" t="s">
        <v>0</v>
      </c>
      <c r="C7" s="9" t="s">
        <v>1</v>
      </c>
      <c r="D7" s="8" t="s">
        <v>28</v>
      </c>
      <c r="E7" s="8" t="s">
        <v>2</v>
      </c>
      <c r="F7" s="9" t="s">
        <v>3</v>
      </c>
      <c r="G7" s="9" t="s">
        <v>31</v>
      </c>
      <c r="H7" s="9" t="s">
        <v>4</v>
      </c>
      <c r="I7" s="9" t="s">
        <v>5</v>
      </c>
      <c r="J7" s="9" t="s">
        <v>6</v>
      </c>
      <c r="K7" s="8" t="s">
        <v>7</v>
      </c>
      <c r="L7" s="9" t="s">
        <v>34</v>
      </c>
      <c r="M7" s="9" t="s">
        <v>29</v>
      </c>
      <c r="N7" s="9" t="s">
        <v>8</v>
      </c>
      <c r="O7" s="9" t="s">
        <v>9</v>
      </c>
      <c r="P7" s="8" t="s">
        <v>10</v>
      </c>
      <c r="Q7" s="8" t="s">
        <v>11</v>
      </c>
      <c r="R7" s="8" t="s">
        <v>12</v>
      </c>
      <c r="S7" s="9" t="s">
        <v>41</v>
      </c>
      <c r="T7" s="9" t="s">
        <v>13</v>
      </c>
      <c r="U7" s="8" t="s">
        <v>14</v>
      </c>
      <c r="V7" s="9" t="s">
        <v>15</v>
      </c>
      <c r="W7" s="8" t="s">
        <v>16</v>
      </c>
      <c r="X7" s="9" t="s">
        <v>40</v>
      </c>
      <c r="Y7" s="9" t="s">
        <v>35</v>
      </c>
      <c r="Z7" s="9" t="s">
        <v>17</v>
      </c>
      <c r="AA7" s="9" t="s">
        <v>33</v>
      </c>
      <c r="AB7" s="9" t="s">
        <v>18</v>
      </c>
      <c r="AC7" s="9" t="s">
        <v>20</v>
      </c>
      <c r="AD7" s="9" t="s">
        <v>19</v>
      </c>
      <c r="AE7" s="8" t="s">
        <v>21</v>
      </c>
      <c r="AF7" s="8" t="s">
        <v>23</v>
      </c>
    </row>
    <row r="8" spans="1:32" x14ac:dyDescent="0.25">
      <c r="A8" s="1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ht="15" customHeight="1" x14ac:dyDescent="0.25">
      <c r="A9" s="20" t="s">
        <v>36</v>
      </c>
      <c r="B9" s="5">
        <f>SUM('Mountaineer:Charles Town'!B10)</f>
        <v>275945.5</v>
      </c>
      <c r="C9" s="5">
        <f>SUM('Mountaineer:Charles Town'!C10)</f>
        <v>20259</v>
      </c>
      <c r="D9" s="5">
        <f>SUM('Mountaineer:Charles Town'!D10)</f>
        <v>0</v>
      </c>
      <c r="E9" s="5">
        <f>SUM('Mountaineer:Charles Town'!E10)</f>
        <v>70511.31</v>
      </c>
      <c r="F9" s="5">
        <f>SUM('Mountaineer:Charles Town'!F10)</f>
        <v>18037.5</v>
      </c>
      <c r="G9" s="5">
        <f>SUM('Mountaineer:Charles Town'!G10)</f>
        <v>0</v>
      </c>
      <c r="H9" s="5">
        <f>SUM('Mountaineer:Charles Town'!H10)</f>
        <v>9030</v>
      </c>
      <c r="I9" s="5">
        <f>SUM('Mountaineer:Charles Town'!I10)</f>
        <v>32984</v>
      </c>
      <c r="J9" s="5">
        <f>SUM('Mountaineer:Charles Town'!J10)</f>
        <v>40503.5</v>
      </c>
      <c r="K9" s="5">
        <f>SUM('Mountaineer:Charles Town'!K10)</f>
        <v>2654</v>
      </c>
      <c r="L9" s="5">
        <f>SUM('Mountaineer:Charles Town'!L10)</f>
        <v>9562</v>
      </c>
      <c r="M9" s="5">
        <f>SUM('Mountaineer:Charles Town'!M10)</f>
        <v>-1937.5</v>
      </c>
      <c r="N9" s="5">
        <f>SUM('Mountaineer:Charles Town'!N10)</f>
        <v>51280</v>
      </c>
      <c r="O9" s="5">
        <f>SUM('Mountaineer:Charles Town'!O10)</f>
        <v>5737</v>
      </c>
      <c r="P9" s="5">
        <f>SUM('Mountaineer:Charles Town'!P10)</f>
        <v>1279</v>
      </c>
      <c r="Q9" s="5">
        <f>SUM('Mountaineer:Charles Town'!Q10)</f>
        <v>23078.5</v>
      </c>
      <c r="R9" s="5">
        <f>SUM('Mountaineer:Charles Town'!R10)</f>
        <v>52147</v>
      </c>
      <c r="S9" s="5">
        <f>SUM('Mountaineer:Charles Town'!S10)</f>
        <v>0</v>
      </c>
      <c r="T9" s="5">
        <f>SUM('Mountaineer:Charles Town'!T10)</f>
        <v>21032.25</v>
      </c>
      <c r="U9" s="5">
        <f>SUM('Mountaineer:Charles Town'!U10)</f>
        <v>134336.5</v>
      </c>
      <c r="V9" s="5">
        <f>SUM('Mountaineer:Charles Town'!V10)</f>
        <v>0</v>
      </c>
      <c r="W9" s="5">
        <f>SUM('Mountaineer:Charles Town'!W10)</f>
        <v>3079.5</v>
      </c>
      <c r="X9" s="5">
        <f>SUM('Mountaineer:Charles Town'!X10)</f>
        <v>19855.03</v>
      </c>
      <c r="Y9" s="5">
        <f>SUM('Mountaineer:Charles Town'!Y10)</f>
        <v>3884</v>
      </c>
      <c r="Z9" s="5">
        <f>SUM('Mountaineer:Charles Town'!Z10)</f>
        <v>0</v>
      </c>
      <c r="AA9" s="5">
        <f>SUM('Mountaineer:Charles Town'!AA10)</f>
        <v>18248.5</v>
      </c>
      <c r="AB9" s="5">
        <f>SUM('Mountaineer:Charles Town'!AB10)</f>
        <v>50716.5</v>
      </c>
      <c r="AC9" s="5">
        <f>SUM('Mountaineer:Charles Town'!AC10)</f>
        <v>609.5</v>
      </c>
      <c r="AD9" s="5">
        <f>SUM('Mountaineer:Charles Town'!AD10)</f>
        <v>12312.5</v>
      </c>
      <c r="AE9" s="5">
        <f>SUM('Mountaineer:Charles Town'!AE10)</f>
        <v>875145.09</v>
      </c>
      <c r="AF9" s="5">
        <f>SUM('Mountaineer:Charles Town'!AF10)</f>
        <v>306300.78000000003</v>
      </c>
    </row>
    <row r="10" spans="1:32" ht="15" customHeight="1" x14ac:dyDescent="0.25">
      <c r="A10" s="20">
        <v>44751</v>
      </c>
      <c r="B10" s="5">
        <f>SUM('Mountaineer:Charles Town'!B11)</f>
        <v>594001.5</v>
      </c>
      <c r="C10" s="5">
        <f>SUM('Mountaineer:Charles Town'!C11)</f>
        <v>170914</v>
      </c>
      <c r="D10" s="5">
        <f>SUM('Mountaineer:Charles Town'!D11)</f>
        <v>0</v>
      </c>
      <c r="E10" s="5">
        <f>SUM('Mountaineer:Charles Town'!E11)</f>
        <v>291694.86</v>
      </c>
      <c r="F10" s="5">
        <f>SUM('Mountaineer:Charles Town'!F11)</f>
        <v>21930.400000000001</v>
      </c>
      <c r="G10" s="5">
        <f>SUM('Mountaineer:Charles Town'!G11)</f>
        <v>0</v>
      </c>
      <c r="H10" s="5">
        <f>SUM('Mountaineer:Charles Town'!H11)</f>
        <v>35257</v>
      </c>
      <c r="I10" s="5">
        <f>SUM('Mountaineer:Charles Town'!I11)</f>
        <v>40881</v>
      </c>
      <c r="J10" s="5">
        <f>SUM('Mountaineer:Charles Town'!J11)</f>
        <v>51300.5</v>
      </c>
      <c r="K10" s="5">
        <f>SUM('Mountaineer:Charles Town'!K11)</f>
        <v>4169</v>
      </c>
      <c r="L10" s="5">
        <f>SUM('Mountaineer:Charles Town'!L11)</f>
        <v>24773</v>
      </c>
      <c r="M10" s="5">
        <f>SUM('Mountaineer:Charles Town'!M11)</f>
        <v>-19182.75</v>
      </c>
      <c r="N10" s="5">
        <f>SUM('Mountaineer:Charles Town'!N11)</f>
        <v>66536.5</v>
      </c>
      <c r="O10" s="5">
        <f>SUM('Mountaineer:Charles Town'!O11)</f>
        <v>44815</v>
      </c>
      <c r="P10" s="5">
        <f>SUM('Mountaineer:Charles Town'!P11)</f>
        <v>8730</v>
      </c>
      <c r="Q10" s="5">
        <f>SUM('Mountaineer:Charles Town'!Q11)</f>
        <v>56705</v>
      </c>
      <c r="R10" s="5">
        <f>SUM('Mountaineer:Charles Town'!R11)</f>
        <v>85495</v>
      </c>
      <c r="S10" s="5">
        <f>SUM('Mountaineer:Charles Town'!S11)</f>
        <v>0</v>
      </c>
      <c r="T10" s="5">
        <f>SUM('Mountaineer:Charles Town'!T11)</f>
        <v>99892</v>
      </c>
      <c r="U10" s="5">
        <f>SUM('Mountaineer:Charles Town'!U11)</f>
        <v>214713</v>
      </c>
      <c r="V10" s="5">
        <f>SUM('Mountaineer:Charles Town'!V11)</f>
        <v>0</v>
      </c>
      <c r="W10" s="5">
        <f>SUM('Mountaineer:Charles Town'!W11)</f>
        <v>34227.5</v>
      </c>
      <c r="X10" s="5">
        <f>SUM('Mountaineer:Charles Town'!X11)</f>
        <v>12513.87</v>
      </c>
      <c r="Y10" s="5">
        <f>SUM('Mountaineer:Charles Town'!Y11)</f>
        <v>16533.5</v>
      </c>
      <c r="Z10" s="5">
        <f>SUM('Mountaineer:Charles Town'!Z11)</f>
        <v>0</v>
      </c>
      <c r="AA10" s="5">
        <f>SUM('Mountaineer:Charles Town'!AA11)</f>
        <v>30695</v>
      </c>
      <c r="AB10" s="5">
        <f>SUM('Mountaineer:Charles Town'!AB11)</f>
        <v>175506</v>
      </c>
      <c r="AC10" s="5">
        <f>SUM('Mountaineer:Charles Town'!AC11)</f>
        <v>7072.5</v>
      </c>
      <c r="AD10" s="5">
        <f>SUM('Mountaineer:Charles Town'!AD11)</f>
        <v>26818.5</v>
      </c>
      <c r="AE10" s="5">
        <f>SUM('Mountaineer:Charles Town'!AE11)</f>
        <v>2095991.88</v>
      </c>
      <c r="AF10" s="5">
        <f>SUM('Mountaineer:Charles Town'!AF11)</f>
        <v>733597.15999999992</v>
      </c>
    </row>
    <row r="11" spans="1:32" ht="15" customHeight="1" x14ac:dyDescent="0.25">
      <c r="A11" s="20">
        <f t="shared" ref="A11:A60" si="0">A10+7</f>
        <v>44758</v>
      </c>
      <c r="B11" s="5">
        <f>SUM('Mountaineer:Charles Town'!B12)</f>
        <v>531938.25</v>
      </c>
      <c r="C11" s="5">
        <f>SUM('Mountaineer:Charles Town'!C12)</f>
        <v>131461.5</v>
      </c>
      <c r="D11" s="5">
        <f>SUM('Mountaineer:Charles Town'!D12)</f>
        <v>0</v>
      </c>
      <c r="E11" s="5">
        <f>SUM('Mountaineer:Charles Town'!E12)</f>
        <v>196777.05</v>
      </c>
      <c r="F11" s="5">
        <f>SUM('Mountaineer:Charles Town'!F12)</f>
        <v>5374.72</v>
      </c>
      <c r="G11" s="5">
        <f>SUM('Mountaineer:Charles Town'!G12)</f>
        <v>0</v>
      </c>
      <c r="H11" s="5">
        <f>SUM('Mountaineer:Charles Town'!H12)</f>
        <v>3483</v>
      </c>
      <c r="I11" s="5">
        <f>SUM('Mountaineer:Charles Town'!I12)</f>
        <v>37376</v>
      </c>
      <c r="J11" s="5">
        <f>SUM('Mountaineer:Charles Town'!J12)</f>
        <v>92445</v>
      </c>
      <c r="K11" s="5">
        <f>SUM('Mountaineer:Charles Town'!K12)</f>
        <v>4396</v>
      </c>
      <c r="L11" s="5">
        <f>SUM('Mountaineer:Charles Town'!L12)</f>
        <v>30495</v>
      </c>
      <c r="M11" s="5">
        <f>SUM('Mountaineer:Charles Town'!M12)</f>
        <v>21051.25</v>
      </c>
      <c r="N11" s="5">
        <f>SUM('Mountaineer:Charles Town'!N12)</f>
        <v>132009</v>
      </c>
      <c r="O11" s="5">
        <f>SUM('Mountaineer:Charles Town'!O12)</f>
        <v>38288</v>
      </c>
      <c r="P11" s="5">
        <f>SUM('Mountaineer:Charles Town'!P12)</f>
        <v>31793</v>
      </c>
      <c r="Q11" s="5">
        <f>SUM('Mountaineer:Charles Town'!Q12)</f>
        <v>29119</v>
      </c>
      <c r="R11" s="5">
        <f>SUM('Mountaineer:Charles Town'!R12)</f>
        <v>87842</v>
      </c>
      <c r="S11" s="5">
        <f>SUM('Mountaineer:Charles Town'!S12)</f>
        <v>0</v>
      </c>
      <c r="T11" s="5">
        <f>SUM('Mountaineer:Charles Town'!T12)</f>
        <v>59669.56</v>
      </c>
      <c r="U11" s="5">
        <f>SUM('Mountaineer:Charles Town'!U12)</f>
        <v>213040.25</v>
      </c>
      <c r="V11" s="5">
        <f>SUM('Mountaineer:Charles Town'!V12)</f>
        <v>0</v>
      </c>
      <c r="W11" s="5">
        <f>SUM('Mountaineer:Charles Town'!W12)</f>
        <v>14910.25</v>
      </c>
      <c r="X11" s="5">
        <f>SUM('Mountaineer:Charles Town'!X12)</f>
        <v>11849.89</v>
      </c>
      <c r="Y11" s="5">
        <f>SUM('Mountaineer:Charles Town'!Y12)</f>
        <v>8312.5</v>
      </c>
      <c r="Z11" s="5">
        <f>SUM('Mountaineer:Charles Town'!Z12)</f>
        <v>0</v>
      </c>
      <c r="AA11" s="5">
        <f>SUM('Mountaineer:Charles Town'!AA12)</f>
        <v>19592</v>
      </c>
      <c r="AB11" s="5">
        <f>SUM('Mountaineer:Charles Town'!AB12)</f>
        <v>71623</v>
      </c>
      <c r="AC11" s="5">
        <f>SUM('Mountaineer:Charles Town'!AC12)</f>
        <v>16449.5</v>
      </c>
      <c r="AD11" s="5">
        <f>SUM('Mountaineer:Charles Town'!AD12)</f>
        <v>36211</v>
      </c>
      <c r="AE11" s="5">
        <f>SUM('Mountaineer:Charles Town'!AE12)</f>
        <v>1825506.72</v>
      </c>
      <c r="AF11" s="5">
        <f>SUM('Mountaineer:Charles Town'!AF12)</f>
        <v>638927.35999999999</v>
      </c>
    </row>
    <row r="12" spans="1:32" ht="15" customHeight="1" x14ac:dyDescent="0.25">
      <c r="A12" s="20">
        <f t="shared" si="0"/>
        <v>44765</v>
      </c>
      <c r="B12" s="5">
        <f>SUM('Mountaineer:Charles Town'!B13)</f>
        <v>674949.26</v>
      </c>
      <c r="C12" s="5">
        <f>SUM('Mountaineer:Charles Town'!C13)</f>
        <v>89201</v>
      </c>
      <c r="D12" s="5">
        <f>SUM('Mountaineer:Charles Town'!D13)</f>
        <v>0</v>
      </c>
      <c r="E12" s="5">
        <f>SUM('Mountaineer:Charles Town'!E13)</f>
        <v>189870.43</v>
      </c>
      <c r="F12" s="5">
        <f>SUM('Mountaineer:Charles Town'!F13)</f>
        <v>23646.89</v>
      </c>
      <c r="G12" s="5">
        <f>SUM('Mountaineer:Charles Town'!G13)</f>
        <v>0</v>
      </c>
      <c r="H12" s="5">
        <f>SUM('Mountaineer:Charles Town'!H13)</f>
        <v>30511</v>
      </c>
      <c r="I12" s="5">
        <f>SUM('Mountaineer:Charles Town'!I13)</f>
        <v>21269</v>
      </c>
      <c r="J12" s="5">
        <f>SUM('Mountaineer:Charles Town'!J13)</f>
        <v>48770</v>
      </c>
      <c r="K12" s="5">
        <f>SUM('Mountaineer:Charles Town'!K13)</f>
        <v>9267</v>
      </c>
      <c r="L12" s="5">
        <f>SUM('Mountaineer:Charles Town'!L13)</f>
        <v>23450</v>
      </c>
      <c r="M12" s="5">
        <f>SUM('Mountaineer:Charles Town'!M13)</f>
        <v>8380.5</v>
      </c>
      <c r="N12" s="5">
        <f>SUM('Mountaineer:Charles Town'!N13)</f>
        <v>70083</v>
      </c>
      <c r="O12" s="5">
        <f>SUM('Mountaineer:Charles Town'!O13)</f>
        <v>45935</v>
      </c>
      <c r="P12" s="5">
        <f>SUM('Mountaineer:Charles Town'!P13)</f>
        <v>26756</v>
      </c>
      <c r="Q12" s="5">
        <f>SUM('Mountaineer:Charles Town'!Q13)</f>
        <v>25574</v>
      </c>
      <c r="R12" s="5">
        <f>SUM('Mountaineer:Charles Town'!R13)</f>
        <v>83222</v>
      </c>
      <c r="S12" s="5">
        <f>SUM('Mountaineer:Charles Town'!S13)</f>
        <v>0</v>
      </c>
      <c r="T12" s="5">
        <f>SUM('Mountaineer:Charles Town'!T13)</f>
        <v>61227.97</v>
      </c>
      <c r="U12" s="5">
        <f>SUM('Mountaineer:Charles Town'!U13)</f>
        <v>161785</v>
      </c>
      <c r="V12" s="5">
        <f>SUM('Mountaineer:Charles Town'!V13)</f>
        <v>0</v>
      </c>
      <c r="W12" s="5">
        <f>SUM('Mountaineer:Charles Town'!W13)</f>
        <v>46371.5</v>
      </c>
      <c r="X12" s="5">
        <f>SUM('Mountaineer:Charles Town'!X13)</f>
        <v>14540.81</v>
      </c>
      <c r="Y12" s="5">
        <f>SUM('Mountaineer:Charles Town'!Y13)</f>
        <v>-737.5</v>
      </c>
      <c r="Z12" s="5">
        <f>SUM('Mountaineer:Charles Town'!Z13)</f>
        <v>0</v>
      </c>
      <c r="AA12" s="5">
        <f>SUM('Mountaineer:Charles Town'!AA13)</f>
        <v>12881</v>
      </c>
      <c r="AB12" s="5">
        <f>SUM('Mountaineer:Charles Town'!AB13)</f>
        <v>56405</v>
      </c>
      <c r="AC12" s="5">
        <f>SUM('Mountaineer:Charles Town'!AC13)</f>
        <v>3868.5</v>
      </c>
      <c r="AD12" s="5">
        <f>SUM('Mountaineer:Charles Town'!AD13)</f>
        <v>25337.5</v>
      </c>
      <c r="AE12" s="5">
        <f>SUM('Mountaineer:Charles Town'!AE13)</f>
        <v>1752564.8599999999</v>
      </c>
      <c r="AF12" s="5">
        <f>SUM('Mountaineer:Charles Town'!AF13)</f>
        <v>613397.71</v>
      </c>
    </row>
    <row r="13" spans="1:32" ht="15" customHeight="1" x14ac:dyDescent="0.25">
      <c r="A13" s="20">
        <f t="shared" si="0"/>
        <v>44772</v>
      </c>
      <c r="B13" s="5">
        <f>SUM('Mountaineer:Charles Town'!B14)</f>
        <v>431960.5</v>
      </c>
      <c r="C13" s="5">
        <f>SUM('Mountaineer:Charles Town'!C14)</f>
        <v>217919.5</v>
      </c>
      <c r="D13" s="5">
        <f>SUM('Mountaineer:Charles Town'!D14)</f>
        <v>0</v>
      </c>
      <c r="E13" s="5">
        <f>SUM('Mountaineer:Charles Town'!E14)</f>
        <v>200707.51</v>
      </c>
      <c r="F13" s="5">
        <f>SUM('Mountaineer:Charles Town'!F14)</f>
        <v>12669.41</v>
      </c>
      <c r="G13" s="5">
        <f>SUM('Mountaineer:Charles Town'!G14)</f>
        <v>0</v>
      </c>
      <c r="H13" s="5">
        <f>SUM('Mountaineer:Charles Town'!H14)</f>
        <v>2261</v>
      </c>
      <c r="I13" s="5">
        <f>SUM('Mountaineer:Charles Town'!I14)</f>
        <v>35984</v>
      </c>
      <c r="J13" s="5">
        <f>SUM('Mountaineer:Charles Town'!J14)</f>
        <v>32961</v>
      </c>
      <c r="K13" s="5">
        <f>SUM('Mountaineer:Charles Town'!K14)</f>
        <v>4983</v>
      </c>
      <c r="L13" s="5">
        <f>SUM('Mountaineer:Charles Town'!L14)</f>
        <v>-18457.199999999997</v>
      </c>
      <c r="M13" s="5">
        <f>SUM('Mountaineer:Charles Town'!M14)</f>
        <v>26180</v>
      </c>
      <c r="N13" s="5">
        <f>SUM('Mountaineer:Charles Town'!N14)</f>
        <v>158784</v>
      </c>
      <c r="O13" s="5">
        <f>SUM('Mountaineer:Charles Town'!O14)</f>
        <v>36235</v>
      </c>
      <c r="P13" s="5">
        <f>SUM('Mountaineer:Charles Town'!P14)</f>
        <v>16218</v>
      </c>
      <c r="Q13" s="5">
        <f>SUM('Mountaineer:Charles Town'!Q14)</f>
        <v>38585.25</v>
      </c>
      <c r="R13" s="5">
        <f>SUM('Mountaineer:Charles Town'!R14)</f>
        <v>87265</v>
      </c>
      <c r="S13" s="5">
        <f>SUM('Mountaineer:Charles Town'!S14)</f>
        <v>0</v>
      </c>
      <c r="T13" s="5">
        <f>SUM('Mountaineer:Charles Town'!T14)</f>
        <v>68342.880000000005</v>
      </c>
      <c r="U13" s="5">
        <f>SUM('Mountaineer:Charles Town'!U14)</f>
        <v>264277.75</v>
      </c>
      <c r="V13" s="5">
        <f>SUM('Mountaineer:Charles Town'!V14)</f>
        <v>0</v>
      </c>
      <c r="W13" s="5">
        <f>SUM('Mountaineer:Charles Town'!W14)</f>
        <v>26735.75</v>
      </c>
      <c r="X13" s="5">
        <f>SUM('Mountaineer:Charles Town'!X14)</f>
        <v>15234.15</v>
      </c>
      <c r="Y13" s="5">
        <f>SUM('Mountaineer:Charles Town'!Y14)</f>
        <v>18971.5</v>
      </c>
      <c r="Z13" s="5">
        <f>SUM('Mountaineer:Charles Town'!Z14)</f>
        <v>0</v>
      </c>
      <c r="AA13" s="5">
        <f>SUM('Mountaineer:Charles Town'!AA14)</f>
        <v>26050.5</v>
      </c>
      <c r="AB13" s="5">
        <f>SUM('Mountaineer:Charles Town'!AB14)</f>
        <v>113634</v>
      </c>
      <c r="AC13" s="5">
        <f>SUM('Mountaineer:Charles Town'!AC14)</f>
        <v>1243.5</v>
      </c>
      <c r="AD13" s="5">
        <f>SUM('Mountaineer:Charles Town'!AD14)</f>
        <v>41313</v>
      </c>
      <c r="AE13" s="5">
        <f>SUM('Mountaineer:Charles Town'!AE14)</f>
        <v>1860059</v>
      </c>
      <c r="AF13" s="5">
        <f>SUM('Mountaineer:Charles Town'!AF14)</f>
        <v>651020.66</v>
      </c>
    </row>
    <row r="14" spans="1:32" ht="15" customHeight="1" x14ac:dyDescent="0.25">
      <c r="A14" s="20">
        <f t="shared" si="0"/>
        <v>44779</v>
      </c>
      <c r="B14" s="5">
        <f>SUM('Mountaineer:Charles Town'!B15)</f>
        <v>482271.75</v>
      </c>
      <c r="C14" s="5">
        <f>SUM('Mountaineer:Charles Town'!C15)</f>
        <v>283453.5</v>
      </c>
      <c r="D14" s="5">
        <f>SUM('Mountaineer:Charles Town'!D15)</f>
        <v>0</v>
      </c>
      <c r="E14" s="5">
        <f>SUM('Mountaineer:Charles Town'!E15)</f>
        <v>72998.509999999995</v>
      </c>
      <c r="F14" s="5">
        <f>SUM('Mountaineer:Charles Town'!F15)</f>
        <v>27206.28</v>
      </c>
      <c r="G14" s="5">
        <f>SUM('Mountaineer:Charles Town'!G15)</f>
        <v>0</v>
      </c>
      <c r="H14" s="5">
        <f>SUM('Mountaineer:Charles Town'!H15)</f>
        <v>23658</v>
      </c>
      <c r="I14" s="5">
        <f>SUM('Mountaineer:Charles Town'!I15)</f>
        <v>30357</v>
      </c>
      <c r="J14" s="5">
        <f>SUM('Mountaineer:Charles Town'!J15)</f>
        <v>37410</v>
      </c>
      <c r="K14" s="5">
        <f>SUM('Mountaineer:Charles Town'!K15)</f>
        <v>5941</v>
      </c>
      <c r="L14" s="5">
        <f>SUM('Mountaineer:Charles Town'!L15)</f>
        <v>40366</v>
      </c>
      <c r="M14" s="5">
        <f>SUM('Mountaineer:Charles Town'!M15)</f>
        <v>-21026</v>
      </c>
      <c r="N14" s="5">
        <f>SUM('Mountaineer:Charles Town'!N15)</f>
        <v>126674.5</v>
      </c>
      <c r="O14" s="5">
        <f>SUM('Mountaineer:Charles Town'!O15)</f>
        <v>102041</v>
      </c>
      <c r="P14" s="5">
        <f>SUM('Mountaineer:Charles Town'!P15)</f>
        <v>26725</v>
      </c>
      <c r="Q14" s="5">
        <f>SUM('Mountaineer:Charles Town'!Q15)</f>
        <v>29761</v>
      </c>
      <c r="R14" s="5">
        <f>SUM('Mountaineer:Charles Town'!R15)</f>
        <v>86030</v>
      </c>
      <c r="S14" s="5">
        <f>SUM('Mountaineer:Charles Town'!S15)</f>
        <v>0</v>
      </c>
      <c r="T14" s="5">
        <f>SUM('Mountaineer:Charles Town'!T15)</f>
        <v>56695.02</v>
      </c>
      <c r="U14" s="5">
        <f>SUM('Mountaineer:Charles Town'!U15)</f>
        <v>277016.75</v>
      </c>
      <c r="V14" s="5">
        <f>SUM('Mountaineer:Charles Town'!V15)</f>
        <v>0</v>
      </c>
      <c r="W14" s="5">
        <f>SUM('Mountaineer:Charles Town'!W15)</f>
        <v>45110</v>
      </c>
      <c r="X14" s="5">
        <f>SUM('Mountaineer:Charles Town'!X15)</f>
        <v>5274.24</v>
      </c>
      <c r="Y14" s="5">
        <f>SUM('Mountaineer:Charles Town'!Y15)</f>
        <v>15425.5</v>
      </c>
      <c r="Z14" s="5">
        <f>SUM('Mountaineer:Charles Town'!Z15)</f>
        <v>0</v>
      </c>
      <c r="AA14" s="5">
        <f>SUM('Mountaineer:Charles Town'!AA15)</f>
        <v>9811</v>
      </c>
      <c r="AB14" s="5">
        <f>SUM('Mountaineer:Charles Town'!AB15)</f>
        <v>104130</v>
      </c>
      <c r="AC14" s="5">
        <f>SUM('Mountaineer:Charles Town'!AC15)</f>
        <v>7433.5</v>
      </c>
      <c r="AD14" s="5">
        <f>SUM('Mountaineer:Charles Town'!AD15)</f>
        <v>33567</v>
      </c>
      <c r="AE14" s="5">
        <f>SUM('Mountaineer:Charles Town'!AE15)</f>
        <v>1908330.55</v>
      </c>
      <c r="AF14" s="5">
        <f>SUM('Mountaineer:Charles Town'!AF15)</f>
        <v>667915.68999999994</v>
      </c>
    </row>
    <row r="15" spans="1:32" ht="15" customHeight="1" x14ac:dyDescent="0.25">
      <c r="A15" s="20">
        <f t="shared" si="0"/>
        <v>44786</v>
      </c>
      <c r="B15" s="5">
        <f>SUM('Mountaineer:Charles Town'!B16)</f>
        <v>580180.25</v>
      </c>
      <c r="C15" s="5">
        <f>SUM('Mountaineer:Charles Town'!C16)</f>
        <v>35937.5</v>
      </c>
      <c r="D15" s="5">
        <f>SUM('Mountaineer:Charles Town'!D16)</f>
        <v>0</v>
      </c>
      <c r="E15" s="5">
        <f>SUM('Mountaineer:Charles Town'!E16)</f>
        <v>241076.45</v>
      </c>
      <c r="F15" s="5">
        <f>SUM('Mountaineer:Charles Town'!F16)</f>
        <v>10358.67</v>
      </c>
      <c r="G15" s="5">
        <f>SUM('Mountaineer:Charles Town'!G16)</f>
        <v>0</v>
      </c>
      <c r="H15" s="5">
        <f>SUM('Mountaineer:Charles Town'!H16)</f>
        <v>-1676</v>
      </c>
      <c r="I15" s="5">
        <f>SUM('Mountaineer:Charles Town'!I16)</f>
        <v>36516</v>
      </c>
      <c r="J15" s="5">
        <f>SUM('Mountaineer:Charles Town'!J16)</f>
        <v>39123</v>
      </c>
      <c r="K15" s="5">
        <f>SUM('Mountaineer:Charles Town'!K16)</f>
        <v>4202</v>
      </c>
      <c r="L15" s="5">
        <f>SUM('Mountaineer:Charles Town'!L16)</f>
        <v>57878</v>
      </c>
      <c r="M15" s="5">
        <f>SUM('Mountaineer:Charles Town'!M16)</f>
        <v>42539.5</v>
      </c>
      <c r="N15" s="5">
        <f>SUM('Mountaineer:Charles Town'!N16)</f>
        <v>155598</v>
      </c>
      <c r="O15" s="5">
        <f>SUM('Mountaineer:Charles Town'!O16)</f>
        <v>45072</v>
      </c>
      <c r="P15" s="5">
        <f>SUM('Mountaineer:Charles Town'!P16)</f>
        <v>35119</v>
      </c>
      <c r="Q15" s="5">
        <f>SUM('Mountaineer:Charles Town'!Q16)</f>
        <v>22429.25</v>
      </c>
      <c r="R15" s="5">
        <f>SUM('Mountaineer:Charles Town'!R16)</f>
        <v>88173</v>
      </c>
      <c r="S15" s="5">
        <f>SUM('Mountaineer:Charles Town'!S16)</f>
        <v>0</v>
      </c>
      <c r="T15" s="5">
        <f>SUM('Mountaineer:Charles Town'!T16)</f>
        <v>80932.62</v>
      </c>
      <c r="U15" s="5">
        <f>SUM('Mountaineer:Charles Town'!U16)</f>
        <v>191047.75</v>
      </c>
      <c r="V15" s="5">
        <f>SUM('Mountaineer:Charles Town'!V16)</f>
        <v>0</v>
      </c>
      <c r="W15" s="5">
        <f>SUM('Mountaineer:Charles Town'!W16)</f>
        <v>49987</v>
      </c>
      <c r="X15" s="5">
        <f>SUM('Mountaineer:Charles Town'!X16)</f>
        <v>15117.06</v>
      </c>
      <c r="Y15" s="5">
        <f>SUM('Mountaineer:Charles Town'!Y16)</f>
        <v>-347.5</v>
      </c>
      <c r="Z15" s="5">
        <f>SUM('Mountaineer:Charles Town'!Z16)</f>
        <v>0</v>
      </c>
      <c r="AA15" s="5">
        <f>SUM('Mountaineer:Charles Town'!AA16)</f>
        <v>21672</v>
      </c>
      <c r="AB15" s="5">
        <f>SUM('Mountaineer:Charles Town'!AB16)</f>
        <v>66738</v>
      </c>
      <c r="AC15" s="5">
        <f>SUM('Mountaineer:Charles Town'!AC16)</f>
        <v>16770.5</v>
      </c>
      <c r="AD15" s="5">
        <f>SUM('Mountaineer:Charles Town'!AD16)</f>
        <v>4325.5</v>
      </c>
      <c r="AE15" s="5">
        <f>SUM('Mountaineer:Charles Town'!AE16)</f>
        <v>1838769.55</v>
      </c>
      <c r="AF15" s="5">
        <f>SUM('Mountaineer:Charles Town'!AF16)</f>
        <v>643569.34</v>
      </c>
    </row>
    <row r="16" spans="1:32" ht="15" customHeight="1" x14ac:dyDescent="0.25">
      <c r="A16" s="20">
        <f t="shared" si="0"/>
        <v>44793</v>
      </c>
      <c r="B16" s="5">
        <f>SUM('Mountaineer:Charles Town'!B17)</f>
        <v>624496.25</v>
      </c>
      <c r="C16" s="5">
        <f>SUM('Mountaineer:Charles Town'!C17)</f>
        <v>171305</v>
      </c>
      <c r="D16" s="5">
        <f>SUM('Mountaineer:Charles Town'!D17)</f>
        <v>0</v>
      </c>
      <c r="E16" s="5">
        <f>SUM('Mountaineer:Charles Town'!E17)</f>
        <v>282614.27</v>
      </c>
      <c r="F16" s="5">
        <f>SUM('Mountaineer:Charles Town'!F17)</f>
        <v>14644.54</v>
      </c>
      <c r="G16" s="5">
        <f>SUM('Mountaineer:Charles Town'!G17)</f>
        <v>0</v>
      </c>
      <c r="H16" s="5">
        <f>SUM('Mountaineer:Charles Town'!H17)</f>
        <v>31338</v>
      </c>
      <c r="I16" s="5">
        <f>SUM('Mountaineer:Charles Town'!I17)</f>
        <v>22944</v>
      </c>
      <c r="J16" s="5">
        <f>SUM('Mountaineer:Charles Town'!J17)</f>
        <v>60297</v>
      </c>
      <c r="K16" s="5">
        <f>SUM('Mountaineer:Charles Town'!K17)</f>
        <v>5658</v>
      </c>
      <c r="L16" s="5">
        <f>SUM('Mountaineer:Charles Town'!L17)</f>
        <v>-6997</v>
      </c>
      <c r="M16" s="5">
        <f>SUM('Mountaineer:Charles Town'!M17)</f>
        <v>-55176.75</v>
      </c>
      <c r="N16" s="5">
        <f>SUM('Mountaineer:Charles Town'!N17)</f>
        <v>155038.75</v>
      </c>
      <c r="O16" s="5">
        <f>SUM('Mountaineer:Charles Town'!O17)</f>
        <v>57055</v>
      </c>
      <c r="P16" s="5">
        <f>SUM('Mountaineer:Charles Town'!P17)</f>
        <v>10310.5</v>
      </c>
      <c r="Q16" s="5">
        <f>SUM('Mountaineer:Charles Town'!Q17)</f>
        <v>13187.25</v>
      </c>
      <c r="R16" s="5">
        <f>SUM('Mountaineer:Charles Town'!R17)</f>
        <v>82123</v>
      </c>
      <c r="S16" s="5">
        <f>SUM('Mountaineer:Charles Town'!S17)</f>
        <v>0</v>
      </c>
      <c r="T16" s="5">
        <f>SUM('Mountaineer:Charles Town'!T17)</f>
        <v>40711.51</v>
      </c>
      <c r="U16" s="5">
        <f>SUM('Mountaineer:Charles Town'!U17)</f>
        <v>222682</v>
      </c>
      <c r="V16" s="5">
        <f>SUM('Mountaineer:Charles Town'!V17)</f>
        <v>0</v>
      </c>
      <c r="W16" s="5">
        <f>SUM('Mountaineer:Charles Town'!W17)</f>
        <v>37608.75</v>
      </c>
      <c r="X16" s="5">
        <f>SUM('Mountaineer:Charles Town'!X17)</f>
        <v>18832.509999999998</v>
      </c>
      <c r="Y16" s="5">
        <f>SUM('Mountaineer:Charles Town'!Y17)</f>
        <v>7842.5</v>
      </c>
      <c r="Z16" s="5">
        <f>SUM('Mountaineer:Charles Town'!Z17)</f>
        <v>0</v>
      </c>
      <c r="AA16" s="5">
        <f>SUM('Mountaineer:Charles Town'!AA17)</f>
        <v>29266</v>
      </c>
      <c r="AB16" s="5">
        <f>SUM('Mountaineer:Charles Town'!AB17)</f>
        <v>122328</v>
      </c>
      <c r="AC16" s="5">
        <f>SUM('Mountaineer:Charles Town'!AC17)</f>
        <v>18841</v>
      </c>
      <c r="AD16" s="5">
        <f>SUM('Mountaineer:Charles Town'!AD17)</f>
        <v>28676</v>
      </c>
      <c r="AE16" s="5">
        <f>SUM('Mountaineer:Charles Town'!AE17)</f>
        <v>1995626.08</v>
      </c>
      <c r="AF16" s="5">
        <f>SUM('Mountaineer:Charles Town'!AF17)</f>
        <v>698469.13</v>
      </c>
    </row>
    <row r="17" spans="1:32" ht="15" customHeight="1" x14ac:dyDescent="0.25">
      <c r="A17" s="20">
        <f t="shared" si="0"/>
        <v>44800</v>
      </c>
      <c r="B17" s="5">
        <f>SUM('Mountaineer:Charles Town'!B18)</f>
        <v>675633.25</v>
      </c>
      <c r="C17" s="5">
        <f>SUM('Mountaineer:Charles Town'!C18)</f>
        <v>140946.5</v>
      </c>
      <c r="D17" s="5">
        <f>SUM('Mountaineer:Charles Town'!D18)</f>
        <v>0</v>
      </c>
      <c r="E17" s="5">
        <f>SUM('Mountaineer:Charles Town'!E18)</f>
        <v>58731.259999999995</v>
      </c>
      <c r="F17" s="5">
        <f>SUM('Mountaineer:Charles Town'!F18)</f>
        <v>26327.68</v>
      </c>
      <c r="G17" s="5">
        <f>SUM('Mountaineer:Charles Town'!G18)</f>
        <v>0</v>
      </c>
      <c r="H17" s="5">
        <f>SUM('Mountaineer:Charles Town'!H18)</f>
        <v>13514</v>
      </c>
      <c r="I17" s="5">
        <f>SUM('Mountaineer:Charles Town'!I18)</f>
        <v>57347</v>
      </c>
      <c r="J17" s="5">
        <f>SUM('Mountaineer:Charles Town'!J18)</f>
        <v>45859</v>
      </c>
      <c r="K17" s="5">
        <f>SUM('Mountaineer:Charles Town'!K18)</f>
        <v>9890</v>
      </c>
      <c r="L17" s="5">
        <f>SUM('Mountaineer:Charles Town'!L18)</f>
        <v>62351</v>
      </c>
      <c r="M17" s="5">
        <f>SUM('Mountaineer:Charles Town'!M18)</f>
        <v>62987.25</v>
      </c>
      <c r="N17" s="5">
        <f>SUM('Mountaineer:Charles Town'!N18)</f>
        <v>139786.5</v>
      </c>
      <c r="O17" s="5">
        <f>SUM('Mountaineer:Charles Town'!O18)</f>
        <v>77584</v>
      </c>
      <c r="P17" s="5">
        <f>SUM('Mountaineer:Charles Town'!P18)</f>
        <v>6731</v>
      </c>
      <c r="Q17" s="5">
        <f>SUM('Mountaineer:Charles Town'!Q18)</f>
        <v>34939</v>
      </c>
      <c r="R17" s="5">
        <f>SUM('Mountaineer:Charles Town'!R18)</f>
        <v>83823</v>
      </c>
      <c r="S17" s="5">
        <f>SUM('Mountaineer:Charles Town'!S18)</f>
        <v>0</v>
      </c>
      <c r="T17" s="5">
        <f>SUM('Mountaineer:Charles Town'!T18)</f>
        <v>52937.51</v>
      </c>
      <c r="U17" s="5">
        <f>SUM('Mountaineer:Charles Town'!U18)</f>
        <v>224943.5</v>
      </c>
      <c r="V17" s="5">
        <f>SUM('Mountaineer:Charles Town'!V18)</f>
        <v>0</v>
      </c>
      <c r="W17" s="5">
        <f>SUM('Mountaineer:Charles Town'!W18)</f>
        <v>21548.5</v>
      </c>
      <c r="X17" s="5">
        <f>SUM('Mountaineer:Charles Town'!X18)</f>
        <v>15354.47</v>
      </c>
      <c r="Y17" s="5">
        <f>SUM('Mountaineer:Charles Town'!Y18)</f>
        <v>19893</v>
      </c>
      <c r="Z17" s="5">
        <f>SUM('Mountaineer:Charles Town'!Z18)</f>
        <v>0</v>
      </c>
      <c r="AA17" s="5">
        <f>SUM('Mountaineer:Charles Town'!AA18)</f>
        <v>43345</v>
      </c>
      <c r="AB17" s="5">
        <f>SUM('Mountaineer:Charles Town'!AB18)</f>
        <v>113017.5</v>
      </c>
      <c r="AC17" s="5">
        <f>SUM('Mountaineer:Charles Town'!AC18)</f>
        <v>13646.5</v>
      </c>
      <c r="AD17" s="5">
        <f>SUM('Mountaineer:Charles Town'!AD18)</f>
        <v>52762</v>
      </c>
      <c r="AE17" s="5">
        <f>SUM('Mountaineer:Charles Town'!AE18)</f>
        <v>2053898.42</v>
      </c>
      <c r="AF17" s="5">
        <f>SUM('Mountaineer:Charles Town'!AF18)</f>
        <v>718864.46</v>
      </c>
    </row>
    <row r="18" spans="1:32" ht="15" customHeight="1" x14ac:dyDescent="0.25">
      <c r="A18" s="20">
        <f t="shared" si="0"/>
        <v>44807</v>
      </c>
      <c r="B18" s="5">
        <f>SUM('Mountaineer:Charles Town'!B19)</f>
        <v>603075.1</v>
      </c>
      <c r="C18" s="5">
        <f>SUM('Mountaineer:Charles Town'!C19)</f>
        <v>99878.5</v>
      </c>
      <c r="D18" s="5">
        <f>SUM('Mountaineer:Charles Town'!D19)</f>
        <v>0</v>
      </c>
      <c r="E18" s="5">
        <f>SUM('Mountaineer:Charles Town'!E19)</f>
        <v>238755.4</v>
      </c>
      <c r="F18" s="5">
        <f>SUM('Mountaineer:Charles Town'!F19)</f>
        <v>151.76</v>
      </c>
      <c r="G18" s="5">
        <f>SUM('Mountaineer:Charles Town'!G19)</f>
        <v>0</v>
      </c>
      <c r="H18" s="5">
        <f>SUM('Mountaineer:Charles Town'!H19)</f>
        <v>26661</v>
      </c>
      <c r="I18" s="5">
        <f>SUM('Mountaineer:Charles Town'!I19)</f>
        <v>26187</v>
      </c>
      <c r="J18" s="5">
        <f>SUM('Mountaineer:Charles Town'!J19)</f>
        <v>44797</v>
      </c>
      <c r="K18" s="5">
        <f>SUM('Mountaineer:Charles Town'!K19)</f>
        <v>9848</v>
      </c>
      <c r="L18" s="5">
        <f>SUM('Mountaineer:Charles Town'!L19)</f>
        <v>19558</v>
      </c>
      <c r="M18" s="5">
        <f>SUM('Mountaineer:Charles Town'!M19)</f>
        <v>82592.5</v>
      </c>
      <c r="N18" s="5">
        <f>SUM('Mountaineer:Charles Town'!N19)</f>
        <v>96337.75</v>
      </c>
      <c r="O18" s="5">
        <f>SUM('Mountaineer:Charles Town'!O19)</f>
        <v>55573</v>
      </c>
      <c r="P18" s="5">
        <f>SUM('Mountaineer:Charles Town'!P19)</f>
        <v>16024</v>
      </c>
      <c r="Q18" s="5">
        <f>SUM('Mountaineer:Charles Town'!Q19)</f>
        <v>28543</v>
      </c>
      <c r="R18" s="5">
        <f>SUM('Mountaineer:Charles Town'!R19)</f>
        <v>88593</v>
      </c>
      <c r="S18" s="5">
        <f>SUM('Mountaineer:Charles Town'!S19)</f>
        <v>0</v>
      </c>
      <c r="T18" s="5">
        <f>SUM('Mountaineer:Charles Town'!T19)</f>
        <v>70251.67</v>
      </c>
      <c r="U18" s="5">
        <f>SUM('Mountaineer:Charles Town'!U19)</f>
        <v>216410.75</v>
      </c>
      <c r="V18" s="5">
        <f>SUM('Mountaineer:Charles Town'!V19)</f>
        <v>0</v>
      </c>
      <c r="W18" s="5">
        <f>SUM('Mountaineer:Charles Town'!W19)</f>
        <v>39700.75</v>
      </c>
      <c r="X18" s="5">
        <f>SUM('Mountaineer:Charles Town'!X19)</f>
        <v>6579.77</v>
      </c>
      <c r="Y18" s="5">
        <f>SUM('Mountaineer:Charles Town'!Y19)</f>
        <v>5192</v>
      </c>
      <c r="Z18" s="5">
        <f>SUM('Mountaineer:Charles Town'!Z19)</f>
        <v>0</v>
      </c>
      <c r="AA18" s="5">
        <f>SUM('Mountaineer:Charles Town'!AA19)</f>
        <v>22266</v>
      </c>
      <c r="AB18" s="5">
        <f>SUM('Mountaineer:Charles Town'!AB19)</f>
        <v>89923</v>
      </c>
      <c r="AC18" s="5">
        <f>SUM('Mountaineer:Charles Town'!AC19)</f>
        <v>19567</v>
      </c>
      <c r="AD18" s="5">
        <f>SUM('Mountaineer:Charles Town'!AD19)</f>
        <v>52565</v>
      </c>
      <c r="AE18" s="5">
        <f>SUM('Mountaineer:Charles Town'!AE19)</f>
        <v>1959030.9500000002</v>
      </c>
      <c r="AF18" s="5">
        <f>SUM('Mountaineer:Charles Town'!AF19)</f>
        <v>685660.83</v>
      </c>
    </row>
    <row r="19" spans="1:32" ht="15" customHeight="1" x14ac:dyDescent="0.25">
      <c r="A19" s="20">
        <f t="shared" si="0"/>
        <v>44814</v>
      </c>
      <c r="B19" s="5">
        <f>SUM('Mountaineer:Charles Town'!B20)</f>
        <v>550613.75</v>
      </c>
      <c r="C19" s="5">
        <f>SUM('Mountaineer:Charles Town'!C20)</f>
        <v>83263.5</v>
      </c>
      <c r="D19" s="5">
        <f>SUM('Mountaineer:Charles Town'!D20)</f>
        <v>0</v>
      </c>
      <c r="E19" s="5">
        <f>SUM('Mountaineer:Charles Town'!E20)</f>
        <v>265962.45</v>
      </c>
      <c r="F19" s="5">
        <f>SUM('Mountaineer:Charles Town'!F20)</f>
        <v>19909.07</v>
      </c>
      <c r="G19" s="5">
        <f>SUM('Mountaineer:Charles Town'!G20)</f>
        <v>0</v>
      </c>
      <c r="H19" s="5">
        <f>SUM('Mountaineer:Charles Town'!H20)</f>
        <v>54621</v>
      </c>
      <c r="I19" s="5">
        <f>SUM('Mountaineer:Charles Town'!I20)</f>
        <v>40022</v>
      </c>
      <c r="J19" s="5">
        <f>SUM('Mountaineer:Charles Town'!J20)</f>
        <v>44825</v>
      </c>
      <c r="K19" s="5">
        <f>SUM('Mountaineer:Charles Town'!K20)</f>
        <v>3204</v>
      </c>
      <c r="L19" s="5">
        <f>SUM('Mountaineer:Charles Town'!L20)</f>
        <v>34022</v>
      </c>
      <c r="M19" s="5">
        <f>SUM('Mountaineer:Charles Town'!M20)</f>
        <v>-12828.5</v>
      </c>
      <c r="N19" s="5">
        <f>SUM('Mountaineer:Charles Town'!N20)</f>
        <v>77401</v>
      </c>
      <c r="O19" s="5">
        <f>SUM('Mountaineer:Charles Town'!O20)</f>
        <v>32607</v>
      </c>
      <c r="P19" s="5">
        <f>SUM('Mountaineer:Charles Town'!P20)</f>
        <v>30040</v>
      </c>
      <c r="Q19" s="5">
        <f>SUM('Mountaineer:Charles Town'!Q20)</f>
        <v>8010.5</v>
      </c>
      <c r="R19" s="5">
        <f>SUM('Mountaineer:Charles Town'!R20)</f>
        <v>88296</v>
      </c>
      <c r="S19" s="5">
        <f>SUM('Mountaineer:Charles Town'!S20)</f>
        <v>0</v>
      </c>
      <c r="T19" s="5">
        <f>SUM('Mountaineer:Charles Town'!T20)</f>
        <v>74817.06</v>
      </c>
      <c r="U19" s="5">
        <f>SUM('Mountaineer:Charles Town'!U20)</f>
        <v>298818</v>
      </c>
      <c r="V19" s="5">
        <f>SUM('Mountaineer:Charles Town'!V20)</f>
        <v>0</v>
      </c>
      <c r="W19" s="5">
        <f>SUM('Mountaineer:Charles Town'!W20)</f>
        <v>39956.25</v>
      </c>
      <c r="X19" s="5">
        <f>SUM('Mountaineer:Charles Town'!X20)</f>
        <v>17669.009999999998</v>
      </c>
      <c r="Y19" s="5">
        <f>SUM('Mountaineer:Charles Town'!Y20)</f>
        <v>14437.5</v>
      </c>
      <c r="Z19" s="5">
        <f>SUM('Mountaineer:Charles Town'!Z20)</f>
        <v>0</v>
      </c>
      <c r="AA19" s="5">
        <f>SUM('Mountaineer:Charles Town'!AA20)</f>
        <v>43527</v>
      </c>
      <c r="AB19" s="5">
        <f>SUM('Mountaineer:Charles Town'!AB20)</f>
        <v>103099</v>
      </c>
      <c r="AC19" s="5">
        <f>SUM('Mountaineer:Charles Town'!AC20)</f>
        <v>20538.5</v>
      </c>
      <c r="AD19" s="5">
        <f>SUM('Mountaineer:Charles Town'!AD20)</f>
        <v>42298.5</v>
      </c>
      <c r="AE19" s="5">
        <f>SUM('Mountaineer:Charles Town'!AE20)</f>
        <v>1975129.59</v>
      </c>
      <c r="AF19" s="5">
        <f>SUM('Mountaineer:Charles Town'!AF20)</f>
        <v>691295.3600000001</v>
      </c>
    </row>
    <row r="20" spans="1:32" ht="15" customHeight="1" x14ac:dyDescent="0.25">
      <c r="A20" s="20">
        <f t="shared" si="0"/>
        <v>44821</v>
      </c>
      <c r="B20" s="5">
        <f>SUM('Mountaineer:Charles Town'!B21)</f>
        <v>544001.75</v>
      </c>
      <c r="C20" s="5">
        <f>SUM('Mountaineer:Charles Town'!C21)</f>
        <v>-40838.5</v>
      </c>
      <c r="D20" s="5">
        <f>SUM('Mountaineer:Charles Town'!D21)</f>
        <v>0</v>
      </c>
      <c r="E20" s="5">
        <f>SUM('Mountaineer:Charles Town'!E21)</f>
        <v>43169.15</v>
      </c>
      <c r="F20" s="5">
        <f>SUM('Mountaineer:Charles Town'!F21)</f>
        <v>17010.330000000002</v>
      </c>
      <c r="G20" s="5">
        <f>SUM('Mountaineer:Charles Town'!G21)</f>
        <v>0</v>
      </c>
      <c r="H20" s="5">
        <f>SUM('Mountaineer:Charles Town'!H21)</f>
        <v>32830</v>
      </c>
      <c r="I20" s="5">
        <f>SUM('Mountaineer:Charles Town'!I21)</f>
        <v>34335</v>
      </c>
      <c r="J20" s="5">
        <f>SUM('Mountaineer:Charles Town'!J21)</f>
        <v>51987</v>
      </c>
      <c r="K20" s="5">
        <f>SUM('Mountaineer:Charles Town'!K21)</f>
        <v>3862</v>
      </c>
      <c r="L20" s="5">
        <f>SUM('Mountaineer:Charles Town'!L21)</f>
        <v>4374</v>
      </c>
      <c r="M20" s="5">
        <f>SUM('Mountaineer:Charles Town'!M21)</f>
        <v>3089.75</v>
      </c>
      <c r="N20" s="5">
        <f>SUM('Mountaineer:Charles Town'!N21)</f>
        <v>216917</v>
      </c>
      <c r="O20" s="5">
        <f>SUM('Mountaineer:Charles Town'!O21)</f>
        <v>-29524</v>
      </c>
      <c r="P20" s="5">
        <f>SUM('Mountaineer:Charles Town'!P21)</f>
        <v>19877.5</v>
      </c>
      <c r="Q20" s="5">
        <f>SUM('Mountaineer:Charles Town'!Q21)</f>
        <v>26911.75</v>
      </c>
      <c r="R20" s="5">
        <f>SUM('Mountaineer:Charles Town'!R21)</f>
        <v>81586</v>
      </c>
      <c r="S20" s="5">
        <f>SUM('Mountaineer:Charles Town'!S21)</f>
        <v>0</v>
      </c>
      <c r="T20" s="5">
        <f>SUM('Mountaineer:Charles Town'!T21)</f>
        <v>2621.58</v>
      </c>
      <c r="U20" s="5">
        <f>SUM('Mountaineer:Charles Town'!U21)</f>
        <v>133695</v>
      </c>
      <c r="V20" s="5">
        <f>SUM('Mountaineer:Charles Town'!V21)</f>
        <v>0</v>
      </c>
      <c r="W20" s="5">
        <f>SUM('Mountaineer:Charles Town'!W21)</f>
        <v>31427.5</v>
      </c>
      <c r="X20" s="5">
        <f>SUM('Mountaineer:Charles Town'!X21)</f>
        <v>11981.9</v>
      </c>
      <c r="Y20" s="5">
        <f>SUM('Mountaineer:Charles Town'!Y21)</f>
        <v>12934</v>
      </c>
      <c r="Z20" s="5">
        <f>SUM('Mountaineer:Charles Town'!Z21)</f>
        <v>0</v>
      </c>
      <c r="AA20" s="5">
        <f>SUM('Mountaineer:Charles Town'!AA21)</f>
        <v>27846</v>
      </c>
      <c r="AB20" s="5">
        <f>SUM('Mountaineer:Charles Town'!AB21)</f>
        <v>65225</v>
      </c>
      <c r="AC20" s="5">
        <f>SUM('Mountaineer:Charles Town'!AC21)</f>
        <v>10303</v>
      </c>
      <c r="AD20" s="5">
        <f>SUM('Mountaineer:Charles Town'!AD21)</f>
        <v>52895.5</v>
      </c>
      <c r="AE20" s="5">
        <f>SUM('Mountaineer:Charles Town'!AE21)</f>
        <v>1358518.21</v>
      </c>
      <c r="AF20" s="5">
        <f>SUM('Mountaineer:Charles Town'!AF21)</f>
        <v>475481.38</v>
      </c>
    </row>
    <row r="21" spans="1:32" ht="15" customHeight="1" x14ac:dyDescent="0.25">
      <c r="A21" s="20">
        <f t="shared" si="0"/>
        <v>44828</v>
      </c>
      <c r="B21" s="5">
        <f>SUM('Mountaineer:Charles Town'!B22)</f>
        <v>597767.25</v>
      </c>
      <c r="C21" s="5">
        <f>SUM('Mountaineer:Charles Town'!C22)</f>
        <v>180943</v>
      </c>
      <c r="D21" s="5">
        <f>SUM('Mountaineer:Charles Town'!D22)</f>
        <v>0</v>
      </c>
      <c r="E21" s="5">
        <f>SUM('Mountaineer:Charles Town'!E22)</f>
        <v>183410.57</v>
      </c>
      <c r="F21" s="5">
        <f>SUM('Mountaineer:Charles Town'!F22)</f>
        <v>9755.2999999999993</v>
      </c>
      <c r="G21" s="5">
        <f>SUM('Mountaineer:Charles Town'!G22)</f>
        <v>0</v>
      </c>
      <c r="H21" s="5">
        <f>SUM('Mountaineer:Charles Town'!H22)</f>
        <v>35640</v>
      </c>
      <c r="I21" s="5">
        <f>SUM('Mountaineer:Charles Town'!I22)</f>
        <v>17807</v>
      </c>
      <c r="J21" s="5">
        <f>SUM('Mountaineer:Charles Town'!J22)</f>
        <v>6072.5</v>
      </c>
      <c r="K21" s="5">
        <f>SUM('Mountaineer:Charles Town'!K22)</f>
        <v>6274</v>
      </c>
      <c r="L21" s="5">
        <f>SUM('Mountaineer:Charles Town'!L22)</f>
        <v>57674</v>
      </c>
      <c r="M21" s="5">
        <f>SUM('Mountaineer:Charles Town'!M22)</f>
        <v>50430.5</v>
      </c>
      <c r="N21" s="5">
        <f>SUM('Mountaineer:Charles Town'!N22)</f>
        <v>154496.25</v>
      </c>
      <c r="O21" s="5">
        <f>SUM('Mountaineer:Charles Town'!O22)</f>
        <v>8163</v>
      </c>
      <c r="P21" s="5">
        <f>SUM('Mountaineer:Charles Town'!P22)</f>
        <v>56426.5</v>
      </c>
      <c r="Q21" s="5">
        <f>SUM('Mountaineer:Charles Town'!Q22)</f>
        <v>10349.75</v>
      </c>
      <c r="R21" s="5">
        <f>SUM('Mountaineer:Charles Town'!R22)</f>
        <v>80129</v>
      </c>
      <c r="S21" s="5">
        <f>SUM('Mountaineer:Charles Town'!S22)</f>
        <v>0</v>
      </c>
      <c r="T21" s="5">
        <f>SUM('Mountaineer:Charles Town'!T22)</f>
        <v>57940.45</v>
      </c>
      <c r="U21" s="5">
        <f>SUM('Mountaineer:Charles Town'!U22)</f>
        <v>200067.25</v>
      </c>
      <c r="V21" s="5">
        <f>SUM('Mountaineer:Charles Town'!V22)</f>
        <v>0</v>
      </c>
      <c r="W21" s="5">
        <f>SUM('Mountaineer:Charles Town'!W22)</f>
        <v>27501.75</v>
      </c>
      <c r="X21" s="5">
        <f>SUM('Mountaineer:Charles Town'!X22)</f>
        <v>3276.49</v>
      </c>
      <c r="Y21" s="5">
        <f>SUM('Mountaineer:Charles Town'!Y22)</f>
        <v>4949.5</v>
      </c>
      <c r="Z21" s="5">
        <f>SUM('Mountaineer:Charles Town'!Z22)</f>
        <v>0</v>
      </c>
      <c r="AA21" s="5">
        <f>SUM('Mountaineer:Charles Town'!AA22)</f>
        <v>24596</v>
      </c>
      <c r="AB21" s="5">
        <f>SUM('Mountaineer:Charles Town'!AB22)</f>
        <v>63480</v>
      </c>
      <c r="AC21" s="5">
        <f>SUM('Mountaineer:Charles Town'!AC22)</f>
        <v>8457</v>
      </c>
      <c r="AD21" s="5">
        <f>SUM('Mountaineer:Charles Town'!AD22)</f>
        <v>18640.5</v>
      </c>
      <c r="AE21" s="5">
        <f>SUM('Mountaineer:Charles Town'!AE22)</f>
        <v>1864247.56</v>
      </c>
      <c r="AF21" s="5">
        <f>SUM('Mountaineer:Charles Town'!AF22)</f>
        <v>652486.65</v>
      </c>
    </row>
    <row r="22" spans="1:32" ht="15" customHeight="1" x14ac:dyDescent="0.25">
      <c r="A22" s="20">
        <f t="shared" si="0"/>
        <v>44835</v>
      </c>
      <c r="B22" s="5">
        <f>SUM('Mountaineer:Charles Town'!B23)</f>
        <v>601181</v>
      </c>
      <c r="C22" s="5">
        <f>SUM('Mountaineer:Charles Town'!C23)</f>
        <v>182534.5</v>
      </c>
      <c r="D22" s="5">
        <f>SUM('Mountaineer:Charles Town'!D23)</f>
        <v>0</v>
      </c>
      <c r="E22" s="5">
        <f>SUM('Mountaineer:Charles Town'!E23)</f>
        <v>150270.18</v>
      </c>
      <c r="F22" s="5">
        <f>SUM('Mountaineer:Charles Town'!F23)</f>
        <v>24432.9</v>
      </c>
      <c r="G22" s="5">
        <f>SUM('Mountaineer:Charles Town'!G23)</f>
        <v>0</v>
      </c>
      <c r="H22" s="5">
        <f>SUM('Mountaineer:Charles Town'!H23)</f>
        <v>36007</v>
      </c>
      <c r="I22" s="5">
        <f>SUM('Mountaineer:Charles Town'!I23)</f>
        <v>27336</v>
      </c>
      <c r="J22" s="5">
        <f>SUM('Mountaineer:Charles Town'!J23)</f>
        <v>22816.5</v>
      </c>
      <c r="K22" s="5">
        <f>SUM('Mountaineer:Charles Town'!K23)</f>
        <v>5801</v>
      </c>
      <c r="L22" s="5">
        <f>SUM('Mountaineer:Charles Town'!L23)</f>
        <v>59643</v>
      </c>
      <c r="M22" s="5">
        <f>SUM('Mountaineer:Charles Town'!M23)</f>
        <v>1591</v>
      </c>
      <c r="N22" s="5">
        <f>SUM('Mountaineer:Charles Town'!N23)</f>
        <v>150323.5</v>
      </c>
      <c r="O22" s="5">
        <f>SUM('Mountaineer:Charles Town'!O23)</f>
        <v>97982</v>
      </c>
      <c r="P22" s="5">
        <f>SUM('Mountaineer:Charles Town'!P23)</f>
        <v>29900.5</v>
      </c>
      <c r="Q22" s="5">
        <f>SUM('Mountaineer:Charles Town'!Q23)</f>
        <v>39164.5</v>
      </c>
      <c r="R22" s="5">
        <f>SUM('Mountaineer:Charles Town'!R23)</f>
        <v>82446</v>
      </c>
      <c r="S22" s="5">
        <f>SUM('Mountaineer:Charles Town'!S23)</f>
        <v>0</v>
      </c>
      <c r="T22" s="5">
        <f>SUM('Mountaineer:Charles Town'!T23)</f>
        <v>41434</v>
      </c>
      <c r="U22" s="5">
        <f>SUM('Mountaineer:Charles Town'!U23)</f>
        <v>202588.25</v>
      </c>
      <c r="V22" s="5">
        <f>SUM('Mountaineer:Charles Town'!V23)</f>
        <v>0</v>
      </c>
      <c r="W22" s="5">
        <f>SUM('Mountaineer:Charles Town'!W23)</f>
        <v>21795</v>
      </c>
      <c r="X22" s="5">
        <f>SUM('Mountaineer:Charles Town'!X23)</f>
        <v>23040.48</v>
      </c>
      <c r="Y22" s="5">
        <f>SUM('Mountaineer:Charles Town'!Y23)</f>
        <v>18378</v>
      </c>
      <c r="Z22" s="5">
        <f>SUM('Mountaineer:Charles Town'!Z23)</f>
        <v>0</v>
      </c>
      <c r="AA22" s="5">
        <f>SUM('Mountaineer:Charles Town'!AA23)</f>
        <v>29966</v>
      </c>
      <c r="AB22" s="5">
        <f>SUM('Mountaineer:Charles Town'!AB23)</f>
        <v>119373.5</v>
      </c>
      <c r="AC22" s="5">
        <f>SUM('Mountaineer:Charles Town'!AC23)</f>
        <v>8687</v>
      </c>
      <c r="AD22" s="5">
        <f>SUM('Mountaineer:Charles Town'!AD23)</f>
        <v>8497.5</v>
      </c>
      <c r="AE22" s="5">
        <f>SUM('Mountaineer:Charles Town'!AE23)</f>
        <v>1985189.31</v>
      </c>
      <c r="AF22" s="5">
        <f>SUM('Mountaineer:Charles Town'!AF23)</f>
        <v>694816.26</v>
      </c>
    </row>
    <row r="23" spans="1:32" ht="15" customHeight="1" x14ac:dyDescent="0.25">
      <c r="A23" s="20">
        <f t="shared" si="0"/>
        <v>44842</v>
      </c>
      <c r="B23" s="5">
        <f>SUM('Mountaineer:Charles Town'!B24)</f>
        <v>613648.5</v>
      </c>
      <c r="C23" s="5">
        <f>SUM('Mountaineer:Charles Town'!C24)</f>
        <v>224595</v>
      </c>
      <c r="D23" s="5">
        <f>SUM('Mountaineer:Charles Town'!D24)</f>
        <v>0</v>
      </c>
      <c r="E23" s="5">
        <f>SUM('Mountaineer:Charles Town'!E24)</f>
        <v>273695.78000000003</v>
      </c>
      <c r="F23" s="5">
        <f>SUM('Mountaineer:Charles Town'!F24)</f>
        <v>6134.04</v>
      </c>
      <c r="G23" s="5">
        <f>SUM('Mountaineer:Charles Town'!G24)</f>
        <v>0</v>
      </c>
      <c r="H23" s="5">
        <f>SUM('Mountaineer:Charles Town'!H24)</f>
        <v>22964</v>
      </c>
      <c r="I23" s="5">
        <f>SUM('Mountaineer:Charles Town'!I24)</f>
        <v>32792</v>
      </c>
      <c r="J23" s="5">
        <f>SUM('Mountaineer:Charles Town'!J24)</f>
        <v>52773</v>
      </c>
      <c r="K23" s="5">
        <f>SUM('Mountaineer:Charles Town'!K24)</f>
        <v>-1128</v>
      </c>
      <c r="L23" s="5">
        <f>SUM('Mountaineer:Charles Town'!L24)</f>
        <v>64187</v>
      </c>
      <c r="M23" s="5">
        <f>SUM('Mountaineer:Charles Town'!M24)</f>
        <v>41146</v>
      </c>
      <c r="N23" s="5">
        <f>SUM('Mountaineer:Charles Town'!N24)</f>
        <v>122742.5</v>
      </c>
      <c r="O23" s="5">
        <f>SUM('Mountaineer:Charles Town'!O24)</f>
        <v>52577</v>
      </c>
      <c r="P23" s="5">
        <f>SUM('Mountaineer:Charles Town'!P24)</f>
        <v>27622.5</v>
      </c>
      <c r="Q23" s="5">
        <f>SUM('Mountaineer:Charles Town'!Q24)</f>
        <v>20545.75</v>
      </c>
      <c r="R23" s="5">
        <f>SUM('Mountaineer:Charles Town'!R24)</f>
        <v>85234</v>
      </c>
      <c r="S23" s="5">
        <f>SUM('Mountaineer:Charles Town'!S24)</f>
        <v>880</v>
      </c>
      <c r="T23" s="5">
        <f>SUM('Mountaineer:Charles Town'!T24)</f>
        <v>44350.5</v>
      </c>
      <c r="U23" s="5">
        <f>SUM('Mountaineer:Charles Town'!U24)</f>
        <v>183548.25</v>
      </c>
      <c r="V23" s="5">
        <f>SUM('Mountaineer:Charles Town'!V24)</f>
        <v>0</v>
      </c>
      <c r="W23" s="5">
        <f>SUM('Mountaineer:Charles Town'!W24)</f>
        <v>31528.75</v>
      </c>
      <c r="X23" s="5">
        <f>SUM('Mountaineer:Charles Town'!X24)</f>
        <v>6880.72</v>
      </c>
      <c r="Y23" s="5">
        <f>SUM('Mountaineer:Charles Town'!Y24)</f>
        <v>8785.5</v>
      </c>
      <c r="Z23" s="5">
        <f>SUM('Mountaineer:Charles Town'!Z24)</f>
        <v>0</v>
      </c>
      <c r="AA23" s="5">
        <f>SUM('Mountaineer:Charles Town'!AA24)</f>
        <v>20925</v>
      </c>
      <c r="AB23" s="5">
        <f>SUM('Mountaineer:Charles Town'!AB24)</f>
        <v>89655</v>
      </c>
      <c r="AC23" s="5">
        <f>SUM('Mountaineer:Charles Town'!AC24)</f>
        <v>13350</v>
      </c>
      <c r="AD23" s="5">
        <f>SUM('Mountaineer:Charles Town'!AD24)</f>
        <v>22554</v>
      </c>
      <c r="AE23" s="5">
        <f>SUM('Mountaineer:Charles Town'!AE24)</f>
        <v>2061986.79</v>
      </c>
      <c r="AF23" s="5">
        <f>SUM('Mountaineer:Charles Town'!AF24)</f>
        <v>721695.39</v>
      </c>
    </row>
    <row r="24" spans="1:32" ht="15" customHeight="1" x14ac:dyDescent="0.25">
      <c r="A24" s="20">
        <f t="shared" si="0"/>
        <v>44849</v>
      </c>
      <c r="B24" s="5">
        <f>SUM('Mountaineer:Charles Town'!B25)</f>
        <v>659544.5</v>
      </c>
      <c r="C24" s="5">
        <f>SUM('Mountaineer:Charles Town'!C25)</f>
        <v>161257.5</v>
      </c>
      <c r="D24" s="5">
        <f>SUM('Mountaineer:Charles Town'!D25)</f>
        <v>0</v>
      </c>
      <c r="E24" s="5">
        <f>SUM('Mountaineer:Charles Town'!E25)</f>
        <v>205001.83000000002</v>
      </c>
      <c r="F24" s="5">
        <f>SUM('Mountaineer:Charles Town'!F25)</f>
        <v>10876.96</v>
      </c>
      <c r="G24" s="5">
        <f>SUM('Mountaineer:Charles Town'!G25)</f>
        <v>0</v>
      </c>
      <c r="H24" s="5">
        <f>SUM('Mountaineer:Charles Town'!H25)</f>
        <v>52513</v>
      </c>
      <c r="I24" s="5">
        <f>SUM('Mountaineer:Charles Town'!I25)</f>
        <v>30757</v>
      </c>
      <c r="J24" s="5">
        <f>SUM('Mountaineer:Charles Town'!J25)</f>
        <v>48688</v>
      </c>
      <c r="K24" s="5">
        <f>SUM('Mountaineer:Charles Town'!K25)</f>
        <v>14800</v>
      </c>
      <c r="L24" s="5">
        <f>SUM('Mountaineer:Charles Town'!L25)</f>
        <v>51043</v>
      </c>
      <c r="M24" s="5">
        <f>SUM('Mountaineer:Charles Town'!M25)</f>
        <v>-71371.75</v>
      </c>
      <c r="N24" s="5">
        <f>SUM('Mountaineer:Charles Town'!N25)</f>
        <v>194314.25</v>
      </c>
      <c r="O24" s="5">
        <f>SUM('Mountaineer:Charles Town'!O25)</f>
        <v>63487</v>
      </c>
      <c r="P24" s="5">
        <f>SUM('Mountaineer:Charles Town'!P25)</f>
        <v>25042</v>
      </c>
      <c r="Q24" s="5">
        <f>SUM('Mountaineer:Charles Town'!Q25)</f>
        <v>46829.5</v>
      </c>
      <c r="R24" s="5">
        <f>SUM('Mountaineer:Charles Town'!R25)</f>
        <v>85970</v>
      </c>
      <c r="S24" s="5">
        <f>SUM('Mountaineer:Charles Town'!S25)</f>
        <v>414</v>
      </c>
      <c r="T24" s="5">
        <f>SUM('Mountaineer:Charles Town'!T25)</f>
        <v>80890.5</v>
      </c>
      <c r="U24" s="5">
        <f>SUM('Mountaineer:Charles Town'!U25)</f>
        <v>282380.75</v>
      </c>
      <c r="V24" s="5">
        <f>SUM('Mountaineer:Charles Town'!V25)</f>
        <v>0</v>
      </c>
      <c r="W24" s="5">
        <f>SUM('Mountaineer:Charles Town'!W25)</f>
        <v>37964.5</v>
      </c>
      <c r="X24" s="5">
        <f>SUM('Mountaineer:Charles Town'!X25)</f>
        <v>24860.58</v>
      </c>
      <c r="Y24" s="5">
        <f>SUM('Mountaineer:Charles Town'!Y25)</f>
        <v>19316.5</v>
      </c>
      <c r="Z24" s="5">
        <f>SUM('Mountaineer:Charles Town'!Z25)</f>
        <v>0</v>
      </c>
      <c r="AA24" s="5">
        <f>SUM('Mountaineer:Charles Town'!AA25)</f>
        <v>27691</v>
      </c>
      <c r="AB24" s="5">
        <f>SUM('Mountaineer:Charles Town'!AB25)</f>
        <v>98076</v>
      </c>
      <c r="AC24" s="5">
        <f>SUM('Mountaineer:Charles Town'!AC25)</f>
        <v>11447</v>
      </c>
      <c r="AD24" s="5">
        <f>SUM('Mountaineer:Charles Town'!AD25)</f>
        <v>23011</v>
      </c>
      <c r="AE24" s="5">
        <f>SUM('Mountaineer:Charles Town'!AE25)</f>
        <v>2184804.62</v>
      </c>
      <c r="AF24" s="5">
        <f>SUM('Mountaineer:Charles Town'!AF25)</f>
        <v>764681.63</v>
      </c>
    </row>
    <row r="25" spans="1:32" ht="15" customHeight="1" x14ac:dyDescent="0.25">
      <c r="A25" s="20">
        <f t="shared" si="0"/>
        <v>44856</v>
      </c>
      <c r="B25" s="5">
        <f>SUM('Mountaineer:Charles Town'!B26)</f>
        <v>781817.25</v>
      </c>
      <c r="C25" s="5">
        <f>SUM('Mountaineer:Charles Town'!C26)</f>
        <v>-9283</v>
      </c>
      <c r="D25" s="5">
        <f>SUM('Mountaineer:Charles Town'!D26)</f>
        <v>0</v>
      </c>
      <c r="E25" s="5">
        <f>SUM('Mountaineer:Charles Town'!E26)</f>
        <v>-259.38999999999942</v>
      </c>
      <c r="F25" s="5">
        <f>SUM('Mountaineer:Charles Town'!F26)</f>
        <v>1451.83</v>
      </c>
      <c r="G25" s="5">
        <f>SUM('Mountaineer:Charles Town'!G26)</f>
        <v>0</v>
      </c>
      <c r="H25" s="5">
        <f>SUM('Mountaineer:Charles Town'!H26)</f>
        <v>35407</v>
      </c>
      <c r="I25" s="5">
        <f>SUM('Mountaineer:Charles Town'!I26)</f>
        <v>38123</v>
      </c>
      <c r="J25" s="5">
        <f>SUM('Mountaineer:Charles Town'!J26)</f>
        <v>53837</v>
      </c>
      <c r="K25" s="5">
        <f>SUM('Mountaineer:Charles Town'!K26)</f>
        <v>10976</v>
      </c>
      <c r="L25" s="5">
        <f>SUM('Mountaineer:Charles Town'!L26)</f>
        <v>14433</v>
      </c>
      <c r="M25" s="5">
        <f>SUM('Mountaineer:Charles Town'!M26)</f>
        <v>13978.25</v>
      </c>
      <c r="N25" s="5">
        <f>SUM('Mountaineer:Charles Town'!N26)</f>
        <v>210555.25</v>
      </c>
      <c r="O25" s="5">
        <f>SUM('Mountaineer:Charles Town'!O26)</f>
        <v>37838</v>
      </c>
      <c r="P25" s="5">
        <f>SUM('Mountaineer:Charles Town'!P26)</f>
        <v>40083</v>
      </c>
      <c r="Q25" s="5">
        <f>SUM('Mountaineer:Charles Town'!Q26)</f>
        <v>32680</v>
      </c>
      <c r="R25" s="5">
        <f>SUM('Mountaineer:Charles Town'!R26)</f>
        <v>85341</v>
      </c>
      <c r="S25" s="5">
        <f>SUM('Mountaineer:Charles Town'!S26)</f>
        <v>351</v>
      </c>
      <c r="T25" s="5">
        <f>SUM('Mountaineer:Charles Town'!T26)</f>
        <v>39580.300000000003</v>
      </c>
      <c r="U25" s="5">
        <f>SUM('Mountaineer:Charles Town'!U26)</f>
        <v>289839</v>
      </c>
      <c r="V25" s="5">
        <f>SUM('Mountaineer:Charles Town'!V26)</f>
        <v>0</v>
      </c>
      <c r="W25" s="5">
        <f>SUM('Mountaineer:Charles Town'!W26)</f>
        <v>20190.75</v>
      </c>
      <c r="X25" s="5">
        <f>SUM('Mountaineer:Charles Town'!X26)</f>
        <v>13264.19</v>
      </c>
      <c r="Y25" s="5">
        <f>SUM('Mountaineer:Charles Town'!Y26)</f>
        <v>-4365</v>
      </c>
      <c r="Z25" s="5">
        <f>SUM('Mountaineer:Charles Town'!Z26)</f>
        <v>0</v>
      </c>
      <c r="AA25" s="5">
        <f>SUM('Mountaineer:Charles Town'!AA26)</f>
        <v>13866</v>
      </c>
      <c r="AB25" s="5">
        <f>SUM('Mountaineer:Charles Town'!AB26)</f>
        <v>94624</v>
      </c>
      <c r="AC25" s="5">
        <f>SUM('Mountaineer:Charles Town'!AC26)</f>
        <v>-4881</v>
      </c>
      <c r="AD25" s="5">
        <f>SUM('Mountaineer:Charles Town'!AD26)</f>
        <v>35570</v>
      </c>
      <c r="AE25" s="5">
        <f>SUM('Mountaineer:Charles Town'!AE26)</f>
        <v>1845017.4300000002</v>
      </c>
      <c r="AF25" s="5">
        <f>SUM('Mountaineer:Charles Town'!AF26)</f>
        <v>645756.13</v>
      </c>
    </row>
    <row r="26" spans="1:32" ht="15" customHeight="1" x14ac:dyDescent="0.25">
      <c r="A26" s="20">
        <f t="shared" si="0"/>
        <v>44863</v>
      </c>
      <c r="B26" s="5">
        <f>SUM('Mountaineer:Charles Town'!B27)</f>
        <v>482910.5</v>
      </c>
      <c r="C26" s="5">
        <f>SUM('Mountaineer:Charles Town'!C27)</f>
        <v>-124029</v>
      </c>
      <c r="D26" s="5">
        <f>SUM('Mountaineer:Charles Town'!D27)</f>
        <v>0</v>
      </c>
      <c r="E26" s="5">
        <f>SUM('Mountaineer:Charles Town'!E27)</f>
        <v>232315</v>
      </c>
      <c r="F26" s="5">
        <f>SUM('Mountaineer:Charles Town'!F27)</f>
        <v>19916.11</v>
      </c>
      <c r="G26" s="5">
        <f>SUM('Mountaineer:Charles Town'!G27)</f>
        <v>0</v>
      </c>
      <c r="H26" s="5">
        <f>SUM('Mountaineer:Charles Town'!H27)</f>
        <v>7875</v>
      </c>
      <c r="I26" s="5">
        <f>SUM('Mountaineer:Charles Town'!I27)</f>
        <v>-1234</v>
      </c>
      <c r="J26" s="5">
        <f>SUM('Mountaineer:Charles Town'!J27)</f>
        <v>6028</v>
      </c>
      <c r="K26" s="5">
        <f>SUM('Mountaineer:Charles Town'!K27)</f>
        <v>-1954</v>
      </c>
      <c r="L26" s="5">
        <f>SUM('Mountaineer:Charles Town'!L27)</f>
        <v>41252</v>
      </c>
      <c r="M26" s="5">
        <f>SUM('Mountaineer:Charles Town'!M27)</f>
        <v>31102.5</v>
      </c>
      <c r="N26" s="5">
        <f>SUM('Mountaineer:Charles Town'!N27)</f>
        <v>54506.5</v>
      </c>
      <c r="O26" s="5">
        <f>SUM('Mountaineer:Charles Town'!O27)</f>
        <v>42957.5</v>
      </c>
      <c r="P26" s="5">
        <f>SUM('Mountaineer:Charles Town'!P27)</f>
        <v>14685.5</v>
      </c>
      <c r="Q26" s="5">
        <f>SUM('Mountaineer:Charles Town'!Q27)</f>
        <v>15244.75</v>
      </c>
      <c r="R26" s="5">
        <f>SUM('Mountaineer:Charles Town'!R27)</f>
        <v>85112</v>
      </c>
      <c r="S26" s="5">
        <f>SUM('Mountaineer:Charles Town'!S27)</f>
        <v>750</v>
      </c>
      <c r="T26" s="5">
        <f>SUM('Mountaineer:Charles Town'!T27)</f>
        <v>33030.33</v>
      </c>
      <c r="U26" s="5">
        <f>SUM('Mountaineer:Charles Town'!U27)</f>
        <v>172360</v>
      </c>
      <c r="V26" s="5">
        <f>SUM('Mountaineer:Charles Town'!V27)</f>
        <v>0</v>
      </c>
      <c r="W26" s="5">
        <f>SUM('Mountaineer:Charles Town'!W27)</f>
        <v>31585.25</v>
      </c>
      <c r="X26" s="5">
        <f>SUM('Mountaineer:Charles Town'!X27)</f>
        <v>9392.9699999999993</v>
      </c>
      <c r="Y26" s="5">
        <f>SUM('Mountaineer:Charles Town'!Y27)</f>
        <v>13147</v>
      </c>
      <c r="Z26" s="5">
        <f>SUM('Mountaineer:Charles Town'!Z27)</f>
        <v>0</v>
      </c>
      <c r="AA26" s="5">
        <f>SUM('Mountaineer:Charles Town'!AA27)</f>
        <v>23119</v>
      </c>
      <c r="AB26" s="5">
        <f>SUM('Mountaineer:Charles Town'!AB27)</f>
        <v>100697</v>
      </c>
      <c r="AC26" s="5">
        <f>SUM('Mountaineer:Charles Town'!AC27)</f>
        <v>13603</v>
      </c>
      <c r="AD26" s="5">
        <f>SUM('Mountaineer:Charles Town'!AD27)</f>
        <v>1769.5</v>
      </c>
      <c r="AE26" s="5">
        <f>SUM('Mountaineer:Charles Town'!AE27)</f>
        <v>1306142.4099999999</v>
      </c>
      <c r="AF26" s="5">
        <f>SUM('Mountaineer:Charles Town'!AF27)</f>
        <v>457149.81</v>
      </c>
    </row>
    <row r="27" spans="1:32" ht="15" customHeight="1" x14ac:dyDescent="0.25">
      <c r="A27" s="20">
        <f t="shared" si="0"/>
        <v>44870</v>
      </c>
      <c r="B27" s="5">
        <f>SUM('Mountaineer:Charles Town'!B28)</f>
        <v>456741.25</v>
      </c>
      <c r="C27" s="5">
        <f>SUM('Mountaineer:Charles Town'!C28)</f>
        <v>65373.5</v>
      </c>
      <c r="D27" s="5">
        <f>SUM('Mountaineer:Charles Town'!D28)</f>
        <v>0</v>
      </c>
      <c r="E27" s="5">
        <f>SUM('Mountaineer:Charles Town'!E28)</f>
        <v>210370</v>
      </c>
      <c r="F27" s="5">
        <f>SUM('Mountaineer:Charles Town'!F28)</f>
        <v>13632.79</v>
      </c>
      <c r="G27" s="5">
        <f>SUM('Mountaineer:Charles Town'!G28)</f>
        <v>0</v>
      </c>
      <c r="H27" s="5">
        <f>SUM('Mountaineer:Charles Town'!H28)</f>
        <v>14692</v>
      </c>
      <c r="I27" s="5">
        <f>SUM('Mountaineer:Charles Town'!I28)</f>
        <v>35859</v>
      </c>
      <c r="J27" s="5">
        <f>SUM('Mountaineer:Charles Town'!J28)</f>
        <v>57878</v>
      </c>
      <c r="K27" s="5">
        <f>SUM('Mountaineer:Charles Town'!K28)</f>
        <v>-6558</v>
      </c>
      <c r="L27" s="5">
        <f>SUM('Mountaineer:Charles Town'!L28)</f>
        <v>42826</v>
      </c>
      <c r="M27" s="5">
        <f>SUM('Mountaineer:Charles Town'!M28)</f>
        <v>59521.5</v>
      </c>
      <c r="N27" s="5">
        <f>SUM('Mountaineer:Charles Town'!N28)</f>
        <v>89880.5</v>
      </c>
      <c r="O27" s="5">
        <f>SUM('Mountaineer:Charles Town'!O28)</f>
        <v>11535</v>
      </c>
      <c r="P27" s="5">
        <f>SUM('Mountaineer:Charles Town'!P28)</f>
        <v>37889.5</v>
      </c>
      <c r="Q27" s="5">
        <f>SUM('Mountaineer:Charles Town'!Q28)</f>
        <v>12275.25</v>
      </c>
      <c r="R27" s="5">
        <f>SUM('Mountaineer:Charles Town'!R28)</f>
        <v>87435</v>
      </c>
      <c r="S27" s="5">
        <f>SUM('Mountaineer:Charles Town'!S28)</f>
        <v>0</v>
      </c>
      <c r="T27" s="5">
        <f>SUM('Mountaineer:Charles Town'!T28)</f>
        <v>66954.5</v>
      </c>
      <c r="U27" s="5">
        <f>SUM('Mountaineer:Charles Town'!U28)</f>
        <v>243966.25</v>
      </c>
      <c r="V27" s="5">
        <f>SUM('Mountaineer:Charles Town'!V28)</f>
        <v>0</v>
      </c>
      <c r="W27" s="5">
        <f>SUM('Mountaineer:Charles Town'!W28)</f>
        <v>32341.5</v>
      </c>
      <c r="X27" s="5">
        <f>SUM('Mountaineer:Charles Town'!X28)</f>
        <v>11719.21</v>
      </c>
      <c r="Y27" s="5">
        <f>SUM('Mountaineer:Charles Town'!Y28)</f>
        <v>1127.5</v>
      </c>
      <c r="Z27" s="5">
        <f>SUM('Mountaineer:Charles Town'!Z28)</f>
        <v>0</v>
      </c>
      <c r="AA27" s="5">
        <f>SUM('Mountaineer:Charles Town'!AA28)</f>
        <v>18304</v>
      </c>
      <c r="AB27" s="5">
        <f>SUM('Mountaineer:Charles Town'!AB28)</f>
        <v>118890</v>
      </c>
      <c r="AC27" s="5">
        <f>SUM('Mountaineer:Charles Town'!AC28)</f>
        <v>11926</v>
      </c>
      <c r="AD27" s="5">
        <f>SUM('Mountaineer:Charles Town'!AD28)</f>
        <v>7471</v>
      </c>
      <c r="AE27" s="5">
        <f>SUM('Mountaineer:Charles Town'!AE28)</f>
        <v>1702051.25</v>
      </c>
      <c r="AF27" s="5">
        <f>SUM('Mountaineer:Charles Town'!AF28)</f>
        <v>595717.93999999994</v>
      </c>
    </row>
    <row r="28" spans="1:32" ht="15" customHeight="1" x14ac:dyDescent="0.25">
      <c r="A28" s="20">
        <f t="shared" si="0"/>
        <v>44877</v>
      </c>
      <c r="B28" s="5">
        <f>SUM('Mountaineer:Charles Town'!B29)</f>
        <v>369303.25</v>
      </c>
      <c r="C28" s="5">
        <f>SUM('Mountaineer:Charles Town'!C29)</f>
        <v>133371</v>
      </c>
      <c r="D28" s="5">
        <f>SUM('Mountaineer:Charles Town'!D29)</f>
        <v>0</v>
      </c>
      <c r="E28" s="5">
        <f>SUM('Mountaineer:Charles Town'!E29)</f>
        <v>259864</v>
      </c>
      <c r="F28" s="5">
        <f>SUM('Mountaineer:Charles Town'!F29)</f>
        <v>7475.92</v>
      </c>
      <c r="G28" s="5">
        <f>SUM('Mountaineer:Charles Town'!G29)</f>
        <v>0</v>
      </c>
      <c r="H28" s="5">
        <f>SUM('Mountaineer:Charles Town'!H29)</f>
        <v>38795</v>
      </c>
      <c r="I28" s="5">
        <f>SUM('Mountaineer:Charles Town'!I29)</f>
        <v>31722.5</v>
      </c>
      <c r="J28" s="5">
        <f>SUM('Mountaineer:Charles Town'!J29)</f>
        <v>43243</v>
      </c>
      <c r="K28" s="5">
        <f>SUM('Mountaineer:Charles Town'!K29)</f>
        <v>9928</v>
      </c>
      <c r="L28" s="5">
        <f>SUM('Mountaineer:Charles Town'!L29)</f>
        <v>19252</v>
      </c>
      <c r="M28" s="5">
        <f>SUM('Mountaineer:Charles Town'!M29)</f>
        <v>84363</v>
      </c>
      <c r="N28" s="5">
        <f>SUM('Mountaineer:Charles Town'!N29)</f>
        <v>228730.5</v>
      </c>
      <c r="O28" s="5">
        <f>SUM('Mountaineer:Charles Town'!O29)</f>
        <v>53479.5</v>
      </c>
      <c r="P28" s="5">
        <f>SUM('Mountaineer:Charles Town'!P29)</f>
        <v>21322</v>
      </c>
      <c r="Q28" s="5">
        <f>SUM('Mountaineer:Charles Town'!Q29)</f>
        <v>28016</v>
      </c>
      <c r="R28" s="5">
        <f>SUM('Mountaineer:Charles Town'!R29)</f>
        <v>95735</v>
      </c>
      <c r="S28" s="5">
        <f>SUM('Mountaineer:Charles Town'!S29)</f>
        <v>0</v>
      </c>
      <c r="T28" s="5">
        <f>SUM('Mountaineer:Charles Town'!T29)</f>
        <v>76357.149999999994</v>
      </c>
      <c r="U28" s="5">
        <f>SUM('Mountaineer:Charles Town'!U29)</f>
        <v>201837.75</v>
      </c>
      <c r="V28" s="5">
        <f>SUM('Mountaineer:Charles Town'!V29)</f>
        <v>0</v>
      </c>
      <c r="W28" s="5">
        <f>SUM('Mountaineer:Charles Town'!W29)</f>
        <v>35802.25</v>
      </c>
      <c r="X28" s="5">
        <f>SUM('Mountaineer:Charles Town'!X29)</f>
        <v>16271.41</v>
      </c>
      <c r="Y28" s="5">
        <f>SUM('Mountaineer:Charles Town'!Y29)</f>
        <v>-3653.5</v>
      </c>
      <c r="Z28" s="5">
        <f>SUM('Mountaineer:Charles Town'!Z29)</f>
        <v>0</v>
      </c>
      <c r="AA28" s="5">
        <f>SUM('Mountaineer:Charles Town'!AA29)</f>
        <v>25486</v>
      </c>
      <c r="AB28" s="5">
        <f>SUM('Mountaineer:Charles Town'!AB29)</f>
        <v>61168</v>
      </c>
      <c r="AC28" s="5">
        <f>SUM('Mountaineer:Charles Town'!AC29)</f>
        <v>7735</v>
      </c>
      <c r="AD28" s="5">
        <f>SUM('Mountaineer:Charles Town'!AD29)</f>
        <v>34512</v>
      </c>
      <c r="AE28" s="5">
        <f>SUM('Mountaineer:Charles Town'!AE29)</f>
        <v>1880116.73</v>
      </c>
      <c r="AF28" s="5">
        <f>SUM('Mountaineer:Charles Town'!AF29)</f>
        <v>658040.85</v>
      </c>
    </row>
    <row r="29" spans="1:32" ht="15" customHeight="1" x14ac:dyDescent="0.25">
      <c r="A29" s="20">
        <f t="shared" si="0"/>
        <v>44884</v>
      </c>
      <c r="B29" s="5">
        <f>SUM('Mountaineer:Charles Town'!B30)</f>
        <v>864273</v>
      </c>
      <c r="C29" s="5">
        <f>SUM('Mountaineer:Charles Town'!C30)</f>
        <v>79120</v>
      </c>
      <c r="D29" s="5">
        <f>SUM('Mountaineer:Charles Town'!D30)</f>
        <v>0</v>
      </c>
      <c r="E29" s="5">
        <f>SUM('Mountaineer:Charles Town'!E30)</f>
        <v>63529</v>
      </c>
      <c r="F29" s="5">
        <f>SUM('Mountaineer:Charles Town'!F30)</f>
        <v>10163.200000000001</v>
      </c>
      <c r="G29" s="5">
        <f>SUM('Mountaineer:Charles Town'!G30)</f>
        <v>0</v>
      </c>
      <c r="H29" s="5">
        <f>SUM('Mountaineer:Charles Town'!H30)</f>
        <v>47431</v>
      </c>
      <c r="I29" s="5">
        <f>SUM('Mountaineer:Charles Town'!I30)</f>
        <v>21337.5</v>
      </c>
      <c r="J29" s="5">
        <f>SUM('Mountaineer:Charles Town'!J30)</f>
        <v>45389</v>
      </c>
      <c r="K29" s="5">
        <f>SUM('Mountaineer:Charles Town'!K30)</f>
        <v>13040</v>
      </c>
      <c r="L29" s="5">
        <f>SUM('Mountaineer:Charles Town'!L30)</f>
        <v>24023</v>
      </c>
      <c r="M29" s="5">
        <f>SUM('Mountaineer:Charles Town'!M30)</f>
        <v>35980.75</v>
      </c>
      <c r="N29" s="5">
        <f>SUM('Mountaineer:Charles Town'!N30)</f>
        <v>178296</v>
      </c>
      <c r="O29" s="5">
        <f>SUM('Mountaineer:Charles Town'!O30)</f>
        <v>37598</v>
      </c>
      <c r="P29" s="5">
        <f>SUM('Mountaineer:Charles Town'!P30)</f>
        <v>14485.5</v>
      </c>
      <c r="Q29" s="5">
        <f>SUM('Mountaineer:Charles Town'!Q30)</f>
        <v>34027.75</v>
      </c>
      <c r="R29" s="5">
        <f>SUM('Mountaineer:Charles Town'!R30)</f>
        <v>85284</v>
      </c>
      <c r="S29" s="5">
        <f>SUM('Mountaineer:Charles Town'!S30)</f>
        <v>0</v>
      </c>
      <c r="T29" s="5">
        <f>SUM('Mountaineer:Charles Town'!T30)</f>
        <v>54349.5</v>
      </c>
      <c r="U29" s="5">
        <f>SUM('Mountaineer:Charles Town'!U30)</f>
        <v>213443.75</v>
      </c>
      <c r="V29" s="5">
        <f>SUM('Mountaineer:Charles Town'!V30)</f>
        <v>0</v>
      </c>
      <c r="W29" s="5">
        <f>SUM('Mountaineer:Charles Town'!W30)</f>
        <v>3740.5</v>
      </c>
      <c r="X29" s="5">
        <f>SUM('Mountaineer:Charles Town'!X30)</f>
        <v>8146.17</v>
      </c>
      <c r="Y29" s="5">
        <f>SUM('Mountaineer:Charles Town'!Y30)</f>
        <v>3519.5</v>
      </c>
      <c r="Z29" s="5">
        <f>SUM('Mountaineer:Charles Town'!Z30)</f>
        <v>0</v>
      </c>
      <c r="AA29" s="5">
        <f>SUM('Mountaineer:Charles Town'!AA30)</f>
        <v>27255</v>
      </c>
      <c r="AB29" s="5">
        <f>SUM('Mountaineer:Charles Town'!AB30)</f>
        <v>94049</v>
      </c>
      <c r="AC29" s="5">
        <f>SUM('Mountaineer:Charles Town'!AC30)</f>
        <v>4944</v>
      </c>
      <c r="AD29" s="5">
        <f>SUM('Mountaineer:Charles Town'!AD30)</f>
        <v>21843</v>
      </c>
      <c r="AE29" s="5">
        <f>SUM('Mountaineer:Charles Town'!AE30)</f>
        <v>1985268.1199999999</v>
      </c>
      <c r="AF29" s="5">
        <f>SUM('Mountaineer:Charles Town'!AF30)</f>
        <v>694843.85</v>
      </c>
    </row>
    <row r="30" spans="1:32" ht="15" customHeight="1" x14ac:dyDescent="0.25">
      <c r="A30" s="20">
        <f t="shared" si="0"/>
        <v>44891</v>
      </c>
      <c r="B30" s="5">
        <f>SUM('Mountaineer:Charles Town'!B31)</f>
        <v>734286.5</v>
      </c>
      <c r="C30" s="5">
        <f>SUM('Mountaineer:Charles Town'!C31)</f>
        <v>127641</v>
      </c>
      <c r="D30" s="5">
        <f>SUM('Mountaineer:Charles Town'!D31)</f>
        <v>0</v>
      </c>
      <c r="E30" s="5">
        <f>SUM('Mountaineer:Charles Town'!E31)</f>
        <v>191345</v>
      </c>
      <c r="F30" s="5">
        <f>SUM('Mountaineer:Charles Town'!F31)</f>
        <v>11270.91</v>
      </c>
      <c r="G30" s="5">
        <f>SUM('Mountaineer:Charles Town'!G31)</f>
        <v>0</v>
      </c>
      <c r="H30" s="5">
        <f>SUM('Mountaineer:Charles Town'!H31)</f>
        <v>17131</v>
      </c>
      <c r="I30" s="5">
        <f>SUM('Mountaineer:Charles Town'!I31)</f>
        <v>43744.5</v>
      </c>
      <c r="J30" s="5">
        <f>SUM('Mountaineer:Charles Town'!J31)</f>
        <v>29067</v>
      </c>
      <c r="K30" s="5">
        <f>SUM('Mountaineer:Charles Town'!K31)</f>
        <v>16155</v>
      </c>
      <c r="L30" s="5">
        <f>SUM('Mountaineer:Charles Town'!L31)</f>
        <v>77003</v>
      </c>
      <c r="M30" s="5">
        <f>SUM('Mountaineer:Charles Town'!M31)</f>
        <v>45835.25</v>
      </c>
      <c r="N30" s="5">
        <f>SUM('Mountaineer:Charles Town'!N31)</f>
        <v>169643.25</v>
      </c>
      <c r="O30" s="5">
        <f>SUM('Mountaineer:Charles Town'!O31)</f>
        <v>60374</v>
      </c>
      <c r="P30" s="5">
        <f>SUM('Mountaineer:Charles Town'!P31)</f>
        <v>50896</v>
      </c>
      <c r="Q30" s="5">
        <f>SUM('Mountaineer:Charles Town'!Q31)</f>
        <v>6273.25</v>
      </c>
      <c r="R30" s="5">
        <f>SUM('Mountaineer:Charles Town'!R31)</f>
        <v>98218</v>
      </c>
      <c r="S30" s="5">
        <f>SUM('Mountaineer:Charles Town'!S31)</f>
        <v>0</v>
      </c>
      <c r="T30" s="5">
        <f>SUM('Mountaineer:Charles Town'!T31)</f>
        <v>58671</v>
      </c>
      <c r="U30" s="5">
        <f>SUM('Mountaineer:Charles Town'!U31)</f>
        <v>176681</v>
      </c>
      <c r="V30" s="5">
        <f>SUM('Mountaineer:Charles Town'!V31)</f>
        <v>0</v>
      </c>
      <c r="W30" s="5">
        <f>SUM('Mountaineer:Charles Town'!W31)</f>
        <v>5346.5</v>
      </c>
      <c r="X30" s="5">
        <f>SUM('Mountaineer:Charles Town'!X31)</f>
        <v>20555.55</v>
      </c>
      <c r="Y30" s="5">
        <f>SUM('Mountaineer:Charles Town'!Y31)</f>
        <v>7959</v>
      </c>
      <c r="Z30" s="5">
        <f>SUM('Mountaineer:Charles Town'!Z31)</f>
        <v>0</v>
      </c>
      <c r="AA30" s="5">
        <f>SUM('Mountaineer:Charles Town'!AA31)</f>
        <v>24686</v>
      </c>
      <c r="AB30" s="5">
        <f>SUM('Mountaineer:Charles Town'!AB31)</f>
        <v>104369</v>
      </c>
      <c r="AC30" s="5">
        <f>SUM('Mountaineer:Charles Town'!AC31)</f>
        <v>21646</v>
      </c>
      <c r="AD30" s="5">
        <f>SUM('Mountaineer:Charles Town'!AD31)</f>
        <v>13969</v>
      </c>
      <c r="AE30" s="5">
        <f>SUM('Mountaineer:Charles Town'!AE31)</f>
        <v>2112766.71</v>
      </c>
      <c r="AF30" s="5">
        <f>SUM('Mountaineer:Charles Town'!AF31)</f>
        <v>739468.36</v>
      </c>
    </row>
    <row r="31" spans="1:32" ht="15" customHeight="1" x14ac:dyDescent="0.25">
      <c r="A31" s="20">
        <f t="shared" si="0"/>
        <v>44898</v>
      </c>
      <c r="B31" s="5">
        <f>SUM('Mountaineer:Charles Town'!B32)</f>
        <v>675726.25</v>
      </c>
      <c r="C31" s="5">
        <f>SUM('Mountaineer:Charles Town'!C32)</f>
        <v>287474.5</v>
      </c>
      <c r="D31" s="5">
        <f>SUM('Mountaineer:Charles Town'!D32)</f>
        <v>0</v>
      </c>
      <c r="E31" s="5">
        <f>SUM('Mountaineer:Charles Town'!E32)</f>
        <v>147216</v>
      </c>
      <c r="F31" s="5">
        <f>SUM('Mountaineer:Charles Town'!F32)</f>
        <v>8077.31</v>
      </c>
      <c r="G31" s="5">
        <f>SUM('Mountaineer:Charles Town'!G32)</f>
        <v>0</v>
      </c>
      <c r="H31" s="5">
        <f>SUM('Mountaineer:Charles Town'!H32)</f>
        <v>24661</v>
      </c>
      <c r="I31" s="5">
        <f>SUM('Mountaineer:Charles Town'!I32)</f>
        <v>32006.5</v>
      </c>
      <c r="J31" s="5">
        <f>SUM('Mountaineer:Charles Town'!J32)</f>
        <v>30383</v>
      </c>
      <c r="K31" s="5">
        <f>SUM('Mountaineer:Charles Town'!K32)</f>
        <v>2356</v>
      </c>
      <c r="L31" s="5">
        <f>SUM('Mountaineer:Charles Town'!L32)</f>
        <v>57030</v>
      </c>
      <c r="M31" s="5">
        <f>SUM('Mountaineer:Charles Town'!M32)</f>
        <v>4578.5</v>
      </c>
      <c r="N31" s="5">
        <f>SUM('Mountaineer:Charles Town'!N32)</f>
        <v>48204.75</v>
      </c>
      <c r="O31" s="5">
        <f>SUM('Mountaineer:Charles Town'!O32)</f>
        <v>26839</v>
      </c>
      <c r="P31" s="5">
        <f>SUM('Mountaineer:Charles Town'!P32)</f>
        <v>4548.5</v>
      </c>
      <c r="Q31" s="5">
        <f>SUM('Mountaineer:Charles Town'!Q32)</f>
        <v>32909.25</v>
      </c>
      <c r="R31" s="5">
        <f>SUM('Mountaineer:Charles Town'!R32)</f>
        <v>91051</v>
      </c>
      <c r="S31" s="5">
        <f>SUM('Mountaineer:Charles Town'!S32)</f>
        <v>0</v>
      </c>
      <c r="T31" s="5">
        <f>SUM('Mountaineer:Charles Town'!T32)</f>
        <v>58750.03</v>
      </c>
      <c r="U31" s="5">
        <f>SUM('Mountaineer:Charles Town'!U32)</f>
        <v>216993.25</v>
      </c>
      <c r="V31" s="5">
        <f>SUM('Mountaineer:Charles Town'!V32)</f>
        <v>0</v>
      </c>
      <c r="W31" s="5">
        <f>SUM('Mountaineer:Charles Town'!W32)</f>
        <v>31423.5</v>
      </c>
      <c r="X31" s="5">
        <f>SUM('Mountaineer:Charles Town'!X32)</f>
        <v>20610.89</v>
      </c>
      <c r="Y31" s="5">
        <f>SUM('Mountaineer:Charles Town'!Y32)</f>
        <v>7874</v>
      </c>
      <c r="Z31" s="5">
        <f>SUM('Mountaineer:Charles Town'!Z32)</f>
        <v>0</v>
      </c>
      <c r="AA31" s="5">
        <f>SUM('Mountaineer:Charles Town'!AA32)</f>
        <v>21774</v>
      </c>
      <c r="AB31" s="5">
        <f>SUM('Mountaineer:Charles Town'!AB32)</f>
        <v>82403</v>
      </c>
      <c r="AC31" s="5">
        <f>SUM('Mountaineer:Charles Town'!AC32)</f>
        <v>16976.5</v>
      </c>
      <c r="AD31" s="5">
        <f>SUM('Mountaineer:Charles Town'!AD32)</f>
        <v>23708.5</v>
      </c>
      <c r="AE31" s="5">
        <f>SUM('Mountaineer:Charles Town'!AE32)</f>
        <v>1953575.23</v>
      </c>
      <c r="AF31" s="5">
        <f>SUM('Mountaineer:Charles Town'!AF32)</f>
        <v>683751.34</v>
      </c>
    </row>
    <row r="32" spans="1:32" ht="15" customHeight="1" x14ac:dyDescent="0.25">
      <c r="A32" s="20">
        <f t="shared" si="0"/>
        <v>44905</v>
      </c>
      <c r="B32" s="5">
        <f>SUM('Mountaineer:Charles Town'!B33)</f>
        <v>695002.25</v>
      </c>
      <c r="C32" s="5">
        <f>SUM('Mountaineer:Charles Town'!C33)</f>
        <v>158945.5</v>
      </c>
      <c r="D32" s="5">
        <f>SUM('Mountaineer:Charles Town'!D33)</f>
        <v>0</v>
      </c>
      <c r="E32" s="5">
        <f>SUM('Mountaineer:Charles Town'!E33)</f>
        <v>157775</v>
      </c>
      <c r="F32" s="5">
        <f>SUM('Mountaineer:Charles Town'!F33)</f>
        <v>12369.78</v>
      </c>
      <c r="G32" s="5">
        <f>SUM('Mountaineer:Charles Town'!G33)</f>
        <v>0</v>
      </c>
      <c r="H32" s="5">
        <f>SUM('Mountaineer:Charles Town'!H33)</f>
        <v>27091</v>
      </c>
      <c r="I32" s="5">
        <f>SUM('Mountaineer:Charles Town'!I33)</f>
        <v>37941</v>
      </c>
      <c r="J32" s="5">
        <f>SUM('Mountaineer:Charles Town'!J33)</f>
        <v>40681</v>
      </c>
      <c r="K32" s="5">
        <f>SUM('Mountaineer:Charles Town'!K33)</f>
        <v>9015</v>
      </c>
      <c r="L32" s="5">
        <f>SUM('Mountaineer:Charles Town'!L33)</f>
        <v>58221</v>
      </c>
      <c r="M32" s="5">
        <f>SUM('Mountaineer:Charles Town'!M33)</f>
        <v>40989.5</v>
      </c>
      <c r="N32" s="5">
        <f>SUM('Mountaineer:Charles Town'!N33)</f>
        <v>166545</v>
      </c>
      <c r="O32" s="5">
        <f>SUM('Mountaineer:Charles Town'!O33)</f>
        <v>64758</v>
      </c>
      <c r="P32" s="5">
        <f>SUM('Mountaineer:Charles Town'!P33)</f>
        <v>26666.5</v>
      </c>
      <c r="Q32" s="5">
        <f>SUM('Mountaineer:Charles Town'!Q33)</f>
        <v>28384</v>
      </c>
      <c r="R32" s="5">
        <f>SUM('Mountaineer:Charles Town'!R33)</f>
        <v>87907</v>
      </c>
      <c r="S32" s="5">
        <f>SUM('Mountaineer:Charles Town'!S33)</f>
        <v>0</v>
      </c>
      <c r="T32" s="5">
        <f>SUM('Mountaineer:Charles Town'!T33)</f>
        <v>16726.87</v>
      </c>
      <c r="U32" s="5">
        <f>SUM('Mountaineer:Charles Town'!U33)</f>
        <v>201808.25</v>
      </c>
      <c r="V32" s="5">
        <f>SUM('Mountaineer:Charles Town'!V33)</f>
        <v>0</v>
      </c>
      <c r="W32" s="5">
        <f>SUM('Mountaineer:Charles Town'!W33)</f>
        <v>2013.75</v>
      </c>
      <c r="X32" s="5">
        <f>SUM('Mountaineer:Charles Town'!X33)</f>
        <v>9386</v>
      </c>
      <c r="Y32" s="5">
        <f>SUM('Mountaineer:Charles Town'!Y33)</f>
        <v>6989.5</v>
      </c>
      <c r="Z32" s="5">
        <f>SUM('Mountaineer:Charles Town'!Z33)</f>
        <v>0</v>
      </c>
      <c r="AA32" s="5">
        <f>SUM('Mountaineer:Charles Town'!AA33)</f>
        <v>4232</v>
      </c>
      <c r="AB32" s="5">
        <f>SUM('Mountaineer:Charles Town'!AB33)</f>
        <v>73431</v>
      </c>
      <c r="AC32" s="5">
        <f>SUM('Mountaineer:Charles Town'!AC33)</f>
        <v>11122</v>
      </c>
      <c r="AD32" s="5">
        <f>SUM('Mountaineer:Charles Town'!AD33)</f>
        <v>24619.5</v>
      </c>
      <c r="AE32" s="5">
        <f>SUM('Mountaineer:Charles Town'!AE33)</f>
        <v>1962620.4</v>
      </c>
      <c r="AF32" s="5">
        <f>SUM('Mountaineer:Charles Town'!AF33)</f>
        <v>686917.15</v>
      </c>
    </row>
    <row r="33" spans="1:32" ht="15" customHeight="1" x14ac:dyDescent="0.25">
      <c r="A33" s="20">
        <f t="shared" si="0"/>
        <v>44912</v>
      </c>
      <c r="B33" s="5">
        <f>SUM('Mountaineer:Charles Town'!B34)</f>
        <v>575919.75</v>
      </c>
      <c r="C33" s="5">
        <f>SUM('Mountaineer:Charles Town'!C34)</f>
        <v>-81823</v>
      </c>
      <c r="D33" s="5">
        <f>SUM('Mountaineer:Charles Town'!D34)</f>
        <v>0</v>
      </c>
      <c r="E33" s="5">
        <f>SUM('Mountaineer:Charles Town'!E34)</f>
        <v>274505</v>
      </c>
      <c r="F33" s="5">
        <f>SUM('Mountaineer:Charles Town'!F34)</f>
        <v>12900.78</v>
      </c>
      <c r="G33" s="5">
        <f>SUM('Mountaineer:Charles Town'!G34)</f>
        <v>0</v>
      </c>
      <c r="H33" s="5">
        <f>SUM('Mountaineer:Charles Town'!H34)</f>
        <v>10446</v>
      </c>
      <c r="I33" s="5">
        <f>SUM('Mountaineer:Charles Town'!I34)</f>
        <v>31880</v>
      </c>
      <c r="J33" s="5">
        <f>SUM('Mountaineer:Charles Town'!J34)</f>
        <v>39614</v>
      </c>
      <c r="K33" s="5">
        <f>SUM('Mountaineer:Charles Town'!K34)</f>
        <v>5386</v>
      </c>
      <c r="L33" s="5">
        <f>SUM('Mountaineer:Charles Town'!L34)</f>
        <v>54477</v>
      </c>
      <c r="M33" s="5">
        <f>SUM('Mountaineer:Charles Town'!M34)</f>
        <v>30757</v>
      </c>
      <c r="N33" s="5">
        <f>SUM('Mountaineer:Charles Town'!N34)</f>
        <v>98706.25</v>
      </c>
      <c r="O33" s="5">
        <f>SUM('Mountaineer:Charles Town'!O34)</f>
        <v>69393</v>
      </c>
      <c r="P33" s="5">
        <f>SUM('Mountaineer:Charles Town'!P34)</f>
        <v>26212.5</v>
      </c>
      <c r="Q33" s="5">
        <f>SUM('Mountaineer:Charles Town'!Q34)</f>
        <v>34703.5</v>
      </c>
      <c r="R33" s="5">
        <f>SUM('Mountaineer:Charles Town'!R34)</f>
        <v>92026</v>
      </c>
      <c r="S33" s="5">
        <f>SUM('Mountaineer:Charles Town'!S34)</f>
        <v>0</v>
      </c>
      <c r="T33" s="5">
        <f>SUM('Mountaineer:Charles Town'!T34)</f>
        <v>40928</v>
      </c>
      <c r="U33" s="5">
        <f>SUM('Mountaineer:Charles Town'!U34)</f>
        <v>145758</v>
      </c>
      <c r="V33" s="5">
        <f>SUM('Mountaineer:Charles Town'!V34)</f>
        <v>0</v>
      </c>
      <c r="W33" s="5">
        <f>SUM('Mountaineer:Charles Town'!W34)</f>
        <v>12317.5</v>
      </c>
      <c r="X33" s="5">
        <f>SUM('Mountaineer:Charles Town'!X34)</f>
        <v>22730.91</v>
      </c>
      <c r="Y33" s="5">
        <f>SUM('Mountaineer:Charles Town'!Y34)</f>
        <v>12582.5</v>
      </c>
      <c r="Z33" s="5">
        <f>SUM('Mountaineer:Charles Town'!Z34)</f>
        <v>0</v>
      </c>
      <c r="AA33" s="5">
        <f>SUM('Mountaineer:Charles Town'!AA34)</f>
        <v>23129</v>
      </c>
      <c r="AB33" s="5">
        <f>SUM('Mountaineer:Charles Town'!AB34)</f>
        <v>75845</v>
      </c>
      <c r="AC33" s="5">
        <f>SUM('Mountaineer:Charles Town'!AC34)</f>
        <v>13713</v>
      </c>
      <c r="AD33" s="5">
        <f>SUM('Mountaineer:Charles Town'!AD34)</f>
        <v>28082.5</v>
      </c>
      <c r="AE33" s="5">
        <f>SUM('Mountaineer:Charles Town'!AE34)</f>
        <v>1650190.19</v>
      </c>
      <c r="AF33" s="5">
        <f>SUM('Mountaineer:Charles Town'!AF34)</f>
        <v>577566.57000000007</v>
      </c>
    </row>
    <row r="34" spans="1:32" ht="15" customHeight="1" x14ac:dyDescent="0.25">
      <c r="A34" s="20">
        <f t="shared" si="0"/>
        <v>44919</v>
      </c>
      <c r="B34" s="5">
        <f>SUM('Mountaineer:Charles Town'!B35)</f>
        <v>465252.75</v>
      </c>
      <c r="C34" s="5">
        <f>SUM('Mountaineer:Charles Town'!C35)</f>
        <v>192747.5</v>
      </c>
      <c r="D34" s="5">
        <f>SUM('Mountaineer:Charles Town'!D35)</f>
        <v>0</v>
      </c>
      <c r="E34" s="5">
        <f>SUM('Mountaineer:Charles Town'!E35)</f>
        <v>66311</v>
      </c>
      <c r="F34" s="5">
        <f>SUM('Mountaineer:Charles Town'!F35)</f>
        <v>8948.94</v>
      </c>
      <c r="G34" s="5">
        <f>SUM('Mountaineer:Charles Town'!G35)</f>
        <v>0</v>
      </c>
      <c r="H34" s="5">
        <f>SUM('Mountaineer:Charles Town'!H35)</f>
        <v>-11453</v>
      </c>
      <c r="I34" s="5">
        <f>SUM('Mountaineer:Charles Town'!I35)</f>
        <v>35472</v>
      </c>
      <c r="J34" s="5">
        <f>SUM('Mountaineer:Charles Town'!J35)</f>
        <v>54997</v>
      </c>
      <c r="K34" s="5">
        <f>SUM('Mountaineer:Charles Town'!K35)</f>
        <v>3293</v>
      </c>
      <c r="L34" s="5">
        <f>SUM('Mountaineer:Charles Town'!L35)</f>
        <v>42459</v>
      </c>
      <c r="M34" s="5">
        <f>SUM('Mountaineer:Charles Town'!M35)</f>
        <v>0</v>
      </c>
      <c r="N34" s="5">
        <f>SUM('Mountaineer:Charles Town'!N35)</f>
        <v>141845.5</v>
      </c>
      <c r="O34" s="5">
        <f>SUM('Mountaineer:Charles Town'!O35)</f>
        <v>52199</v>
      </c>
      <c r="P34" s="5">
        <f>SUM('Mountaineer:Charles Town'!P35)</f>
        <v>21139</v>
      </c>
      <c r="Q34" s="5">
        <f>SUM('Mountaineer:Charles Town'!Q35)</f>
        <v>15277.75</v>
      </c>
      <c r="R34" s="5">
        <f>SUM('Mountaineer:Charles Town'!R35)</f>
        <v>64184</v>
      </c>
      <c r="S34" s="5">
        <f>SUM('Mountaineer:Charles Town'!S35)</f>
        <v>0</v>
      </c>
      <c r="T34" s="5">
        <f>SUM('Mountaineer:Charles Town'!T35)</f>
        <v>46116.57</v>
      </c>
      <c r="U34" s="5">
        <f>SUM('Mountaineer:Charles Town'!U35)</f>
        <v>135515.5</v>
      </c>
      <c r="V34" s="5">
        <f>SUM('Mountaineer:Charles Town'!V35)</f>
        <v>0</v>
      </c>
      <c r="W34" s="5">
        <f>SUM('Mountaineer:Charles Town'!W35)</f>
        <v>17813.25</v>
      </c>
      <c r="X34" s="5">
        <f>SUM('Mountaineer:Charles Town'!X35)</f>
        <v>6465.72</v>
      </c>
      <c r="Y34" s="5">
        <f>SUM('Mountaineer:Charles Town'!Y35)</f>
        <v>6840.5</v>
      </c>
      <c r="Z34" s="5">
        <f>SUM('Mountaineer:Charles Town'!Z35)</f>
        <v>0</v>
      </c>
      <c r="AA34" s="5">
        <f>SUM('Mountaineer:Charles Town'!AA35)</f>
        <v>21328</v>
      </c>
      <c r="AB34" s="5">
        <f>SUM('Mountaineer:Charles Town'!AB35)</f>
        <v>73859</v>
      </c>
      <c r="AC34" s="5">
        <f>SUM('Mountaineer:Charles Town'!AC35)</f>
        <v>5261</v>
      </c>
      <c r="AD34" s="5">
        <f>SUM('Mountaineer:Charles Town'!AD35)</f>
        <v>12178</v>
      </c>
      <c r="AE34" s="5">
        <f>SUM('Mountaineer:Charles Town'!AE35)</f>
        <v>1478050.9799999997</v>
      </c>
      <c r="AF34" s="5">
        <f>SUM('Mountaineer:Charles Town'!AF35)</f>
        <v>517317.85</v>
      </c>
    </row>
    <row r="35" spans="1:32" ht="15" customHeight="1" x14ac:dyDescent="0.25">
      <c r="A35" s="20">
        <f t="shared" si="0"/>
        <v>44926</v>
      </c>
      <c r="B35" s="5">
        <f>SUM('Mountaineer:Charles Town'!B36)</f>
        <v>760032.25</v>
      </c>
      <c r="C35" s="5">
        <f>SUM('Mountaineer:Charles Town'!C36)</f>
        <v>229324</v>
      </c>
      <c r="D35" s="5">
        <f>SUM('Mountaineer:Charles Town'!D36)</f>
        <v>0</v>
      </c>
      <c r="E35" s="5">
        <f>SUM('Mountaineer:Charles Town'!E36)</f>
        <v>220537</v>
      </c>
      <c r="F35" s="5">
        <f>SUM('Mountaineer:Charles Town'!F36)</f>
        <v>7347.19</v>
      </c>
      <c r="G35" s="5">
        <f>SUM('Mountaineer:Charles Town'!G36)</f>
        <v>0</v>
      </c>
      <c r="H35" s="5">
        <f>SUM('Mountaineer:Charles Town'!H36)</f>
        <v>13914</v>
      </c>
      <c r="I35" s="5">
        <f>SUM('Mountaineer:Charles Town'!I36)</f>
        <v>47714.5</v>
      </c>
      <c r="J35" s="5">
        <f>SUM('Mountaineer:Charles Town'!J36)</f>
        <v>87344</v>
      </c>
      <c r="K35" s="5">
        <f>SUM('Mountaineer:Charles Town'!K36)</f>
        <v>15401</v>
      </c>
      <c r="L35" s="5">
        <f>SUM('Mountaineer:Charles Town'!L36)</f>
        <v>34115</v>
      </c>
      <c r="M35" s="5">
        <f>SUM('Mountaineer:Charles Town'!M36)</f>
        <v>-8221</v>
      </c>
      <c r="N35" s="5">
        <f>SUM('Mountaineer:Charles Town'!N36)</f>
        <v>154900.25</v>
      </c>
      <c r="O35" s="5">
        <f>SUM('Mountaineer:Charles Town'!O36)</f>
        <v>13760</v>
      </c>
      <c r="P35" s="5">
        <f>SUM('Mountaineer:Charles Town'!P36)</f>
        <v>36883</v>
      </c>
      <c r="Q35" s="5">
        <f>SUM('Mountaineer:Charles Town'!Q36)</f>
        <v>21794.25</v>
      </c>
      <c r="R35" s="5">
        <f>SUM('Mountaineer:Charles Town'!R36)</f>
        <v>109235</v>
      </c>
      <c r="S35" s="5">
        <f>SUM('Mountaineer:Charles Town'!S36)</f>
        <v>0</v>
      </c>
      <c r="T35" s="5">
        <f>SUM('Mountaineer:Charles Town'!T36)</f>
        <v>52217.71</v>
      </c>
      <c r="U35" s="5">
        <f>SUM('Mountaineer:Charles Town'!U36)</f>
        <v>195988.5</v>
      </c>
      <c r="V35" s="5">
        <f>SUM('Mountaineer:Charles Town'!V36)</f>
        <v>0</v>
      </c>
      <c r="W35" s="5">
        <f>SUM('Mountaineer:Charles Town'!W36)</f>
        <v>26906.75</v>
      </c>
      <c r="X35" s="5">
        <f>SUM('Mountaineer:Charles Town'!X36)</f>
        <v>34557.58</v>
      </c>
      <c r="Y35" s="5">
        <f>SUM('Mountaineer:Charles Town'!Y36)</f>
        <v>15108.5</v>
      </c>
      <c r="Z35" s="5">
        <f>SUM('Mountaineer:Charles Town'!Z36)</f>
        <v>0</v>
      </c>
      <c r="AA35" s="5">
        <f>SUM('Mountaineer:Charles Town'!AA36)</f>
        <v>32912</v>
      </c>
      <c r="AB35" s="5">
        <f>SUM('Mountaineer:Charles Town'!AB36)</f>
        <v>157174</v>
      </c>
      <c r="AC35" s="5">
        <f>SUM('Mountaineer:Charles Town'!AC36)</f>
        <v>20256.5</v>
      </c>
      <c r="AD35" s="5">
        <f>SUM('Mountaineer:Charles Town'!AD36)</f>
        <v>1671.5</v>
      </c>
      <c r="AE35" s="5">
        <f>SUM('Mountaineer:Charles Town'!AE36)</f>
        <v>2280873.48</v>
      </c>
      <c r="AF35" s="5">
        <f>SUM('Mountaineer:Charles Town'!AF36)</f>
        <v>798305.72</v>
      </c>
    </row>
    <row r="36" spans="1:32" ht="15" customHeight="1" x14ac:dyDescent="0.25">
      <c r="A36" s="20">
        <f t="shared" si="0"/>
        <v>44933</v>
      </c>
      <c r="B36" s="5">
        <f>SUM('Mountaineer:Charles Town'!B37)</f>
        <v>769298.5</v>
      </c>
      <c r="C36" s="5">
        <f>SUM('Mountaineer:Charles Town'!C37)</f>
        <v>59413</v>
      </c>
      <c r="D36" s="5">
        <f>SUM('Mountaineer:Charles Town'!D37)</f>
        <v>0</v>
      </c>
      <c r="E36" s="5">
        <f>SUM('Mountaineer:Charles Town'!E37)</f>
        <v>219988</v>
      </c>
      <c r="F36" s="5">
        <f>SUM('Mountaineer:Charles Town'!F37)</f>
        <v>12957.19</v>
      </c>
      <c r="G36" s="5">
        <f>SUM('Mountaineer:Charles Town'!G37)</f>
        <v>0</v>
      </c>
      <c r="H36" s="5">
        <f>SUM('Mountaineer:Charles Town'!H37)</f>
        <v>52528</v>
      </c>
      <c r="I36" s="5">
        <f>SUM('Mountaineer:Charles Town'!I37)</f>
        <v>54607.5</v>
      </c>
      <c r="J36" s="5">
        <f>SUM('Mountaineer:Charles Town'!J37)</f>
        <v>49459</v>
      </c>
      <c r="K36" s="5">
        <f>SUM('Mountaineer:Charles Town'!K37)</f>
        <v>20883</v>
      </c>
      <c r="L36" s="5">
        <f>SUM('Mountaineer:Charles Town'!L37)</f>
        <v>-10571</v>
      </c>
      <c r="M36" s="5">
        <f>SUM('Mountaineer:Charles Town'!M37)</f>
        <v>6696</v>
      </c>
      <c r="N36" s="5">
        <f>SUM('Mountaineer:Charles Town'!N37)</f>
        <v>262797</v>
      </c>
      <c r="O36" s="5">
        <f>SUM('Mountaineer:Charles Town'!O37)</f>
        <v>82268</v>
      </c>
      <c r="P36" s="5">
        <f>SUM('Mountaineer:Charles Town'!P37)</f>
        <v>37481</v>
      </c>
      <c r="Q36" s="5">
        <f>SUM('Mountaineer:Charles Town'!Q37)</f>
        <v>30436.25</v>
      </c>
      <c r="R36" s="5">
        <f>SUM('Mountaineer:Charles Town'!R37)</f>
        <v>97455</v>
      </c>
      <c r="S36" s="5">
        <f>SUM('Mountaineer:Charles Town'!S37)</f>
        <v>0</v>
      </c>
      <c r="T36" s="5">
        <f>SUM('Mountaineer:Charles Town'!T37)</f>
        <v>58338.42</v>
      </c>
      <c r="U36" s="5">
        <f>SUM('Mountaineer:Charles Town'!U37)</f>
        <v>216750.25</v>
      </c>
      <c r="V36" s="5">
        <f>SUM('Mountaineer:Charles Town'!V37)</f>
        <v>0</v>
      </c>
      <c r="W36" s="5">
        <f>SUM('Mountaineer:Charles Town'!W37)</f>
        <v>21504.5</v>
      </c>
      <c r="X36" s="5">
        <f>SUM('Mountaineer:Charles Town'!X37)</f>
        <v>3825.21</v>
      </c>
      <c r="Y36" s="5">
        <f>SUM('Mountaineer:Charles Town'!Y37)</f>
        <v>-1561.5</v>
      </c>
      <c r="Z36" s="5">
        <f>SUM('Mountaineer:Charles Town'!Z37)</f>
        <v>0</v>
      </c>
      <c r="AA36" s="5">
        <f>SUM('Mountaineer:Charles Town'!AA37)</f>
        <v>11308</v>
      </c>
      <c r="AB36" s="5">
        <f>SUM('Mountaineer:Charles Town'!AB37)</f>
        <v>84116</v>
      </c>
      <c r="AC36" s="5">
        <f>SUM('Mountaineer:Charles Town'!AC37)</f>
        <v>18958</v>
      </c>
      <c r="AD36" s="5">
        <f>SUM('Mountaineer:Charles Town'!AD37)</f>
        <v>39743.5</v>
      </c>
      <c r="AE36" s="5">
        <f>SUM('Mountaineer:Charles Town'!AE37)</f>
        <v>2198678.8199999998</v>
      </c>
      <c r="AF36" s="5">
        <f>SUM('Mountaineer:Charles Town'!AF37)</f>
        <v>769537.59000000008</v>
      </c>
    </row>
    <row r="37" spans="1:32" ht="15" customHeight="1" x14ac:dyDescent="0.25">
      <c r="A37" s="20">
        <f t="shared" si="0"/>
        <v>44940</v>
      </c>
      <c r="B37" s="5">
        <f>SUM('Mountaineer:Charles Town'!B38)</f>
        <v>556209.5</v>
      </c>
      <c r="C37" s="5">
        <f>SUM('Mountaineer:Charles Town'!C38)</f>
        <v>41664.5</v>
      </c>
      <c r="D37" s="5">
        <f>SUM('Mountaineer:Charles Town'!D38)</f>
        <v>0</v>
      </c>
      <c r="E37" s="5">
        <f>SUM('Mountaineer:Charles Town'!E38)</f>
        <v>65853</v>
      </c>
      <c r="F37" s="5">
        <f>SUM('Mountaineer:Charles Town'!F38)</f>
        <v>7865.14</v>
      </c>
      <c r="G37" s="5">
        <f>SUM('Mountaineer:Charles Town'!G38)</f>
        <v>0</v>
      </c>
      <c r="H37" s="5">
        <f>SUM('Mountaineer:Charles Town'!H38)</f>
        <v>42231</v>
      </c>
      <c r="I37" s="5">
        <f>SUM('Mountaineer:Charles Town'!I38)</f>
        <v>26306</v>
      </c>
      <c r="J37" s="5">
        <f>SUM('Mountaineer:Charles Town'!J38)</f>
        <v>44054</v>
      </c>
      <c r="K37" s="5">
        <f>SUM('Mountaineer:Charles Town'!K38)</f>
        <v>-3717</v>
      </c>
      <c r="L37" s="5">
        <f>SUM('Mountaineer:Charles Town'!L38)</f>
        <v>31120</v>
      </c>
      <c r="M37" s="5">
        <f>SUM('Mountaineer:Charles Town'!M38)</f>
        <v>-61377.5</v>
      </c>
      <c r="N37" s="5">
        <f>SUM('Mountaineer:Charles Town'!N38)</f>
        <v>112376.25</v>
      </c>
      <c r="O37" s="5">
        <f>SUM('Mountaineer:Charles Town'!O38)</f>
        <v>58778</v>
      </c>
      <c r="P37" s="5">
        <f>SUM('Mountaineer:Charles Town'!P38)</f>
        <v>22257</v>
      </c>
      <c r="Q37" s="5">
        <f>SUM('Mountaineer:Charles Town'!Q38)</f>
        <v>62968.75</v>
      </c>
      <c r="R37" s="5">
        <f>SUM('Mountaineer:Charles Town'!R38)</f>
        <v>106144</v>
      </c>
      <c r="S37" s="5">
        <f>SUM('Mountaineer:Charles Town'!S38)</f>
        <v>0</v>
      </c>
      <c r="T37" s="5">
        <f>SUM('Mountaineer:Charles Town'!T38)</f>
        <v>53879.74</v>
      </c>
      <c r="U37" s="5">
        <f>SUM('Mountaineer:Charles Town'!U38)</f>
        <v>237114.25</v>
      </c>
      <c r="V37" s="5">
        <f>SUM('Mountaineer:Charles Town'!V38)</f>
        <v>0</v>
      </c>
      <c r="W37" s="5">
        <f>SUM('Mountaineer:Charles Town'!W38)</f>
        <v>31841.5</v>
      </c>
      <c r="X37" s="5">
        <f>SUM('Mountaineer:Charles Town'!X38)</f>
        <v>14791.51</v>
      </c>
      <c r="Y37" s="5">
        <f>SUM('Mountaineer:Charles Town'!Y38)</f>
        <v>11984</v>
      </c>
      <c r="Z37" s="5">
        <f>SUM('Mountaineer:Charles Town'!Z38)</f>
        <v>0</v>
      </c>
      <c r="AA37" s="5">
        <f>SUM('Mountaineer:Charles Town'!AA38)</f>
        <v>17305</v>
      </c>
      <c r="AB37" s="5">
        <f>SUM('Mountaineer:Charles Town'!AB38)</f>
        <v>119866</v>
      </c>
      <c r="AC37" s="5">
        <f>SUM('Mountaineer:Charles Town'!AC38)</f>
        <v>-13553.5</v>
      </c>
      <c r="AD37" s="5">
        <f>SUM('Mountaineer:Charles Town'!AD38)</f>
        <v>1979.5</v>
      </c>
      <c r="AE37" s="5">
        <f>SUM('Mountaineer:Charles Town'!AE38)</f>
        <v>1587940.6400000001</v>
      </c>
      <c r="AF37" s="5">
        <f>SUM('Mountaineer:Charles Town'!AF38)</f>
        <v>555779.23</v>
      </c>
    </row>
    <row r="38" spans="1:32" ht="15" customHeight="1" x14ac:dyDescent="0.25">
      <c r="A38" s="20">
        <f t="shared" si="0"/>
        <v>44947</v>
      </c>
      <c r="B38" s="5">
        <f>SUM('Mountaineer:Charles Town'!B39)</f>
        <v>606936</v>
      </c>
      <c r="C38" s="5">
        <f>SUM('Mountaineer:Charles Town'!C39)</f>
        <v>212748.5</v>
      </c>
      <c r="D38" s="5">
        <f>SUM('Mountaineer:Charles Town'!D39)</f>
        <v>0</v>
      </c>
      <c r="E38" s="5">
        <f>SUM('Mountaineer:Charles Town'!E39)</f>
        <v>278278</v>
      </c>
      <c r="F38" s="5">
        <f>SUM('Mountaineer:Charles Town'!F39)</f>
        <v>15440.18</v>
      </c>
      <c r="G38" s="5">
        <f>SUM('Mountaineer:Charles Town'!G39)</f>
        <v>0</v>
      </c>
      <c r="H38" s="5">
        <f>SUM('Mountaineer:Charles Town'!H39)</f>
        <v>40980</v>
      </c>
      <c r="I38" s="5">
        <f>SUM('Mountaineer:Charles Town'!I39)</f>
        <v>9447</v>
      </c>
      <c r="J38" s="5">
        <f>SUM('Mountaineer:Charles Town'!J39)</f>
        <v>49626</v>
      </c>
      <c r="K38" s="5">
        <f>SUM('Mountaineer:Charles Town'!K39)</f>
        <v>20356</v>
      </c>
      <c r="L38" s="5">
        <f>SUM('Mountaineer:Charles Town'!L39)</f>
        <v>26900</v>
      </c>
      <c r="M38" s="5">
        <f>SUM('Mountaineer:Charles Town'!M39)</f>
        <v>-10698</v>
      </c>
      <c r="N38" s="5">
        <f>SUM('Mountaineer:Charles Town'!N39)</f>
        <v>101990.25</v>
      </c>
      <c r="O38" s="5">
        <f>SUM('Mountaineer:Charles Town'!O39)</f>
        <v>74757</v>
      </c>
      <c r="P38" s="5">
        <f>SUM('Mountaineer:Charles Town'!P39)</f>
        <v>38405</v>
      </c>
      <c r="Q38" s="5">
        <f>SUM('Mountaineer:Charles Town'!Q39)</f>
        <v>55419</v>
      </c>
      <c r="R38" s="5">
        <f>SUM('Mountaineer:Charles Town'!R39)</f>
        <v>96426</v>
      </c>
      <c r="S38" s="5">
        <f>SUM('Mountaineer:Charles Town'!S39)</f>
        <v>0</v>
      </c>
      <c r="T38" s="5">
        <f>SUM('Mountaineer:Charles Town'!T39)</f>
        <v>82097.25</v>
      </c>
      <c r="U38" s="5">
        <f>SUM('Mountaineer:Charles Town'!U39)</f>
        <v>267367</v>
      </c>
      <c r="V38" s="5">
        <f>SUM('Mountaineer:Charles Town'!V39)</f>
        <v>0</v>
      </c>
      <c r="W38" s="5">
        <f>SUM('Mountaineer:Charles Town'!W39)</f>
        <v>7433.75</v>
      </c>
      <c r="X38" s="5">
        <f>SUM('Mountaineer:Charles Town'!X39)</f>
        <v>31371.360000000001</v>
      </c>
      <c r="Y38" s="5">
        <f>SUM('Mountaineer:Charles Town'!Y39)</f>
        <v>8902.5</v>
      </c>
      <c r="Z38" s="5">
        <f>SUM('Mountaineer:Charles Town'!Z39)</f>
        <v>0</v>
      </c>
      <c r="AA38" s="5">
        <f>SUM('Mountaineer:Charles Town'!AA39)</f>
        <v>16111</v>
      </c>
      <c r="AB38" s="5">
        <f>SUM('Mountaineer:Charles Town'!AB39)</f>
        <v>69889</v>
      </c>
      <c r="AC38" s="5">
        <f>SUM('Mountaineer:Charles Town'!AC39)</f>
        <v>15969</v>
      </c>
      <c r="AD38" s="5">
        <f>SUM('Mountaineer:Charles Town'!AD39)</f>
        <v>14874</v>
      </c>
      <c r="AE38" s="5">
        <f>SUM('Mountaineer:Charles Town'!AE39)</f>
        <v>2131025.79</v>
      </c>
      <c r="AF38" s="5">
        <f>SUM('Mountaineer:Charles Town'!AF39)</f>
        <v>745859.03</v>
      </c>
    </row>
    <row r="39" spans="1:32" ht="15" customHeight="1" x14ac:dyDescent="0.25">
      <c r="A39" s="20">
        <f t="shared" si="0"/>
        <v>44954</v>
      </c>
      <c r="B39" s="5">
        <f>SUM('Mountaineer:Charles Town'!B40)</f>
        <v>696244.75</v>
      </c>
      <c r="C39" s="5">
        <f>SUM('Mountaineer:Charles Town'!C40)</f>
        <v>238316.5</v>
      </c>
      <c r="D39" s="5">
        <f>SUM('Mountaineer:Charles Town'!D40)</f>
        <v>0</v>
      </c>
      <c r="E39" s="5">
        <f>SUM('Mountaineer:Charles Town'!E40)</f>
        <v>207175</v>
      </c>
      <c r="F39" s="5">
        <f>SUM('Mountaineer:Charles Town'!F40)</f>
        <v>13090.8</v>
      </c>
      <c r="G39" s="5">
        <f>SUM('Mountaineer:Charles Town'!G40)</f>
        <v>0</v>
      </c>
      <c r="H39" s="5">
        <f>SUM('Mountaineer:Charles Town'!H40)</f>
        <v>17055</v>
      </c>
      <c r="I39" s="5">
        <f>SUM('Mountaineer:Charles Town'!I40)</f>
        <v>23146</v>
      </c>
      <c r="J39" s="5">
        <f>SUM('Mountaineer:Charles Town'!J40)</f>
        <v>35428</v>
      </c>
      <c r="K39" s="5">
        <f>SUM('Mountaineer:Charles Town'!K40)</f>
        <v>1942</v>
      </c>
      <c r="L39" s="5">
        <f>SUM('Mountaineer:Charles Town'!L40)</f>
        <v>29013</v>
      </c>
      <c r="M39" s="5">
        <f>SUM('Mountaineer:Charles Town'!M40)</f>
        <v>1138</v>
      </c>
      <c r="N39" s="5">
        <f>SUM('Mountaineer:Charles Town'!N40)</f>
        <v>-22119</v>
      </c>
      <c r="O39" s="5">
        <f>SUM('Mountaineer:Charles Town'!O40)</f>
        <v>84227</v>
      </c>
      <c r="P39" s="5">
        <f>SUM('Mountaineer:Charles Town'!P40)</f>
        <v>28823</v>
      </c>
      <c r="Q39" s="5">
        <f>SUM('Mountaineer:Charles Town'!Q40)</f>
        <v>59633.25</v>
      </c>
      <c r="R39" s="5">
        <f>SUM('Mountaineer:Charles Town'!R40)</f>
        <v>95752</v>
      </c>
      <c r="S39" s="5">
        <f>SUM('Mountaineer:Charles Town'!S40)</f>
        <v>0</v>
      </c>
      <c r="T39" s="5">
        <f>SUM('Mountaineer:Charles Town'!T40)</f>
        <v>36321.96</v>
      </c>
      <c r="U39" s="5">
        <f>SUM('Mountaineer:Charles Town'!U40)</f>
        <v>206353.75</v>
      </c>
      <c r="V39" s="5">
        <f>SUM('Mountaineer:Charles Town'!V40)</f>
        <v>0</v>
      </c>
      <c r="W39" s="5">
        <f>SUM('Mountaineer:Charles Town'!W40)</f>
        <v>46937.5</v>
      </c>
      <c r="X39" s="5">
        <f>SUM('Mountaineer:Charles Town'!X40)</f>
        <v>28028.57</v>
      </c>
      <c r="Y39" s="5">
        <f>SUM('Mountaineer:Charles Town'!Y40)</f>
        <v>8237</v>
      </c>
      <c r="Z39" s="5">
        <f>SUM('Mountaineer:Charles Town'!Z40)</f>
        <v>0</v>
      </c>
      <c r="AA39" s="5">
        <f>SUM('Mountaineer:Charles Town'!AA40)</f>
        <v>20240</v>
      </c>
      <c r="AB39" s="5">
        <f>SUM('Mountaineer:Charles Town'!AB40)</f>
        <v>76773</v>
      </c>
      <c r="AC39" s="5">
        <f>SUM('Mountaineer:Charles Town'!AC40)</f>
        <v>16795</v>
      </c>
      <c r="AD39" s="5">
        <f>SUM('Mountaineer:Charles Town'!AD40)</f>
        <v>14552.5</v>
      </c>
      <c r="AE39" s="5">
        <f>SUM('Mountaineer:Charles Town'!AE40)</f>
        <v>1963104.58</v>
      </c>
      <c r="AF39" s="5">
        <f>SUM('Mountaineer:Charles Town'!AF40)</f>
        <v>687086.6</v>
      </c>
    </row>
    <row r="40" spans="1:32" ht="15" customHeight="1" x14ac:dyDescent="0.25">
      <c r="A40" s="20">
        <f t="shared" si="0"/>
        <v>44961</v>
      </c>
      <c r="B40" s="5">
        <f>SUM('Mountaineer:Charles Town'!B41)</f>
        <v>620200.75</v>
      </c>
      <c r="C40" s="5">
        <f>SUM('Mountaineer:Charles Town'!C41)</f>
        <v>68307.5</v>
      </c>
      <c r="D40" s="5">
        <f>SUM('Mountaineer:Charles Town'!D41)</f>
        <v>0</v>
      </c>
      <c r="E40" s="5">
        <f>SUM('Mountaineer:Charles Town'!E41)</f>
        <v>155032</v>
      </c>
      <c r="F40" s="5">
        <f>SUM('Mountaineer:Charles Town'!F41)</f>
        <v>16011.7</v>
      </c>
      <c r="G40" s="5">
        <f>SUM('Mountaineer:Charles Town'!G41)</f>
        <v>0</v>
      </c>
      <c r="H40" s="5">
        <f>SUM('Mountaineer:Charles Town'!H41)</f>
        <v>18719</v>
      </c>
      <c r="I40" s="5">
        <f>SUM('Mountaineer:Charles Town'!I41)</f>
        <v>27029</v>
      </c>
      <c r="J40" s="5">
        <f>SUM('Mountaineer:Charles Town'!J41)</f>
        <v>22525</v>
      </c>
      <c r="K40" s="5">
        <f>SUM('Mountaineer:Charles Town'!K41)</f>
        <v>11354</v>
      </c>
      <c r="L40" s="5">
        <f>SUM('Mountaineer:Charles Town'!L41)</f>
        <v>6215</v>
      </c>
      <c r="M40" s="5">
        <f>SUM('Mountaineer:Charles Town'!M41)</f>
        <v>32609</v>
      </c>
      <c r="N40" s="5">
        <f>SUM('Mountaineer:Charles Town'!N41)</f>
        <v>180971</v>
      </c>
      <c r="O40" s="5">
        <f>SUM('Mountaineer:Charles Town'!O41)</f>
        <v>37017</v>
      </c>
      <c r="P40" s="5">
        <f>SUM('Mountaineer:Charles Town'!P41)</f>
        <v>19475</v>
      </c>
      <c r="Q40" s="5">
        <f>SUM('Mountaineer:Charles Town'!Q41)</f>
        <v>46834.75</v>
      </c>
      <c r="R40" s="5">
        <f>SUM('Mountaineer:Charles Town'!R41)</f>
        <v>104602</v>
      </c>
      <c r="S40" s="5">
        <f>SUM('Mountaineer:Charles Town'!S41)</f>
        <v>0</v>
      </c>
      <c r="T40" s="5">
        <f>SUM('Mountaineer:Charles Town'!T41)</f>
        <v>61003.35</v>
      </c>
      <c r="U40" s="5">
        <f>SUM('Mountaineer:Charles Town'!U41)</f>
        <v>197787.25</v>
      </c>
      <c r="V40" s="5">
        <f>SUM('Mountaineer:Charles Town'!V41)</f>
        <v>0</v>
      </c>
      <c r="W40" s="5">
        <f>SUM('Mountaineer:Charles Town'!W41)</f>
        <v>37319.75</v>
      </c>
      <c r="X40" s="5">
        <f>SUM('Mountaineer:Charles Town'!X41)</f>
        <v>26957.32</v>
      </c>
      <c r="Y40" s="5">
        <f>SUM('Mountaineer:Charles Town'!Y41)</f>
        <v>-255</v>
      </c>
      <c r="Z40" s="5">
        <f>SUM('Mountaineer:Charles Town'!Z41)</f>
        <v>0</v>
      </c>
      <c r="AA40" s="5">
        <f>SUM('Mountaineer:Charles Town'!AA41)</f>
        <v>26220</v>
      </c>
      <c r="AB40" s="5">
        <f>SUM('Mountaineer:Charles Town'!AB41)</f>
        <v>125164</v>
      </c>
      <c r="AC40" s="5">
        <f>SUM('Mountaineer:Charles Town'!AC41)</f>
        <v>16630</v>
      </c>
      <c r="AD40" s="5">
        <f>SUM('Mountaineer:Charles Town'!AD41)</f>
        <v>21873.5</v>
      </c>
      <c r="AE40" s="5">
        <f>SUM('Mountaineer:Charles Town'!AE41)</f>
        <v>1879602.8699999999</v>
      </c>
      <c r="AF40" s="5">
        <f>SUM('Mountaineer:Charles Town'!AF41)</f>
        <v>657861.01</v>
      </c>
    </row>
    <row r="41" spans="1:32" ht="15" customHeight="1" x14ac:dyDescent="0.25">
      <c r="A41" s="20">
        <f t="shared" si="0"/>
        <v>44968</v>
      </c>
      <c r="B41" s="5">
        <f>SUM('Mountaineer:Charles Town'!B42)</f>
        <v>527712.5</v>
      </c>
      <c r="C41" s="5">
        <f>SUM('Mountaineer:Charles Town'!C42)</f>
        <v>58972</v>
      </c>
      <c r="D41" s="5">
        <f>SUM('Mountaineer:Charles Town'!D42)</f>
        <v>0</v>
      </c>
      <c r="E41" s="5">
        <f>SUM('Mountaineer:Charles Town'!E42)</f>
        <v>251266</v>
      </c>
      <c r="F41" s="5">
        <f>SUM('Mountaineer:Charles Town'!F42)</f>
        <v>17613.48</v>
      </c>
      <c r="G41" s="5">
        <f>SUM('Mountaineer:Charles Town'!G42)</f>
        <v>0</v>
      </c>
      <c r="H41" s="5">
        <f>SUM('Mountaineer:Charles Town'!H42)</f>
        <v>47042</v>
      </c>
      <c r="I41" s="5">
        <f>SUM('Mountaineer:Charles Town'!I42)</f>
        <v>30731</v>
      </c>
      <c r="J41" s="5">
        <f>SUM('Mountaineer:Charles Town'!J42)</f>
        <v>32809</v>
      </c>
      <c r="K41" s="5">
        <f>SUM('Mountaineer:Charles Town'!K42)</f>
        <v>7024</v>
      </c>
      <c r="L41" s="5">
        <f>SUM('Mountaineer:Charles Town'!L42)</f>
        <v>80448</v>
      </c>
      <c r="M41" s="5">
        <f>SUM('Mountaineer:Charles Town'!M42)</f>
        <v>35717.75</v>
      </c>
      <c r="N41" s="5">
        <f>SUM('Mountaineer:Charles Town'!N42)</f>
        <v>166250</v>
      </c>
      <c r="O41" s="5">
        <f>SUM('Mountaineer:Charles Town'!O42)</f>
        <v>50598</v>
      </c>
      <c r="P41" s="5">
        <f>SUM('Mountaineer:Charles Town'!P42)</f>
        <v>26564</v>
      </c>
      <c r="Q41" s="5">
        <f>SUM('Mountaineer:Charles Town'!Q42)</f>
        <v>35322</v>
      </c>
      <c r="R41" s="5">
        <f>SUM('Mountaineer:Charles Town'!R42)</f>
        <v>98112</v>
      </c>
      <c r="S41" s="5">
        <f>SUM('Mountaineer:Charles Town'!S42)</f>
        <v>0</v>
      </c>
      <c r="T41" s="5">
        <f>SUM('Mountaineer:Charles Town'!T42)</f>
        <v>73784.78</v>
      </c>
      <c r="U41" s="5">
        <f>SUM('Mountaineer:Charles Town'!U42)</f>
        <v>224783.5</v>
      </c>
      <c r="V41" s="5">
        <f>SUM('Mountaineer:Charles Town'!V42)</f>
        <v>0</v>
      </c>
      <c r="W41" s="5">
        <f>SUM('Mountaineer:Charles Town'!W42)</f>
        <v>73556.75</v>
      </c>
      <c r="X41" s="5">
        <f>SUM('Mountaineer:Charles Town'!X42)</f>
        <v>4726.08</v>
      </c>
      <c r="Y41" s="5">
        <f>SUM('Mountaineer:Charles Town'!Y42)</f>
        <v>10124</v>
      </c>
      <c r="Z41" s="5">
        <f>SUM('Mountaineer:Charles Town'!Z42)</f>
        <v>0</v>
      </c>
      <c r="AA41" s="5">
        <f>SUM('Mountaineer:Charles Town'!AA42)</f>
        <v>23879</v>
      </c>
      <c r="AB41" s="5">
        <f>SUM('Mountaineer:Charles Town'!AB42)</f>
        <v>74616</v>
      </c>
      <c r="AC41" s="5">
        <f>SUM('Mountaineer:Charles Town'!AC42)</f>
        <v>14806</v>
      </c>
      <c r="AD41" s="5">
        <f>SUM('Mountaineer:Charles Town'!AD42)</f>
        <v>41302.5</v>
      </c>
      <c r="AE41" s="5">
        <f>SUM('Mountaineer:Charles Town'!AE42)</f>
        <v>2007760.3399999999</v>
      </c>
      <c r="AF41" s="5">
        <f>SUM('Mountaineer:Charles Town'!AF42)</f>
        <v>702716.12</v>
      </c>
    </row>
    <row r="42" spans="1:32" ht="15" customHeight="1" x14ac:dyDescent="0.25">
      <c r="A42" s="20">
        <f t="shared" si="0"/>
        <v>44975</v>
      </c>
      <c r="B42" s="5">
        <f>SUM('Mountaineer:Charles Town'!B43)</f>
        <v>798451.5</v>
      </c>
      <c r="C42" s="5">
        <f>SUM('Mountaineer:Charles Town'!C43)</f>
        <v>-33553.5</v>
      </c>
      <c r="D42" s="5">
        <f>SUM('Mountaineer:Charles Town'!D43)</f>
        <v>0</v>
      </c>
      <c r="E42" s="5">
        <f>SUM('Mountaineer:Charles Town'!E43)</f>
        <v>226200</v>
      </c>
      <c r="F42" s="5">
        <f>SUM('Mountaineer:Charles Town'!F43)</f>
        <v>13232.76</v>
      </c>
      <c r="G42" s="5">
        <f>SUM('Mountaineer:Charles Town'!G43)</f>
        <v>0</v>
      </c>
      <c r="H42" s="5">
        <f>SUM('Mountaineer:Charles Town'!H43)</f>
        <v>52862</v>
      </c>
      <c r="I42" s="5">
        <f>SUM('Mountaineer:Charles Town'!I43)</f>
        <v>-2560</v>
      </c>
      <c r="J42" s="5">
        <f>SUM('Mountaineer:Charles Town'!J43)</f>
        <v>90068</v>
      </c>
      <c r="K42" s="5">
        <f>SUM('Mountaineer:Charles Town'!K43)</f>
        <v>26666</v>
      </c>
      <c r="L42" s="5">
        <f>SUM('Mountaineer:Charles Town'!L43)</f>
        <v>9397</v>
      </c>
      <c r="M42" s="5">
        <f>SUM('Mountaineer:Charles Town'!M43)</f>
        <v>58333.5</v>
      </c>
      <c r="N42" s="5">
        <f>SUM('Mountaineer:Charles Town'!N43)</f>
        <v>178512</v>
      </c>
      <c r="O42" s="5">
        <f>SUM('Mountaineer:Charles Town'!O43)</f>
        <v>83274</v>
      </c>
      <c r="P42" s="5">
        <f>SUM('Mountaineer:Charles Town'!P43)</f>
        <v>31047</v>
      </c>
      <c r="Q42" s="5">
        <f>SUM('Mountaineer:Charles Town'!Q43)</f>
        <v>39865</v>
      </c>
      <c r="R42" s="5">
        <f>SUM('Mountaineer:Charles Town'!R43)</f>
        <v>100186</v>
      </c>
      <c r="S42" s="5">
        <f>SUM('Mountaineer:Charles Town'!S43)</f>
        <v>0</v>
      </c>
      <c r="T42" s="5">
        <f>SUM('Mountaineer:Charles Town'!T43)</f>
        <v>55337.81</v>
      </c>
      <c r="U42" s="5">
        <f>SUM('Mountaineer:Charles Town'!U43)</f>
        <v>192842.25</v>
      </c>
      <c r="V42" s="5">
        <f>SUM('Mountaineer:Charles Town'!V43)</f>
        <v>0</v>
      </c>
      <c r="W42" s="5">
        <f>SUM('Mountaineer:Charles Town'!W43)</f>
        <v>21727.25</v>
      </c>
      <c r="X42" s="5">
        <f>SUM('Mountaineer:Charles Town'!X43)</f>
        <v>20451.8</v>
      </c>
      <c r="Y42" s="5">
        <f>SUM('Mountaineer:Charles Town'!Y43)</f>
        <v>19379</v>
      </c>
      <c r="Z42" s="5">
        <f>SUM('Mountaineer:Charles Town'!Z43)</f>
        <v>0</v>
      </c>
      <c r="AA42" s="5">
        <f>SUM('Mountaineer:Charles Town'!AA43)</f>
        <v>29117</v>
      </c>
      <c r="AB42" s="5">
        <f>SUM('Mountaineer:Charles Town'!AB43)</f>
        <v>113100</v>
      </c>
      <c r="AC42" s="5">
        <f>SUM('Mountaineer:Charles Town'!AC43)</f>
        <v>10637</v>
      </c>
      <c r="AD42" s="5">
        <f>SUM('Mountaineer:Charles Town'!AD43)</f>
        <v>10461.5</v>
      </c>
      <c r="AE42" s="5">
        <f>SUM('Mountaineer:Charles Town'!AE43)</f>
        <v>2145034.87</v>
      </c>
      <c r="AF42" s="5">
        <f>SUM('Mountaineer:Charles Town'!AF43)</f>
        <v>750762.21</v>
      </c>
    </row>
    <row r="43" spans="1:32" ht="15" customHeight="1" x14ac:dyDescent="0.25">
      <c r="A43" s="20">
        <f t="shared" si="0"/>
        <v>44982</v>
      </c>
      <c r="B43" s="5">
        <f>SUM('Mountaineer:Charles Town'!B44)</f>
        <v>648211.5</v>
      </c>
      <c r="C43" s="5">
        <f>SUM('Mountaineer:Charles Town'!C44)</f>
        <v>236637</v>
      </c>
      <c r="D43" s="5">
        <f>SUM('Mountaineer:Charles Town'!D44)</f>
        <v>0</v>
      </c>
      <c r="E43" s="5">
        <f>SUM('Mountaineer:Charles Town'!E44)</f>
        <v>231009</v>
      </c>
      <c r="F43" s="5">
        <f>SUM('Mountaineer:Charles Town'!F44)</f>
        <v>18150.580000000002</v>
      </c>
      <c r="G43" s="5">
        <f>SUM('Mountaineer:Charles Town'!G44)</f>
        <v>0</v>
      </c>
      <c r="H43" s="5">
        <f>SUM('Mountaineer:Charles Town'!H44)</f>
        <v>21940</v>
      </c>
      <c r="I43" s="5">
        <f>SUM('Mountaineer:Charles Town'!I44)</f>
        <v>41252</v>
      </c>
      <c r="J43" s="5">
        <f>SUM('Mountaineer:Charles Town'!J44)</f>
        <v>43819.5</v>
      </c>
      <c r="K43" s="5">
        <f>SUM('Mountaineer:Charles Town'!K44)</f>
        <v>11687</v>
      </c>
      <c r="L43" s="5">
        <f>SUM('Mountaineer:Charles Town'!L44)</f>
        <v>65832</v>
      </c>
      <c r="M43" s="5">
        <f>SUM('Mountaineer:Charles Town'!M44)</f>
        <v>76378.75</v>
      </c>
      <c r="N43" s="5">
        <f>SUM('Mountaineer:Charles Town'!N44)</f>
        <v>69952</v>
      </c>
      <c r="O43" s="5">
        <f>SUM('Mountaineer:Charles Town'!O44)</f>
        <v>54667</v>
      </c>
      <c r="P43" s="5">
        <f>SUM('Mountaineer:Charles Town'!P44)</f>
        <v>22300</v>
      </c>
      <c r="Q43" s="5">
        <f>SUM('Mountaineer:Charles Town'!Q44)</f>
        <v>44883.75</v>
      </c>
      <c r="R43" s="5">
        <f>SUM('Mountaineer:Charles Town'!R44)</f>
        <v>110572</v>
      </c>
      <c r="S43" s="5">
        <f>SUM('Mountaineer:Charles Town'!S44)</f>
        <v>0</v>
      </c>
      <c r="T43" s="5">
        <f>SUM('Mountaineer:Charles Town'!T44)</f>
        <v>48429.57</v>
      </c>
      <c r="U43" s="5">
        <f>SUM('Mountaineer:Charles Town'!U44)</f>
        <v>121561.5</v>
      </c>
      <c r="V43" s="5">
        <f>SUM('Mountaineer:Charles Town'!V44)</f>
        <v>0</v>
      </c>
      <c r="W43" s="5">
        <f>SUM('Mountaineer:Charles Town'!W44)</f>
        <v>22691.25</v>
      </c>
      <c r="X43" s="5">
        <f>SUM('Mountaineer:Charles Town'!X44)</f>
        <v>37531.35</v>
      </c>
      <c r="Y43" s="5">
        <f>SUM('Mountaineer:Charles Town'!Y44)</f>
        <v>21172.5</v>
      </c>
      <c r="Z43" s="5">
        <f>SUM('Mountaineer:Charles Town'!Z44)</f>
        <v>0</v>
      </c>
      <c r="AA43" s="5">
        <f>SUM('Mountaineer:Charles Town'!AA44)</f>
        <v>34621</v>
      </c>
      <c r="AB43" s="5">
        <f>SUM('Mountaineer:Charles Town'!AB44)</f>
        <v>79141.5</v>
      </c>
      <c r="AC43" s="5">
        <f>SUM('Mountaineer:Charles Town'!AC44)</f>
        <v>8079.5</v>
      </c>
      <c r="AD43" s="5">
        <f>SUM('Mountaineer:Charles Town'!AD44)</f>
        <v>48667</v>
      </c>
      <c r="AE43" s="5">
        <f>SUM('Mountaineer:Charles Town'!AE44)</f>
        <v>2119187.25</v>
      </c>
      <c r="AF43" s="5">
        <f>SUM('Mountaineer:Charles Town'!AF44)</f>
        <v>741715.55</v>
      </c>
    </row>
    <row r="44" spans="1:32" ht="15" customHeight="1" x14ac:dyDescent="0.25">
      <c r="A44" s="20">
        <f t="shared" si="0"/>
        <v>44989</v>
      </c>
      <c r="B44" s="5">
        <f>SUM('Mountaineer:Charles Town'!B45)</f>
        <v>658755.75</v>
      </c>
      <c r="C44" s="5">
        <f>SUM('Mountaineer:Charles Town'!C45)</f>
        <v>1189.5</v>
      </c>
      <c r="D44" s="5">
        <f>SUM('Mountaineer:Charles Town'!D45)</f>
        <v>0</v>
      </c>
      <c r="E44" s="5">
        <f>SUM('Mountaineer:Charles Town'!E45)</f>
        <v>217130</v>
      </c>
      <c r="F44" s="5">
        <f>SUM('Mountaineer:Charles Town'!F45)</f>
        <v>1797.74</v>
      </c>
      <c r="G44" s="5">
        <f>SUM('Mountaineer:Charles Town'!G45)</f>
        <v>0</v>
      </c>
      <c r="H44" s="5">
        <f>SUM('Mountaineer:Charles Town'!H45)</f>
        <v>44915</v>
      </c>
      <c r="I44" s="5">
        <f>SUM('Mountaineer:Charles Town'!I45)</f>
        <v>35700</v>
      </c>
      <c r="J44" s="5">
        <f>SUM('Mountaineer:Charles Town'!J45)</f>
        <v>14047.5</v>
      </c>
      <c r="K44" s="5">
        <f>SUM('Mountaineer:Charles Town'!K45)</f>
        <v>9686</v>
      </c>
      <c r="L44" s="5">
        <f>SUM('Mountaineer:Charles Town'!L45)</f>
        <v>14018</v>
      </c>
      <c r="M44" s="5">
        <f>SUM('Mountaineer:Charles Town'!M45)</f>
        <v>-23170</v>
      </c>
      <c r="N44" s="5">
        <f>SUM('Mountaineer:Charles Town'!N45)</f>
        <v>241280.5</v>
      </c>
      <c r="O44" s="5">
        <f>SUM('Mountaineer:Charles Town'!O45)</f>
        <v>85357</v>
      </c>
      <c r="P44" s="5">
        <f>SUM('Mountaineer:Charles Town'!P45)</f>
        <v>48986</v>
      </c>
      <c r="Q44" s="5">
        <f>SUM('Mountaineer:Charles Town'!Q45)</f>
        <v>55979.25</v>
      </c>
      <c r="R44" s="5">
        <f>SUM('Mountaineer:Charles Town'!R45)</f>
        <v>107082</v>
      </c>
      <c r="S44" s="5">
        <f>SUM('Mountaineer:Charles Town'!S45)</f>
        <v>0</v>
      </c>
      <c r="T44" s="5">
        <f>SUM('Mountaineer:Charles Town'!T45)</f>
        <v>40752.75</v>
      </c>
      <c r="U44" s="5">
        <f>SUM('Mountaineer:Charles Town'!U45)</f>
        <v>320738.75</v>
      </c>
      <c r="V44" s="5">
        <f>SUM('Mountaineer:Charles Town'!V45)</f>
        <v>0</v>
      </c>
      <c r="W44" s="5">
        <f>SUM('Mountaineer:Charles Town'!W45)</f>
        <v>30872</v>
      </c>
      <c r="X44" s="5">
        <f>SUM('Mountaineer:Charles Town'!X45)</f>
        <v>22052.03</v>
      </c>
      <c r="Y44" s="5">
        <f>SUM('Mountaineer:Charles Town'!Y45)</f>
        <v>-2989</v>
      </c>
      <c r="Z44" s="5">
        <f>SUM('Mountaineer:Charles Town'!Z45)</f>
        <v>0</v>
      </c>
      <c r="AA44" s="5">
        <f>SUM('Mountaineer:Charles Town'!AA45)</f>
        <v>35061</v>
      </c>
      <c r="AB44" s="5">
        <f>SUM('Mountaineer:Charles Town'!AB45)</f>
        <v>101022</v>
      </c>
      <c r="AC44" s="5">
        <f>SUM('Mountaineer:Charles Town'!AC45)</f>
        <v>9392.5</v>
      </c>
      <c r="AD44" s="5">
        <f>SUM('Mountaineer:Charles Town'!AD45)</f>
        <v>29165.5</v>
      </c>
      <c r="AE44" s="5">
        <f>SUM('Mountaineer:Charles Town'!AE45)</f>
        <v>2098821.77</v>
      </c>
      <c r="AF44" s="5">
        <f>SUM('Mountaineer:Charles Town'!AF45)</f>
        <v>734587.63</v>
      </c>
    </row>
    <row r="45" spans="1:32" ht="15" customHeight="1" x14ac:dyDescent="0.25">
      <c r="A45" s="20">
        <f t="shared" si="0"/>
        <v>44996</v>
      </c>
      <c r="B45" s="5">
        <f>SUM('Mountaineer:Charles Town'!B46)</f>
        <v>400302.75</v>
      </c>
      <c r="C45" s="5">
        <f>SUM('Mountaineer:Charles Town'!C46)</f>
        <v>294152.5</v>
      </c>
      <c r="D45" s="5">
        <f>SUM('Mountaineer:Charles Town'!D46)</f>
        <v>0</v>
      </c>
      <c r="E45" s="5">
        <f>SUM('Mountaineer:Charles Town'!E46)</f>
        <v>166022</v>
      </c>
      <c r="F45" s="5">
        <f>SUM('Mountaineer:Charles Town'!F46)</f>
        <v>0</v>
      </c>
      <c r="G45" s="5">
        <f>SUM('Mountaineer:Charles Town'!G46)</f>
        <v>0</v>
      </c>
      <c r="H45" s="5">
        <f>SUM('Mountaineer:Charles Town'!H46)</f>
        <v>27347</v>
      </c>
      <c r="I45" s="5">
        <f>SUM('Mountaineer:Charles Town'!I46)</f>
        <v>35435</v>
      </c>
      <c r="J45" s="5">
        <f>SUM('Mountaineer:Charles Town'!J46)</f>
        <v>17291</v>
      </c>
      <c r="K45" s="5">
        <f>SUM('Mountaineer:Charles Town'!K46)</f>
        <v>11811</v>
      </c>
      <c r="L45" s="5">
        <f>SUM('Mountaineer:Charles Town'!L46)</f>
        <v>19707</v>
      </c>
      <c r="M45" s="5">
        <f>SUM('Mountaineer:Charles Town'!M46)</f>
        <v>19272</v>
      </c>
      <c r="N45" s="5">
        <f>SUM('Mountaineer:Charles Town'!N46)</f>
        <v>258049.75</v>
      </c>
      <c r="O45" s="5">
        <f>SUM('Mountaineer:Charles Town'!O46)</f>
        <v>-10620</v>
      </c>
      <c r="P45" s="5">
        <f>SUM('Mountaineer:Charles Town'!P46)</f>
        <v>38440</v>
      </c>
      <c r="Q45" s="5">
        <f>SUM('Mountaineer:Charles Town'!Q46)</f>
        <v>52611</v>
      </c>
      <c r="R45" s="5">
        <f>SUM('Mountaineer:Charles Town'!R46)</f>
        <v>105321</v>
      </c>
      <c r="S45" s="5">
        <f>SUM('Mountaineer:Charles Town'!S46)</f>
        <v>0</v>
      </c>
      <c r="T45" s="5">
        <f>SUM('Mountaineer:Charles Town'!T46)</f>
        <v>81485</v>
      </c>
      <c r="U45" s="5">
        <f>SUM('Mountaineer:Charles Town'!U46)</f>
        <v>253075.25</v>
      </c>
      <c r="V45" s="5">
        <f>SUM('Mountaineer:Charles Town'!V46)</f>
        <v>0</v>
      </c>
      <c r="W45" s="5">
        <f>SUM('Mountaineer:Charles Town'!W46)</f>
        <v>53837</v>
      </c>
      <c r="X45" s="5">
        <f>SUM('Mountaineer:Charles Town'!X46)</f>
        <v>14129.3</v>
      </c>
      <c r="Y45" s="5">
        <f>SUM('Mountaineer:Charles Town'!Y46)</f>
        <v>11408</v>
      </c>
      <c r="Z45" s="5">
        <f>SUM('Mountaineer:Charles Town'!Z46)</f>
        <v>0</v>
      </c>
      <c r="AA45" s="5">
        <f>SUM('Mountaineer:Charles Town'!AA46)</f>
        <v>30547</v>
      </c>
      <c r="AB45" s="5">
        <f>SUM('Mountaineer:Charles Town'!AB46)</f>
        <v>95921.5</v>
      </c>
      <c r="AC45" s="5">
        <f>SUM('Mountaineer:Charles Town'!AC46)</f>
        <v>19438</v>
      </c>
      <c r="AD45" s="5">
        <f>SUM('Mountaineer:Charles Town'!AD46)</f>
        <v>16881.5</v>
      </c>
      <c r="AE45" s="5">
        <f>SUM('Mountaineer:Charles Town'!AE46)</f>
        <v>2011864.55</v>
      </c>
      <c r="AF45" s="5">
        <f>SUM('Mountaineer:Charles Town'!AF46)</f>
        <v>704152.61</v>
      </c>
    </row>
    <row r="46" spans="1:32" ht="15" customHeight="1" x14ac:dyDescent="0.25">
      <c r="A46" s="20">
        <f t="shared" si="0"/>
        <v>45003</v>
      </c>
      <c r="B46" s="5">
        <f>SUM('Mountaineer:Charles Town'!B47)</f>
        <v>598051.25</v>
      </c>
      <c r="C46" s="5">
        <f>SUM('Mountaineer:Charles Town'!C47)</f>
        <v>69837</v>
      </c>
      <c r="D46" s="5">
        <f>SUM('Mountaineer:Charles Town'!D47)</f>
        <v>0</v>
      </c>
      <c r="E46" s="5">
        <f>SUM('Mountaineer:Charles Town'!E47)</f>
        <v>220906</v>
      </c>
      <c r="F46" s="5">
        <f>SUM('Mountaineer:Charles Town'!F47)</f>
        <v>0</v>
      </c>
      <c r="G46" s="5">
        <f>SUM('Mountaineer:Charles Town'!G47)</f>
        <v>0</v>
      </c>
      <c r="H46" s="5">
        <f>SUM('Mountaineer:Charles Town'!H47)</f>
        <v>10194</v>
      </c>
      <c r="I46" s="5">
        <f>SUM('Mountaineer:Charles Town'!I47)</f>
        <v>40181</v>
      </c>
      <c r="J46" s="5">
        <f>SUM('Mountaineer:Charles Town'!J47)</f>
        <v>58882</v>
      </c>
      <c r="K46" s="5">
        <f>SUM('Mountaineer:Charles Town'!K47)</f>
        <v>22316</v>
      </c>
      <c r="L46" s="5">
        <f>SUM('Mountaineer:Charles Town'!L47)</f>
        <v>16608</v>
      </c>
      <c r="M46" s="5">
        <f>SUM('Mountaineer:Charles Town'!M47)</f>
        <v>6123.25</v>
      </c>
      <c r="N46" s="5">
        <f>SUM('Mountaineer:Charles Town'!N47)</f>
        <v>135179.25</v>
      </c>
      <c r="O46" s="5">
        <f>SUM('Mountaineer:Charles Town'!O47)</f>
        <v>75613</v>
      </c>
      <c r="P46" s="5">
        <f>SUM('Mountaineer:Charles Town'!P47)</f>
        <v>21256</v>
      </c>
      <c r="Q46" s="5">
        <f>SUM('Mountaineer:Charles Town'!Q47)</f>
        <v>51322.5</v>
      </c>
      <c r="R46" s="5">
        <f>SUM('Mountaineer:Charles Town'!R47)</f>
        <v>100220</v>
      </c>
      <c r="S46" s="5">
        <f>SUM('Mountaineer:Charles Town'!S47)</f>
        <v>0</v>
      </c>
      <c r="T46" s="5">
        <f>SUM('Mountaineer:Charles Town'!T47)</f>
        <v>51363</v>
      </c>
      <c r="U46" s="5">
        <f>SUM('Mountaineer:Charles Town'!U47)</f>
        <v>236842.5</v>
      </c>
      <c r="V46" s="5">
        <f>SUM('Mountaineer:Charles Town'!V47)</f>
        <v>0</v>
      </c>
      <c r="W46" s="5">
        <f>SUM('Mountaineer:Charles Town'!W47)</f>
        <v>47106.5</v>
      </c>
      <c r="X46" s="5">
        <f>SUM('Mountaineer:Charles Town'!X47)</f>
        <v>27015.18</v>
      </c>
      <c r="Y46" s="5">
        <f>SUM('Mountaineer:Charles Town'!Y47)</f>
        <v>16172</v>
      </c>
      <c r="Z46" s="5">
        <f>SUM('Mountaineer:Charles Town'!Z47)</f>
        <v>0</v>
      </c>
      <c r="AA46" s="5">
        <f>SUM('Mountaineer:Charles Town'!AA47)</f>
        <v>26341</v>
      </c>
      <c r="AB46" s="5">
        <f>SUM('Mountaineer:Charles Town'!AB47)</f>
        <v>71543</v>
      </c>
      <c r="AC46" s="5">
        <f>SUM('Mountaineer:Charles Town'!AC47)</f>
        <v>15548</v>
      </c>
      <c r="AD46" s="5">
        <f>SUM('Mountaineer:Charles Town'!AD47)</f>
        <v>45347.5</v>
      </c>
      <c r="AE46" s="5">
        <f>SUM('Mountaineer:Charles Town'!AE47)</f>
        <v>1963967.93</v>
      </c>
      <c r="AF46" s="5">
        <f>SUM('Mountaineer:Charles Town'!AF47)</f>
        <v>687388.78</v>
      </c>
    </row>
    <row r="47" spans="1:32" ht="15" customHeight="1" x14ac:dyDescent="0.25">
      <c r="A47" s="20">
        <f t="shared" si="0"/>
        <v>45010</v>
      </c>
      <c r="B47" s="5">
        <f>SUM('Mountaineer:Charles Town'!B48)</f>
        <v>773698.5</v>
      </c>
      <c r="C47" s="5">
        <f>SUM('Mountaineer:Charles Town'!C48)</f>
        <v>142500</v>
      </c>
      <c r="D47" s="5">
        <f>SUM('Mountaineer:Charles Town'!D48)</f>
        <v>0</v>
      </c>
      <c r="E47" s="5">
        <f>SUM('Mountaineer:Charles Town'!E48)</f>
        <v>193249</v>
      </c>
      <c r="F47" s="5">
        <f>SUM('Mountaineer:Charles Town'!F48)</f>
        <v>0</v>
      </c>
      <c r="G47" s="5">
        <f>SUM('Mountaineer:Charles Town'!G48)</f>
        <v>0</v>
      </c>
      <c r="H47" s="5">
        <f>SUM('Mountaineer:Charles Town'!H48)</f>
        <v>1064</v>
      </c>
      <c r="I47" s="5">
        <f>SUM('Mountaineer:Charles Town'!I48)</f>
        <v>3928</v>
      </c>
      <c r="J47" s="5">
        <f>SUM('Mountaineer:Charles Town'!J48)</f>
        <v>44244</v>
      </c>
      <c r="K47" s="5">
        <f>SUM('Mountaineer:Charles Town'!K48)</f>
        <v>14091</v>
      </c>
      <c r="L47" s="5">
        <f>SUM('Mountaineer:Charles Town'!L48)</f>
        <v>37024</v>
      </c>
      <c r="M47" s="5">
        <f>SUM('Mountaineer:Charles Town'!M48)</f>
        <v>-126092</v>
      </c>
      <c r="N47" s="5">
        <f>SUM('Mountaineer:Charles Town'!N48)</f>
        <v>112737</v>
      </c>
      <c r="O47" s="5">
        <f>SUM('Mountaineer:Charles Town'!O48)</f>
        <v>36970</v>
      </c>
      <c r="P47" s="5">
        <f>SUM('Mountaineer:Charles Town'!P48)</f>
        <v>34277</v>
      </c>
      <c r="Q47" s="5">
        <f>SUM('Mountaineer:Charles Town'!Q48)</f>
        <v>47044</v>
      </c>
      <c r="R47" s="5">
        <f>SUM('Mountaineer:Charles Town'!R48)</f>
        <v>104185</v>
      </c>
      <c r="S47" s="5">
        <f>SUM('Mountaineer:Charles Town'!S48)</f>
        <v>0</v>
      </c>
      <c r="T47" s="5">
        <f>SUM('Mountaineer:Charles Town'!T48)</f>
        <v>74442.75</v>
      </c>
      <c r="U47" s="5">
        <f>SUM('Mountaineer:Charles Town'!U48)</f>
        <v>225194.25</v>
      </c>
      <c r="V47" s="5">
        <f>SUM('Mountaineer:Charles Town'!V48)</f>
        <v>0</v>
      </c>
      <c r="W47" s="5">
        <f>SUM('Mountaineer:Charles Town'!W48)</f>
        <v>46949.5</v>
      </c>
      <c r="X47" s="5">
        <f>SUM('Mountaineer:Charles Town'!X48)</f>
        <v>4406.63</v>
      </c>
      <c r="Y47" s="5">
        <f>SUM('Mountaineer:Charles Town'!Y48)</f>
        <v>27357.5</v>
      </c>
      <c r="Z47" s="5">
        <f>SUM('Mountaineer:Charles Town'!Z48)</f>
        <v>0</v>
      </c>
      <c r="AA47" s="5">
        <f>SUM('Mountaineer:Charles Town'!AA48)</f>
        <v>32252</v>
      </c>
      <c r="AB47" s="5">
        <f>SUM('Mountaineer:Charles Town'!AB48)</f>
        <v>91179</v>
      </c>
      <c r="AC47" s="5">
        <f>SUM('Mountaineer:Charles Town'!AC48)</f>
        <v>12938</v>
      </c>
      <c r="AD47" s="5">
        <f>SUM('Mountaineer:Charles Town'!AD48)</f>
        <v>13897</v>
      </c>
      <c r="AE47" s="5">
        <f>SUM('Mountaineer:Charles Town'!AE48)</f>
        <v>1947536.13</v>
      </c>
      <c r="AF47" s="5">
        <f>SUM('Mountaineer:Charles Town'!AF48)</f>
        <v>681637.64999999991</v>
      </c>
    </row>
    <row r="48" spans="1:32" ht="15" customHeight="1" x14ac:dyDescent="0.25">
      <c r="A48" s="20">
        <f t="shared" si="0"/>
        <v>45017</v>
      </c>
      <c r="B48" s="5">
        <f>SUM('Mountaineer:Charles Town'!B49)</f>
        <v>734710.5</v>
      </c>
      <c r="C48" s="5">
        <f>SUM('Mountaineer:Charles Town'!C49)</f>
        <v>204760</v>
      </c>
      <c r="D48" s="5">
        <f>SUM('Mountaineer:Charles Town'!D49)</f>
        <v>0</v>
      </c>
      <c r="E48" s="5">
        <f>SUM('Mountaineer:Charles Town'!E49)</f>
        <v>242135</v>
      </c>
      <c r="F48" s="5">
        <f>SUM('Mountaineer:Charles Town'!F49)</f>
        <v>0</v>
      </c>
      <c r="G48" s="5">
        <f>SUM('Mountaineer:Charles Town'!G49)</f>
        <v>0</v>
      </c>
      <c r="H48" s="5">
        <f>SUM('Mountaineer:Charles Town'!H49)</f>
        <v>41834</v>
      </c>
      <c r="I48" s="5">
        <f>SUM('Mountaineer:Charles Town'!I49)</f>
        <v>22122</v>
      </c>
      <c r="J48" s="5">
        <f>SUM('Mountaineer:Charles Town'!J49)</f>
        <v>63347.86</v>
      </c>
      <c r="K48" s="5">
        <f>SUM('Mountaineer:Charles Town'!K49)</f>
        <v>9828</v>
      </c>
      <c r="L48" s="5">
        <f>SUM('Mountaineer:Charles Town'!L49)</f>
        <v>46952</v>
      </c>
      <c r="M48" s="5">
        <f>SUM('Mountaineer:Charles Town'!M49)</f>
        <v>130747.25</v>
      </c>
      <c r="N48" s="5">
        <f>SUM('Mountaineer:Charles Town'!N49)</f>
        <v>76480.25</v>
      </c>
      <c r="O48" s="5">
        <f>SUM('Mountaineer:Charles Town'!O49)</f>
        <v>74931</v>
      </c>
      <c r="P48" s="5">
        <f>SUM('Mountaineer:Charles Town'!P49)</f>
        <v>42858</v>
      </c>
      <c r="Q48" s="5">
        <f>SUM('Mountaineer:Charles Town'!Q49)</f>
        <v>54286.75</v>
      </c>
      <c r="R48" s="5">
        <f>SUM('Mountaineer:Charles Town'!R49)</f>
        <v>98115</v>
      </c>
      <c r="S48" s="5">
        <f>SUM('Mountaineer:Charles Town'!S49)</f>
        <v>0</v>
      </c>
      <c r="T48" s="5">
        <f>SUM('Mountaineer:Charles Town'!T49)</f>
        <v>78199.75</v>
      </c>
      <c r="U48" s="5">
        <f>SUM('Mountaineer:Charles Town'!U49)</f>
        <v>154215.25</v>
      </c>
      <c r="V48" s="5">
        <f>SUM('Mountaineer:Charles Town'!V49)</f>
        <v>0</v>
      </c>
      <c r="W48" s="5">
        <f>SUM('Mountaineer:Charles Town'!W49)</f>
        <v>20896.5</v>
      </c>
      <c r="X48" s="5">
        <f>SUM('Mountaineer:Charles Town'!X49)</f>
        <v>17812.89</v>
      </c>
      <c r="Y48" s="5">
        <f>SUM('Mountaineer:Charles Town'!Y49)</f>
        <v>-4602.5</v>
      </c>
      <c r="Z48" s="5">
        <f>SUM('Mountaineer:Charles Town'!Z49)</f>
        <v>0</v>
      </c>
      <c r="AA48" s="5">
        <f>SUM('Mountaineer:Charles Town'!AA49)</f>
        <v>24202</v>
      </c>
      <c r="AB48" s="5">
        <f>SUM('Mountaineer:Charles Town'!AB49)</f>
        <v>152790</v>
      </c>
      <c r="AC48" s="5">
        <f>SUM('Mountaineer:Charles Town'!AC49)</f>
        <v>19362.5</v>
      </c>
      <c r="AD48" s="5">
        <f>SUM('Mountaineer:Charles Town'!AD49)</f>
        <v>372</v>
      </c>
      <c r="AE48" s="5">
        <f>SUM('Mountaineer:Charles Town'!AE49)</f>
        <v>2306356</v>
      </c>
      <c r="AF48" s="5">
        <f>SUM('Mountaineer:Charles Town'!AF49)</f>
        <v>807224.61</v>
      </c>
    </row>
    <row r="49" spans="1:32" ht="15" customHeight="1" x14ac:dyDescent="0.25">
      <c r="A49" s="20">
        <f t="shared" si="0"/>
        <v>45024</v>
      </c>
      <c r="B49" s="5">
        <f>SUM('Mountaineer:Charles Town'!B50)</f>
        <v>560372.75</v>
      </c>
      <c r="C49" s="5">
        <f>SUM('Mountaineer:Charles Town'!C50)</f>
        <v>4869.5</v>
      </c>
      <c r="D49" s="5">
        <f>SUM('Mountaineer:Charles Town'!D50)</f>
        <v>0</v>
      </c>
      <c r="E49" s="5">
        <f>SUM('Mountaineer:Charles Town'!E50)</f>
        <v>225371</v>
      </c>
      <c r="F49" s="5">
        <f>SUM('Mountaineer:Charles Town'!F50)</f>
        <v>0</v>
      </c>
      <c r="G49" s="5">
        <f>SUM('Mountaineer:Charles Town'!G50)</f>
        <v>0</v>
      </c>
      <c r="H49" s="5">
        <f>SUM('Mountaineer:Charles Town'!H50)</f>
        <v>27566</v>
      </c>
      <c r="I49" s="5">
        <f>SUM('Mountaineer:Charles Town'!I50)</f>
        <v>8587</v>
      </c>
      <c r="J49" s="5">
        <f>SUM('Mountaineer:Charles Town'!J50)</f>
        <v>66917</v>
      </c>
      <c r="K49" s="5">
        <f>SUM('Mountaineer:Charles Town'!K50)</f>
        <v>4746</v>
      </c>
      <c r="L49" s="5">
        <f>SUM('Mountaineer:Charles Town'!L50)</f>
        <v>47821</v>
      </c>
      <c r="M49" s="5">
        <f>SUM('Mountaineer:Charles Town'!M50)</f>
        <v>88330</v>
      </c>
      <c r="N49" s="5">
        <f>SUM('Mountaineer:Charles Town'!N50)</f>
        <v>215520</v>
      </c>
      <c r="O49" s="5">
        <f>SUM('Mountaineer:Charles Town'!O50)</f>
        <v>76656</v>
      </c>
      <c r="P49" s="5">
        <f>SUM('Mountaineer:Charles Town'!P50)</f>
        <v>37751</v>
      </c>
      <c r="Q49" s="5">
        <f>SUM('Mountaineer:Charles Town'!Q50)</f>
        <v>33363.5</v>
      </c>
      <c r="R49" s="5">
        <f>SUM('Mountaineer:Charles Town'!R50)</f>
        <v>93788</v>
      </c>
      <c r="S49" s="5">
        <f>SUM('Mountaineer:Charles Town'!S50)</f>
        <v>0</v>
      </c>
      <c r="T49" s="5">
        <f>SUM('Mountaineer:Charles Town'!T50)</f>
        <v>63046.75</v>
      </c>
      <c r="U49" s="5">
        <f>SUM('Mountaineer:Charles Town'!U50)</f>
        <v>240714.25</v>
      </c>
      <c r="V49" s="5">
        <f>SUM('Mountaineer:Charles Town'!V50)</f>
        <v>0</v>
      </c>
      <c r="W49" s="5">
        <f>SUM('Mountaineer:Charles Town'!W50)</f>
        <v>42524.5</v>
      </c>
      <c r="X49" s="5">
        <f>SUM('Mountaineer:Charles Town'!X50)</f>
        <v>26839.56</v>
      </c>
      <c r="Y49" s="5">
        <f>SUM('Mountaineer:Charles Town'!Y50)</f>
        <v>11390.5</v>
      </c>
      <c r="Z49" s="5">
        <f>SUM('Mountaineer:Charles Town'!Z50)</f>
        <v>0</v>
      </c>
      <c r="AA49" s="5">
        <f>SUM('Mountaineer:Charles Town'!AA50)</f>
        <v>25171</v>
      </c>
      <c r="AB49" s="5">
        <f>SUM('Mountaineer:Charles Town'!AB50)</f>
        <v>25630</v>
      </c>
      <c r="AC49" s="5">
        <f>SUM('Mountaineer:Charles Town'!AC50)</f>
        <v>29974</v>
      </c>
      <c r="AD49" s="5">
        <f>SUM('Mountaineer:Charles Town'!AD50)</f>
        <v>21487</v>
      </c>
      <c r="AE49" s="5">
        <f>SUM('Mountaineer:Charles Town'!AE50)</f>
        <v>1978436.31</v>
      </c>
      <c r="AF49" s="5">
        <f>SUM('Mountaineer:Charles Town'!AF50)</f>
        <v>692452.72</v>
      </c>
    </row>
    <row r="50" spans="1:32" ht="15" customHeight="1" x14ac:dyDescent="0.25">
      <c r="A50" s="20">
        <f t="shared" si="0"/>
        <v>45031</v>
      </c>
      <c r="B50" s="5">
        <f>SUM('Mountaineer:Charles Town'!B51)</f>
        <v>574500</v>
      </c>
      <c r="C50" s="5">
        <f>SUM('Mountaineer:Charles Town'!C51)</f>
        <v>-57220</v>
      </c>
      <c r="D50" s="5">
        <f>SUM('Mountaineer:Charles Town'!D51)</f>
        <v>0</v>
      </c>
      <c r="E50" s="5">
        <f>SUM('Mountaineer:Charles Town'!E51)</f>
        <v>158003</v>
      </c>
      <c r="F50" s="5">
        <f>SUM('Mountaineer:Charles Town'!F51)</f>
        <v>0</v>
      </c>
      <c r="G50" s="5">
        <f>SUM('Mountaineer:Charles Town'!G51)</f>
        <v>0</v>
      </c>
      <c r="H50" s="5">
        <f>SUM('Mountaineer:Charles Town'!H51)</f>
        <v>15991</v>
      </c>
      <c r="I50" s="5">
        <f>SUM('Mountaineer:Charles Town'!I51)</f>
        <v>22183</v>
      </c>
      <c r="J50" s="5">
        <f>SUM('Mountaineer:Charles Town'!J51)</f>
        <v>69815</v>
      </c>
      <c r="K50" s="5">
        <f>SUM('Mountaineer:Charles Town'!K51)</f>
        <v>13547</v>
      </c>
      <c r="L50" s="5">
        <f>SUM('Mountaineer:Charles Town'!L51)</f>
        <v>31756</v>
      </c>
      <c r="M50" s="5">
        <f>SUM('Mountaineer:Charles Town'!M51)</f>
        <v>36301</v>
      </c>
      <c r="N50" s="5">
        <f>SUM('Mountaineer:Charles Town'!N51)</f>
        <v>117372.5</v>
      </c>
      <c r="O50" s="5">
        <f>SUM('Mountaineer:Charles Town'!O51)</f>
        <v>59431</v>
      </c>
      <c r="P50" s="5">
        <f>SUM('Mountaineer:Charles Town'!P51)</f>
        <v>52973</v>
      </c>
      <c r="Q50" s="5">
        <f>SUM('Mountaineer:Charles Town'!Q51)</f>
        <v>50265.25</v>
      </c>
      <c r="R50" s="5">
        <f>SUM('Mountaineer:Charles Town'!R51)</f>
        <v>80822</v>
      </c>
      <c r="S50" s="5">
        <f>SUM('Mountaineer:Charles Town'!S51)</f>
        <v>0</v>
      </c>
      <c r="T50" s="5">
        <f>SUM('Mountaineer:Charles Town'!T51)</f>
        <v>49522.25</v>
      </c>
      <c r="U50" s="5">
        <f>SUM('Mountaineer:Charles Town'!U51)</f>
        <v>239342.5</v>
      </c>
      <c r="V50" s="5">
        <f>SUM('Mountaineer:Charles Town'!V51)</f>
        <v>0</v>
      </c>
      <c r="W50" s="5">
        <f>SUM('Mountaineer:Charles Town'!W51)</f>
        <v>37377.75</v>
      </c>
      <c r="X50" s="5">
        <f>SUM('Mountaineer:Charles Town'!X51)</f>
        <v>-3865.21</v>
      </c>
      <c r="Y50" s="5">
        <f>SUM('Mountaineer:Charles Town'!Y51)</f>
        <v>23071.5</v>
      </c>
      <c r="Z50" s="5">
        <f>SUM('Mountaineer:Charles Town'!Z51)</f>
        <v>0</v>
      </c>
      <c r="AA50" s="5">
        <f>SUM('Mountaineer:Charles Town'!AA51)</f>
        <v>22359</v>
      </c>
      <c r="AB50" s="5">
        <f>SUM('Mountaineer:Charles Town'!AB51)</f>
        <v>73871</v>
      </c>
      <c r="AC50" s="5">
        <f>SUM('Mountaineer:Charles Town'!AC51)</f>
        <v>12408.5</v>
      </c>
      <c r="AD50" s="5">
        <f>SUM('Mountaineer:Charles Town'!AD51)</f>
        <v>27536</v>
      </c>
      <c r="AE50" s="5">
        <f>SUM('Mountaineer:Charles Town'!AE51)</f>
        <v>1707363.04</v>
      </c>
      <c r="AF50" s="5">
        <f>SUM('Mountaineer:Charles Town'!AF51)</f>
        <v>597577.06000000006</v>
      </c>
    </row>
    <row r="51" spans="1:32" ht="15" customHeight="1" x14ac:dyDescent="0.25">
      <c r="A51" s="20">
        <f t="shared" si="0"/>
        <v>45038</v>
      </c>
      <c r="B51" s="5">
        <f>SUM('Mountaineer:Charles Town'!B52)</f>
        <v>444284.25</v>
      </c>
      <c r="C51" s="5">
        <f>SUM('Mountaineer:Charles Town'!C52)</f>
        <v>76237.5</v>
      </c>
      <c r="D51" s="5">
        <f>SUM('Mountaineer:Charles Town'!D52)</f>
        <v>0</v>
      </c>
      <c r="E51" s="5">
        <f>SUM('Mountaineer:Charles Town'!E52)</f>
        <v>133484</v>
      </c>
      <c r="F51" s="5">
        <f>SUM('Mountaineer:Charles Town'!F52)</f>
        <v>0</v>
      </c>
      <c r="G51" s="5">
        <f>SUM('Mountaineer:Charles Town'!G52)</f>
        <v>0</v>
      </c>
      <c r="H51" s="5">
        <f>SUM('Mountaineer:Charles Town'!H52)</f>
        <v>66937</v>
      </c>
      <c r="I51" s="5">
        <f>SUM('Mountaineer:Charles Town'!I52)</f>
        <v>35373</v>
      </c>
      <c r="J51" s="5">
        <f>SUM('Mountaineer:Charles Town'!J52)</f>
        <v>71782</v>
      </c>
      <c r="K51" s="5">
        <f>SUM('Mountaineer:Charles Town'!K52)</f>
        <v>20021</v>
      </c>
      <c r="L51" s="5">
        <f>SUM('Mountaineer:Charles Town'!L52)</f>
        <v>49575</v>
      </c>
      <c r="M51" s="5">
        <f>SUM('Mountaineer:Charles Town'!M52)</f>
        <v>3320.25</v>
      </c>
      <c r="N51" s="5">
        <f>SUM('Mountaineer:Charles Town'!N52)</f>
        <v>135119.75</v>
      </c>
      <c r="O51" s="5">
        <f>SUM('Mountaineer:Charles Town'!O52)</f>
        <v>70508.5</v>
      </c>
      <c r="P51" s="5">
        <f>SUM('Mountaineer:Charles Town'!P52)</f>
        <v>36142</v>
      </c>
      <c r="Q51" s="5">
        <f>SUM('Mountaineer:Charles Town'!Q52)</f>
        <v>38871.5</v>
      </c>
      <c r="R51" s="5">
        <f>SUM('Mountaineer:Charles Town'!R52)</f>
        <v>86727</v>
      </c>
      <c r="S51" s="5">
        <f>SUM('Mountaineer:Charles Town'!S52)</f>
        <v>0</v>
      </c>
      <c r="T51" s="5">
        <f>SUM('Mountaineer:Charles Town'!T52)</f>
        <v>44383</v>
      </c>
      <c r="U51" s="5">
        <f>SUM('Mountaineer:Charles Town'!U52)</f>
        <v>186731.5</v>
      </c>
      <c r="V51" s="5">
        <f>SUM('Mountaineer:Charles Town'!V52)</f>
        <v>0</v>
      </c>
      <c r="W51" s="5">
        <f>SUM('Mountaineer:Charles Town'!W52)</f>
        <v>24262.25</v>
      </c>
      <c r="X51" s="5">
        <f>SUM('Mountaineer:Charles Town'!X52)</f>
        <v>6731.57</v>
      </c>
      <c r="Y51" s="5">
        <f>SUM('Mountaineer:Charles Town'!Y52)</f>
        <v>19044.5</v>
      </c>
      <c r="Z51" s="5">
        <f>SUM('Mountaineer:Charles Town'!Z52)</f>
        <v>0</v>
      </c>
      <c r="AA51" s="5">
        <f>SUM('Mountaineer:Charles Town'!AA52)</f>
        <v>18180</v>
      </c>
      <c r="AB51" s="5">
        <f>SUM('Mountaineer:Charles Town'!AB52)</f>
        <v>62212</v>
      </c>
      <c r="AC51" s="5">
        <f>SUM('Mountaineer:Charles Town'!AC52)</f>
        <v>-31279</v>
      </c>
      <c r="AD51" s="5">
        <f>SUM('Mountaineer:Charles Town'!AD52)</f>
        <v>34613.5</v>
      </c>
      <c r="AE51" s="5">
        <f>SUM('Mountaineer:Charles Town'!AE52)</f>
        <v>1633262.07</v>
      </c>
      <c r="AF51" s="5">
        <f>SUM('Mountaineer:Charles Town'!AF52)</f>
        <v>571641.73</v>
      </c>
    </row>
    <row r="52" spans="1:32" ht="15" customHeight="1" x14ac:dyDescent="0.25">
      <c r="A52" s="20">
        <f t="shared" si="0"/>
        <v>45045</v>
      </c>
      <c r="B52" s="5">
        <f>SUM('Mountaineer:Charles Town'!B53)</f>
        <v>654544</v>
      </c>
      <c r="C52" s="5">
        <f>SUM('Mountaineer:Charles Town'!C53)</f>
        <v>159155</v>
      </c>
      <c r="D52" s="5">
        <f>SUM('Mountaineer:Charles Town'!D53)</f>
        <v>0</v>
      </c>
      <c r="E52" s="5">
        <f>SUM('Mountaineer:Charles Town'!E53)</f>
        <v>95197</v>
      </c>
      <c r="F52" s="5">
        <f>SUM('Mountaineer:Charles Town'!F53)</f>
        <v>0</v>
      </c>
      <c r="G52" s="5">
        <f>SUM('Mountaineer:Charles Town'!G53)</f>
        <v>0</v>
      </c>
      <c r="H52" s="5">
        <f>SUM('Mountaineer:Charles Town'!H53)</f>
        <v>29905</v>
      </c>
      <c r="I52" s="5">
        <f>SUM('Mountaineer:Charles Town'!I53)</f>
        <v>31027</v>
      </c>
      <c r="J52" s="5">
        <f>SUM('Mountaineer:Charles Town'!J53)</f>
        <v>82290.559999999998</v>
      </c>
      <c r="K52" s="5">
        <f>SUM('Mountaineer:Charles Town'!K53)</f>
        <v>14855</v>
      </c>
      <c r="L52" s="5">
        <f>SUM('Mountaineer:Charles Town'!L53)</f>
        <v>51154</v>
      </c>
      <c r="M52" s="5">
        <f>SUM('Mountaineer:Charles Town'!M53)</f>
        <v>55568.25</v>
      </c>
      <c r="N52" s="5">
        <f>SUM('Mountaineer:Charles Town'!N53)</f>
        <v>100234</v>
      </c>
      <c r="O52" s="5">
        <f>SUM('Mountaineer:Charles Town'!O53)</f>
        <v>49501</v>
      </c>
      <c r="P52" s="5">
        <f>SUM('Mountaineer:Charles Town'!P53)</f>
        <v>20020</v>
      </c>
      <c r="Q52" s="5">
        <f>SUM('Mountaineer:Charles Town'!Q53)</f>
        <v>41408.5</v>
      </c>
      <c r="R52" s="5">
        <f>SUM('Mountaineer:Charles Town'!R53)</f>
        <v>93784</v>
      </c>
      <c r="S52" s="5">
        <f>SUM('Mountaineer:Charles Town'!S53)</f>
        <v>0</v>
      </c>
      <c r="T52" s="5">
        <f>SUM('Mountaineer:Charles Town'!T53)</f>
        <v>50689</v>
      </c>
      <c r="U52" s="5">
        <f>SUM('Mountaineer:Charles Town'!U53)</f>
        <v>160953.5</v>
      </c>
      <c r="V52" s="5">
        <f>SUM('Mountaineer:Charles Town'!V53)</f>
        <v>0</v>
      </c>
      <c r="W52" s="5">
        <f>SUM('Mountaineer:Charles Town'!W53)</f>
        <v>39958.5</v>
      </c>
      <c r="X52" s="5">
        <f>SUM('Mountaineer:Charles Town'!X53)</f>
        <v>14678.94</v>
      </c>
      <c r="Y52" s="5">
        <f>SUM('Mountaineer:Charles Town'!Y53)</f>
        <v>10573.5</v>
      </c>
      <c r="Z52" s="5">
        <f>SUM('Mountaineer:Charles Town'!Z53)</f>
        <v>0</v>
      </c>
      <c r="AA52" s="5">
        <f>SUM('Mountaineer:Charles Town'!AA53)</f>
        <v>20665</v>
      </c>
      <c r="AB52" s="5">
        <f>SUM('Mountaineer:Charles Town'!AB53)</f>
        <v>113333</v>
      </c>
      <c r="AC52" s="5">
        <f>SUM('Mountaineer:Charles Town'!AC53)</f>
        <v>14748</v>
      </c>
      <c r="AD52" s="5">
        <f>SUM('Mountaineer:Charles Town'!AD53)</f>
        <v>18392.5</v>
      </c>
      <c r="AE52" s="5">
        <f>SUM('Mountaineer:Charles Town'!AE53)</f>
        <v>1922635.25</v>
      </c>
      <c r="AF52" s="5">
        <f>SUM('Mountaineer:Charles Town'!AF53)</f>
        <v>672922.35</v>
      </c>
    </row>
    <row r="53" spans="1:32" ht="15" customHeight="1" x14ac:dyDescent="0.25">
      <c r="A53" s="20">
        <f t="shared" si="0"/>
        <v>45052</v>
      </c>
      <c r="B53" s="5">
        <f>SUM('Mountaineer:Charles Town'!B54)</f>
        <v>673093.75</v>
      </c>
      <c r="C53" s="5">
        <f>SUM('Mountaineer:Charles Town'!C54)</f>
        <v>-82707.5</v>
      </c>
      <c r="D53" s="5">
        <f>SUM('Mountaineer:Charles Town'!D54)</f>
        <v>0</v>
      </c>
      <c r="E53" s="5">
        <f>SUM('Mountaineer:Charles Town'!E54)</f>
        <v>164825</v>
      </c>
      <c r="F53" s="5">
        <f>SUM('Mountaineer:Charles Town'!F54)</f>
        <v>0</v>
      </c>
      <c r="G53" s="5">
        <f>SUM('Mountaineer:Charles Town'!G54)</f>
        <v>0</v>
      </c>
      <c r="H53" s="5">
        <f>SUM('Mountaineer:Charles Town'!H54)</f>
        <v>26568</v>
      </c>
      <c r="I53" s="5">
        <f>SUM('Mountaineer:Charles Town'!I54)</f>
        <v>-24299</v>
      </c>
      <c r="J53" s="5">
        <f>SUM('Mountaineer:Charles Town'!J54)</f>
        <v>87660.5</v>
      </c>
      <c r="K53" s="5">
        <f>SUM('Mountaineer:Charles Town'!K54)</f>
        <v>9253</v>
      </c>
      <c r="L53" s="5">
        <f>SUM('Mountaineer:Charles Town'!L54)</f>
        <v>58286</v>
      </c>
      <c r="M53" s="5">
        <f>SUM('Mountaineer:Charles Town'!M54)</f>
        <v>-31540.75</v>
      </c>
      <c r="N53" s="5">
        <f>SUM('Mountaineer:Charles Town'!N54)</f>
        <v>114931.75</v>
      </c>
      <c r="O53" s="5">
        <f>SUM('Mountaineer:Charles Town'!O54)</f>
        <v>36905</v>
      </c>
      <c r="P53" s="5">
        <f>SUM('Mountaineer:Charles Town'!P54)</f>
        <v>40997</v>
      </c>
      <c r="Q53" s="5">
        <f>SUM('Mountaineer:Charles Town'!Q54)</f>
        <v>41248.5</v>
      </c>
      <c r="R53" s="5">
        <f>SUM('Mountaineer:Charles Town'!R54)</f>
        <v>90172</v>
      </c>
      <c r="S53" s="5">
        <f>SUM('Mountaineer:Charles Town'!S54)</f>
        <v>630</v>
      </c>
      <c r="T53" s="5">
        <f>SUM('Mountaineer:Charles Town'!T54)</f>
        <v>75692.75</v>
      </c>
      <c r="U53" s="5">
        <f>SUM('Mountaineer:Charles Town'!U54)</f>
        <v>130502.5</v>
      </c>
      <c r="V53" s="5">
        <f>SUM('Mountaineer:Charles Town'!V54)</f>
        <v>0</v>
      </c>
      <c r="W53" s="5">
        <f>SUM('Mountaineer:Charles Town'!W54)</f>
        <v>27490</v>
      </c>
      <c r="X53" s="5">
        <f>SUM('Mountaineer:Charles Town'!X54)</f>
        <v>16125.46</v>
      </c>
      <c r="Y53" s="5">
        <f>SUM('Mountaineer:Charles Town'!Y54)</f>
        <v>16715</v>
      </c>
      <c r="Z53" s="5">
        <f>SUM('Mountaineer:Charles Town'!Z54)</f>
        <v>0</v>
      </c>
      <c r="AA53" s="5">
        <f>SUM('Mountaineer:Charles Town'!AA54)</f>
        <v>31566</v>
      </c>
      <c r="AB53" s="5">
        <f>SUM('Mountaineer:Charles Town'!AB54)</f>
        <v>70234</v>
      </c>
      <c r="AC53" s="5">
        <f>SUM('Mountaineer:Charles Town'!AC54)</f>
        <v>38411.5</v>
      </c>
      <c r="AD53" s="5">
        <f>SUM('Mountaineer:Charles Town'!AD54)</f>
        <v>9589.5</v>
      </c>
      <c r="AE53" s="5">
        <f>SUM('Mountaineer:Charles Town'!AE54)</f>
        <v>1622349.96</v>
      </c>
      <c r="AF53" s="5">
        <f>SUM('Mountaineer:Charles Town'!AF54)</f>
        <v>567822.49</v>
      </c>
    </row>
    <row r="54" spans="1:32" ht="15" customHeight="1" x14ac:dyDescent="0.25">
      <c r="A54" s="20">
        <f t="shared" si="0"/>
        <v>45059</v>
      </c>
      <c r="B54" s="5">
        <f>SUM('Mountaineer:Charles Town'!B55)</f>
        <v>441740.75</v>
      </c>
      <c r="C54" s="5">
        <f>SUM('Mountaineer:Charles Town'!C55)</f>
        <v>166481</v>
      </c>
      <c r="D54" s="5">
        <f>SUM('Mountaineer:Charles Town'!D55)</f>
        <v>0</v>
      </c>
      <c r="E54" s="5">
        <f>SUM('Mountaineer:Charles Town'!E55)</f>
        <v>202674</v>
      </c>
      <c r="F54" s="5">
        <f>SUM('Mountaineer:Charles Town'!F55)</f>
        <v>0</v>
      </c>
      <c r="G54" s="5">
        <f>SUM('Mountaineer:Charles Town'!G55)</f>
        <v>0</v>
      </c>
      <c r="H54" s="5">
        <f>SUM('Mountaineer:Charles Town'!H55)</f>
        <v>37860</v>
      </c>
      <c r="I54" s="5">
        <f>SUM('Mountaineer:Charles Town'!I55)</f>
        <v>34569</v>
      </c>
      <c r="J54" s="5">
        <f>SUM('Mountaineer:Charles Town'!J55)</f>
        <v>-7558</v>
      </c>
      <c r="K54" s="5">
        <f>SUM('Mountaineer:Charles Town'!K55)</f>
        <v>16183</v>
      </c>
      <c r="L54" s="5">
        <f>SUM('Mountaineer:Charles Town'!L55)</f>
        <v>57633</v>
      </c>
      <c r="M54" s="5">
        <f>SUM('Mountaineer:Charles Town'!M55)</f>
        <v>76669.75</v>
      </c>
      <c r="N54" s="5">
        <f>SUM('Mountaineer:Charles Town'!N55)</f>
        <v>225233.75</v>
      </c>
      <c r="O54" s="5">
        <f>SUM('Mountaineer:Charles Town'!O55)</f>
        <v>63299</v>
      </c>
      <c r="P54" s="5">
        <f>SUM('Mountaineer:Charles Town'!P55)</f>
        <v>42507</v>
      </c>
      <c r="Q54" s="5">
        <f>SUM('Mountaineer:Charles Town'!Q55)</f>
        <v>42870.5</v>
      </c>
      <c r="R54" s="5">
        <f>SUM('Mountaineer:Charles Town'!R55)</f>
        <v>88406</v>
      </c>
      <c r="S54" s="5">
        <f>SUM('Mountaineer:Charles Town'!S55)</f>
        <v>720</v>
      </c>
      <c r="T54" s="5">
        <f>SUM('Mountaineer:Charles Town'!T55)</f>
        <v>34418.75</v>
      </c>
      <c r="U54" s="5">
        <f>SUM('Mountaineer:Charles Town'!U55)</f>
        <v>176145</v>
      </c>
      <c r="V54" s="5">
        <f>SUM('Mountaineer:Charles Town'!V55)</f>
        <v>0</v>
      </c>
      <c r="W54" s="5">
        <f>SUM('Mountaineer:Charles Town'!W55)</f>
        <v>23757.75</v>
      </c>
      <c r="X54" s="5">
        <f>SUM('Mountaineer:Charles Town'!X55)</f>
        <v>21076.09</v>
      </c>
      <c r="Y54" s="5">
        <f>SUM('Mountaineer:Charles Town'!Y55)</f>
        <v>6639</v>
      </c>
      <c r="Z54" s="5">
        <f>SUM('Mountaineer:Charles Town'!Z55)</f>
        <v>0</v>
      </c>
      <c r="AA54" s="5">
        <f>SUM('Mountaineer:Charles Town'!AA55)</f>
        <v>26525</v>
      </c>
      <c r="AB54" s="5">
        <f>SUM('Mountaineer:Charles Town'!AB55)</f>
        <v>109821</v>
      </c>
      <c r="AC54" s="5">
        <f>SUM('Mountaineer:Charles Town'!AC55)</f>
        <v>42018.5</v>
      </c>
      <c r="AD54" s="5">
        <f>SUM('Mountaineer:Charles Town'!AD55)</f>
        <v>26317.5</v>
      </c>
      <c r="AE54" s="5">
        <f>SUM('Mountaineer:Charles Town'!AE55)</f>
        <v>1956007.3399999999</v>
      </c>
      <c r="AF54" s="5">
        <f>SUM('Mountaineer:Charles Town'!AF55)</f>
        <v>684602.57000000007</v>
      </c>
    </row>
    <row r="55" spans="1:32" ht="15" customHeight="1" x14ac:dyDescent="0.25">
      <c r="A55" s="20">
        <f t="shared" si="0"/>
        <v>45066</v>
      </c>
      <c r="B55" s="5">
        <f>SUM('Mountaineer:Charles Town'!B56)</f>
        <v>424574</v>
      </c>
      <c r="C55" s="5">
        <f>SUM('Mountaineer:Charles Town'!C56)</f>
        <v>380629.5</v>
      </c>
      <c r="D55" s="5">
        <f>SUM('Mountaineer:Charles Town'!D56)</f>
        <v>0</v>
      </c>
      <c r="E55" s="5">
        <f>SUM('Mountaineer:Charles Town'!E56)</f>
        <v>221149</v>
      </c>
      <c r="F55" s="5">
        <f>SUM('Mountaineer:Charles Town'!F56)</f>
        <v>0</v>
      </c>
      <c r="G55" s="5">
        <f>SUM('Mountaineer:Charles Town'!G56)</f>
        <v>0</v>
      </c>
      <c r="H55" s="5">
        <f>SUM('Mountaineer:Charles Town'!H56)</f>
        <v>44564</v>
      </c>
      <c r="I55" s="5">
        <f>SUM('Mountaineer:Charles Town'!I56)</f>
        <v>65745</v>
      </c>
      <c r="J55" s="5">
        <f>SUM('Mountaineer:Charles Town'!J56)</f>
        <v>75070</v>
      </c>
      <c r="K55" s="5">
        <f>SUM('Mountaineer:Charles Town'!K56)</f>
        <v>11053</v>
      </c>
      <c r="L55" s="5">
        <f>SUM('Mountaineer:Charles Town'!L56)</f>
        <v>2513</v>
      </c>
      <c r="M55" s="5">
        <f>SUM('Mountaineer:Charles Town'!M56)</f>
        <v>54723</v>
      </c>
      <c r="N55" s="5">
        <f>SUM('Mountaineer:Charles Town'!N56)</f>
        <v>158460.75</v>
      </c>
      <c r="O55" s="5">
        <f>SUM('Mountaineer:Charles Town'!O56)</f>
        <v>39700</v>
      </c>
      <c r="P55" s="5">
        <f>SUM('Mountaineer:Charles Town'!P56)</f>
        <v>21267</v>
      </c>
      <c r="Q55" s="5">
        <f>SUM('Mountaineer:Charles Town'!Q56)</f>
        <v>26189</v>
      </c>
      <c r="R55" s="5">
        <f>SUM('Mountaineer:Charles Town'!R56)</f>
        <v>86943</v>
      </c>
      <c r="S55" s="5">
        <f>SUM('Mountaineer:Charles Town'!S56)</f>
        <v>885</v>
      </c>
      <c r="T55" s="5">
        <f>SUM('Mountaineer:Charles Town'!T56)</f>
        <v>42576.5</v>
      </c>
      <c r="U55" s="5">
        <f>SUM('Mountaineer:Charles Town'!U56)</f>
        <v>198390.5</v>
      </c>
      <c r="V55" s="5">
        <f>SUM('Mountaineer:Charles Town'!V56)</f>
        <v>0</v>
      </c>
      <c r="W55" s="5">
        <f>SUM('Mountaineer:Charles Town'!W56)</f>
        <v>10887.25</v>
      </c>
      <c r="X55" s="5">
        <f>SUM('Mountaineer:Charles Town'!X56)</f>
        <v>17737.900000000001</v>
      </c>
      <c r="Y55" s="5">
        <f>SUM('Mountaineer:Charles Town'!Y56)</f>
        <v>1583</v>
      </c>
      <c r="Z55" s="5">
        <f>SUM('Mountaineer:Charles Town'!Z56)</f>
        <v>0</v>
      </c>
      <c r="AA55" s="5">
        <f>SUM('Mountaineer:Charles Town'!AA56)</f>
        <v>29897</v>
      </c>
      <c r="AB55" s="5">
        <f>SUM('Mountaineer:Charles Town'!AB56)</f>
        <v>60451.5</v>
      </c>
      <c r="AC55" s="5">
        <f>SUM('Mountaineer:Charles Town'!AC56)</f>
        <v>18417.5</v>
      </c>
      <c r="AD55" s="5">
        <f>SUM('Mountaineer:Charles Town'!AD56)</f>
        <v>18522</v>
      </c>
      <c r="AE55" s="5">
        <f>SUM('Mountaineer:Charles Town'!AE56)</f>
        <v>2011928.4</v>
      </c>
      <c r="AF55" s="5">
        <f>SUM('Mountaineer:Charles Town'!AF56)</f>
        <v>704174.95</v>
      </c>
    </row>
    <row r="56" spans="1:32" ht="15" customHeight="1" x14ac:dyDescent="0.25">
      <c r="A56" s="20">
        <f t="shared" si="0"/>
        <v>45073</v>
      </c>
      <c r="B56" s="5">
        <f>SUM('Mountaineer:Charles Town'!B57)</f>
        <v>694634.25</v>
      </c>
      <c r="C56" s="5">
        <f>SUM('Mountaineer:Charles Town'!C57)</f>
        <v>11539</v>
      </c>
      <c r="D56" s="5">
        <f>SUM('Mountaineer:Charles Town'!D57)</f>
        <v>0</v>
      </c>
      <c r="E56" s="5">
        <f>SUM('Mountaineer:Charles Town'!E57)</f>
        <v>256425</v>
      </c>
      <c r="F56" s="5">
        <f>SUM('Mountaineer:Charles Town'!F57)</f>
        <v>0</v>
      </c>
      <c r="G56" s="5">
        <f>SUM('Mountaineer:Charles Town'!G57)</f>
        <v>0</v>
      </c>
      <c r="H56" s="5">
        <f>SUM('Mountaineer:Charles Town'!H57)</f>
        <v>25852</v>
      </c>
      <c r="I56" s="5">
        <f>SUM('Mountaineer:Charles Town'!I57)</f>
        <v>43893</v>
      </c>
      <c r="J56" s="5">
        <f>SUM('Mountaineer:Charles Town'!J57)</f>
        <v>65745</v>
      </c>
      <c r="K56" s="5">
        <f>SUM('Mountaineer:Charles Town'!K57)</f>
        <v>18930</v>
      </c>
      <c r="L56" s="5">
        <f>SUM('Mountaineer:Charles Town'!L57)</f>
        <v>33362</v>
      </c>
      <c r="M56" s="5">
        <f>SUM('Mountaineer:Charles Town'!M57)</f>
        <v>618.75</v>
      </c>
      <c r="N56" s="5">
        <f>SUM('Mountaineer:Charles Town'!N57)</f>
        <v>156451</v>
      </c>
      <c r="O56" s="5">
        <f>SUM('Mountaineer:Charles Town'!O57)</f>
        <v>69896</v>
      </c>
      <c r="P56" s="5">
        <f>SUM('Mountaineer:Charles Town'!P57)</f>
        <v>38114</v>
      </c>
      <c r="Q56" s="5">
        <f>SUM('Mountaineer:Charles Town'!Q57)</f>
        <v>35012</v>
      </c>
      <c r="R56" s="5">
        <f>SUM('Mountaineer:Charles Town'!R57)</f>
        <v>93260</v>
      </c>
      <c r="S56" s="5">
        <f>SUM('Mountaineer:Charles Town'!S57)</f>
        <v>870</v>
      </c>
      <c r="T56" s="5">
        <f>SUM('Mountaineer:Charles Town'!T57)</f>
        <v>-2236</v>
      </c>
      <c r="U56" s="5">
        <f>SUM('Mountaineer:Charles Town'!U57)</f>
        <v>237259.25</v>
      </c>
      <c r="V56" s="5">
        <f>SUM('Mountaineer:Charles Town'!V57)</f>
        <v>0</v>
      </c>
      <c r="W56" s="5">
        <f>SUM('Mountaineer:Charles Town'!W57)</f>
        <v>40618</v>
      </c>
      <c r="X56" s="5">
        <f>SUM('Mountaineer:Charles Town'!X57)</f>
        <v>15148.59</v>
      </c>
      <c r="Y56" s="5">
        <f>SUM('Mountaineer:Charles Town'!Y57)</f>
        <v>5933.5</v>
      </c>
      <c r="Z56" s="5">
        <f>SUM('Mountaineer:Charles Town'!Z57)</f>
        <v>0</v>
      </c>
      <c r="AA56" s="5">
        <f>SUM('Mountaineer:Charles Town'!AA57)</f>
        <v>25770</v>
      </c>
      <c r="AB56" s="5">
        <f>SUM('Mountaineer:Charles Town'!AB57)</f>
        <v>116201</v>
      </c>
      <c r="AC56" s="5">
        <f>SUM('Mountaineer:Charles Town'!AC57)</f>
        <v>17461.5</v>
      </c>
      <c r="AD56" s="5">
        <f>SUM('Mountaineer:Charles Town'!AD57)</f>
        <v>24702.5</v>
      </c>
      <c r="AE56" s="5">
        <f>SUM('Mountaineer:Charles Town'!AE57)</f>
        <v>2025460.3399999999</v>
      </c>
      <c r="AF56" s="5">
        <f>SUM('Mountaineer:Charles Town'!AF57)</f>
        <v>708911.12999999989</v>
      </c>
    </row>
    <row r="57" spans="1:32" ht="15" customHeight="1" x14ac:dyDescent="0.25">
      <c r="A57" s="20">
        <f t="shared" si="0"/>
        <v>45080</v>
      </c>
      <c r="B57" s="5">
        <f>SUM('Mountaineer:Charles Town'!B58)</f>
        <v>511445.25</v>
      </c>
      <c r="C57" s="5">
        <f>SUM('Mountaineer:Charles Town'!C58)</f>
        <v>76563.5</v>
      </c>
      <c r="D57" s="5">
        <f>SUM('Mountaineer:Charles Town'!D58)</f>
        <v>0</v>
      </c>
      <c r="E57" s="5">
        <f>SUM('Mountaineer:Charles Town'!E58)</f>
        <v>206011</v>
      </c>
      <c r="F57" s="5">
        <f>SUM('Mountaineer:Charles Town'!F58)</f>
        <v>0</v>
      </c>
      <c r="G57" s="5">
        <f>SUM('Mountaineer:Charles Town'!G58)</f>
        <v>0</v>
      </c>
      <c r="H57" s="5">
        <f>SUM('Mountaineer:Charles Town'!H58)</f>
        <v>5986</v>
      </c>
      <c r="I57" s="5">
        <f>SUM('Mountaineer:Charles Town'!I58)</f>
        <v>33679</v>
      </c>
      <c r="J57" s="5">
        <f>SUM('Mountaineer:Charles Town'!J58)</f>
        <v>60138</v>
      </c>
      <c r="K57" s="5">
        <f>SUM('Mountaineer:Charles Town'!K58)</f>
        <v>12137</v>
      </c>
      <c r="L57" s="5">
        <f>SUM('Mountaineer:Charles Town'!L58)</f>
        <v>49181</v>
      </c>
      <c r="M57" s="5">
        <f>SUM('Mountaineer:Charles Town'!M58)</f>
        <v>43779.25</v>
      </c>
      <c r="N57" s="5">
        <f>SUM('Mountaineer:Charles Town'!N58)</f>
        <v>113370.25</v>
      </c>
      <c r="O57" s="5">
        <f>SUM('Mountaineer:Charles Town'!O58)</f>
        <v>37952</v>
      </c>
      <c r="P57" s="5">
        <f>SUM('Mountaineer:Charles Town'!P58)</f>
        <v>17430.5</v>
      </c>
      <c r="Q57" s="5">
        <f>SUM('Mountaineer:Charles Town'!Q58)</f>
        <v>42085</v>
      </c>
      <c r="R57" s="5">
        <f>SUM('Mountaineer:Charles Town'!R58)</f>
        <v>93922</v>
      </c>
      <c r="S57" s="5">
        <f>SUM('Mountaineer:Charles Town'!S58)</f>
        <v>0</v>
      </c>
      <c r="T57" s="5">
        <f>SUM('Mountaineer:Charles Town'!T58)</f>
        <v>63146</v>
      </c>
      <c r="U57" s="5">
        <f>SUM('Mountaineer:Charles Town'!U58)</f>
        <v>204218.5</v>
      </c>
      <c r="V57" s="5">
        <f>SUM('Mountaineer:Charles Town'!V58)</f>
        <v>0</v>
      </c>
      <c r="W57" s="5">
        <f>SUM('Mountaineer:Charles Town'!W58)</f>
        <v>34462.75</v>
      </c>
      <c r="X57" s="5">
        <f>SUM('Mountaineer:Charles Town'!X58)</f>
        <v>13467.49</v>
      </c>
      <c r="Y57" s="5">
        <f>SUM('Mountaineer:Charles Town'!Y58)</f>
        <v>407.5</v>
      </c>
      <c r="Z57" s="5">
        <f>SUM('Mountaineer:Charles Town'!Z58)</f>
        <v>0</v>
      </c>
      <c r="AA57" s="5">
        <f>SUM('Mountaineer:Charles Town'!AA58)</f>
        <v>21888</v>
      </c>
      <c r="AB57" s="5">
        <f>SUM('Mountaineer:Charles Town'!AB58)</f>
        <v>104794.5</v>
      </c>
      <c r="AC57" s="5">
        <f>SUM('Mountaineer:Charles Town'!AC58)</f>
        <v>30209</v>
      </c>
      <c r="AD57" s="5">
        <f>SUM('Mountaineer:Charles Town'!AD58)</f>
        <v>23232.5</v>
      </c>
      <c r="AE57" s="5">
        <f>SUM('Mountaineer:Charles Town'!AE58)</f>
        <v>1799505.99</v>
      </c>
      <c r="AF57" s="5">
        <f>SUM('Mountaineer:Charles Town'!AF58)</f>
        <v>629827.10000000009</v>
      </c>
    </row>
    <row r="58" spans="1:32" ht="15" customHeight="1" x14ac:dyDescent="0.25">
      <c r="A58" s="20">
        <f t="shared" si="0"/>
        <v>45087</v>
      </c>
      <c r="B58" s="5">
        <f>SUM('Mountaineer:Charles Town'!B59)</f>
        <v>457817.75</v>
      </c>
      <c r="C58" s="5">
        <f>SUM('Mountaineer:Charles Town'!C59)</f>
        <v>67238</v>
      </c>
      <c r="D58" s="5">
        <f>SUM('Mountaineer:Charles Town'!D59)</f>
        <v>0</v>
      </c>
      <c r="E58" s="5">
        <f>SUM('Mountaineer:Charles Town'!E59)</f>
        <v>143443</v>
      </c>
      <c r="F58" s="5">
        <f>SUM('Mountaineer:Charles Town'!F59)</f>
        <v>0</v>
      </c>
      <c r="G58" s="5">
        <f>SUM('Mountaineer:Charles Town'!G59)</f>
        <v>0</v>
      </c>
      <c r="H58" s="5">
        <f>SUM('Mountaineer:Charles Town'!H59)</f>
        <v>23018</v>
      </c>
      <c r="I58" s="5">
        <f>SUM('Mountaineer:Charles Town'!I59)</f>
        <v>39732</v>
      </c>
      <c r="J58" s="5">
        <f>SUM('Mountaineer:Charles Town'!J59)</f>
        <v>43457</v>
      </c>
      <c r="K58" s="5">
        <f>SUM('Mountaineer:Charles Town'!K59)</f>
        <v>13566</v>
      </c>
      <c r="L58" s="5">
        <f>SUM('Mountaineer:Charles Town'!L59)</f>
        <v>62356</v>
      </c>
      <c r="M58" s="5">
        <f>SUM('Mountaineer:Charles Town'!M59)</f>
        <v>13630.5</v>
      </c>
      <c r="N58" s="5">
        <f>SUM('Mountaineer:Charles Town'!N59)</f>
        <v>151689</v>
      </c>
      <c r="O58" s="5">
        <f>SUM('Mountaineer:Charles Town'!O59)</f>
        <v>66376</v>
      </c>
      <c r="P58" s="5">
        <f>SUM('Mountaineer:Charles Town'!P59)</f>
        <v>12233.5</v>
      </c>
      <c r="Q58" s="5">
        <f>SUM('Mountaineer:Charles Town'!Q59)</f>
        <v>35544</v>
      </c>
      <c r="R58" s="5">
        <f>SUM('Mountaineer:Charles Town'!R59)</f>
        <v>89228</v>
      </c>
      <c r="S58" s="5">
        <f>SUM('Mountaineer:Charles Town'!S59)</f>
        <v>420</v>
      </c>
      <c r="T58" s="5">
        <f>SUM('Mountaineer:Charles Town'!T59)</f>
        <v>25921</v>
      </c>
      <c r="U58" s="5">
        <f>SUM('Mountaineer:Charles Town'!U59)</f>
        <v>121648.5</v>
      </c>
      <c r="V58" s="5">
        <f>SUM('Mountaineer:Charles Town'!V59)</f>
        <v>0</v>
      </c>
      <c r="W58" s="5">
        <f>SUM('Mountaineer:Charles Town'!W59)</f>
        <v>10390.25</v>
      </c>
      <c r="X58" s="5">
        <f>SUM('Mountaineer:Charles Town'!X59)</f>
        <v>16537.099999999999</v>
      </c>
      <c r="Y58" s="5">
        <f>SUM('Mountaineer:Charles Town'!Y59)</f>
        <v>4788</v>
      </c>
      <c r="Z58" s="5">
        <f>SUM('Mountaineer:Charles Town'!Z59)</f>
        <v>0</v>
      </c>
      <c r="AA58" s="5">
        <f>SUM('Mountaineer:Charles Town'!AA59)</f>
        <v>14287</v>
      </c>
      <c r="AB58" s="5">
        <f>SUM('Mountaineer:Charles Town'!AB59)</f>
        <v>32368</v>
      </c>
      <c r="AC58" s="5">
        <f>SUM('Mountaineer:Charles Town'!AC59)</f>
        <v>22672.5</v>
      </c>
      <c r="AD58" s="5">
        <f>SUM('Mountaineer:Charles Town'!AD59)</f>
        <v>22354</v>
      </c>
      <c r="AE58" s="5">
        <f>SUM('Mountaineer:Charles Town'!AE59)</f>
        <v>1490715.1</v>
      </c>
      <c r="AF58" s="5">
        <f>SUM('Mountaineer:Charles Town'!AF59)</f>
        <v>521750.30000000005</v>
      </c>
    </row>
    <row r="59" spans="1:32" ht="15" customHeight="1" x14ac:dyDescent="0.25">
      <c r="A59" s="20">
        <f t="shared" si="0"/>
        <v>45094</v>
      </c>
      <c r="B59" s="5">
        <f>SUM('Mountaineer:Charles Town'!B60)</f>
        <v>578652.44999999995</v>
      </c>
      <c r="C59" s="5">
        <f>SUM('Mountaineer:Charles Town'!C60)</f>
        <v>153428.5</v>
      </c>
      <c r="D59" s="5">
        <f>SUM('Mountaineer:Charles Town'!D60)</f>
        <v>0</v>
      </c>
      <c r="E59" s="5">
        <f>SUM('Mountaineer:Charles Town'!E60)</f>
        <v>192488</v>
      </c>
      <c r="F59" s="5">
        <f>SUM('Mountaineer:Charles Town'!F60)</f>
        <v>0</v>
      </c>
      <c r="G59" s="5">
        <f>SUM('Mountaineer:Charles Town'!G60)</f>
        <v>0</v>
      </c>
      <c r="H59" s="5">
        <f>SUM('Mountaineer:Charles Town'!H60)</f>
        <v>13401</v>
      </c>
      <c r="I59" s="5">
        <f>SUM('Mountaineer:Charles Town'!I60)</f>
        <v>45389</v>
      </c>
      <c r="J59" s="5">
        <f>SUM('Mountaineer:Charles Town'!J60)</f>
        <v>6470</v>
      </c>
      <c r="K59" s="5">
        <f>SUM('Mountaineer:Charles Town'!K60)</f>
        <v>20287</v>
      </c>
      <c r="L59" s="5">
        <f>SUM('Mountaineer:Charles Town'!L60)</f>
        <v>26921</v>
      </c>
      <c r="M59" s="5">
        <f>SUM('Mountaineer:Charles Town'!M60)</f>
        <v>94722</v>
      </c>
      <c r="N59" s="5">
        <f>SUM('Mountaineer:Charles Town'!N60)</f>
        <v>177855.5</v>
      </c>
      <c r="O59" s="5">
        <f>SUM('Mountaineer:Charles Town'!O60)</f>
        <v>69316</v>
      </c>
      <c r="P59" s="5">
        <f>SUM('Mountaineer:Charles Town'!P60)</f>
        <v>33493</v>
      </c>
      <c r="Q59" s="5">
        <f>SUM('Mountaineer:Charles Town'!Q60)</f>
        <v>41073.75</v>
      </c>
      <c r="R59" s="5">
        <f>SUM('Mountaineer:Charles Town'!R60)</f>
        <v>94996</v>
      </c>
      <c r="S59" s="5">
        <f>SUM('Mountaineer:Charles Town'!S60)</f>
        <v>525</v>
      </c>
      <c r="T59" s="5">
        <f>SUM('Mountaineer:Charles Town'!T60)</f>
        <v>26652.5</v>
      </c>
      <c r="U59" s="5">
        <f>SUM('Mountaineer:Charles Town'!U60)</f>
        <v>268968.75</v>
      </c>
      <c r="V59" s="5">
        <f>SUM('Mountaineer:Charles Town'!V60)</f>
        <v>0</v>
      </c>
      <c r="W59" s="5">
        <f>SUM('Mountaineer:Charles Town'!W60)</f>
        <v>32120.75</v>
      </c>
      <c r="X59" s="5">
        <f>SUM('Mountaineer:Charles Town'!X60)</f>
        <v>22551.52</v>
      </c>
      <c r="Y59" s="5">
        <f>SUM('Mountaineer:Charles Town'!Y60)</f>
        <v>5094.5</v>
      </c>
      <c r="Z59" s="5">
        <f>SUM('Mountaineer:Charles Town'!Z60)</f>
        <v>0</v>
      </c>
      <c r="AA59" s="5">
        <f>SUM('Mountaineer:Charles Town'!AA60)</f>
        <v>15385</v>
      </c>
      <c r="AB59" s="5">
        <f>SUM('Mountaineer:Charles Town'!AB60)</f>
        <v>80146</v>
      </c>
      <c r="AC59" s="5">
        <f>SUM('Mountaineer:Charles Town'!AC60)</f>
        <v>16719.5</v>
      </c>
      <c r="AD59" s="5">
        <f>SUM('Mountaineer:Charles Town'!AD60)</f>
        <v>18129</v>
      </c>
      <c r="AE59" s="5">
        <f>SUM('Mountaineer:Charles Town'!AE60)</f>
        <v>2034785.72</v>
      </c>
      <c r="AF59" s="5">
        <f>SUM('Mountaineer:Charles Town'!AF60)</f>
        <v>712175.01</v>
      </c>
    </row>
    <row r="60" spans="1:32" ht="15" customHeight="1" x14ac:dyDescent="0.25">
      <c r="A60" s="20">
        <f t="shared" si="0"/>
        <v>45101</v>
      </c>
      <c r="B60" s="5">
        <f>SUM('Mountaineer:Charles Town'!B61)</f>
        <v>565827.25</v>
      </c>
      <c r="C60" s="5">
        <f>SUM('Mountaineer:Charles Town'!C61)</f>
        <v>340102.5</v>
      </c>
      <c r="D60" s="5">
        <f>SUM('Mountaineer:Charles Town'!D61)</f>
        <v>0</v>
      </c>
      <c r="E60" s="5">
        <f>SUM('Mountaineer:Charles Town'!E61)</f>
        <v>224523</v>
      </c>
      <c r="F60" s="5">
        <f>SUM('Mountaineer:Charles Town'!F61)</f>
        <v>0</v>
      </c>
      <c r="G60" s="5">
        <f>SUM('Mountaineer:Charles Town'!G61)</f>
        <v>0</v>
      </c>
      <c r="H60" s="5">
        <f>SUM('Mountaineer:Charles Town'!H61)</f>
        <v>31666</v>
      </c>
      <c r="I60" s="5">
        <f>SUM('Mountaineer:Charles Town'!I61)</f>
        <v>54338</v>
      </c>
      <c r="J60" s="5">
        <f>SUM('Mountaineer:Charles Town'!J61)</f>
        <v>61832</v>
      </c>
      <c r="K60" s="5">
        <f>SUM('Mountaineer:Charles Town'!K61)</f>
        <v>12445</v>
      </c>
      <c r="L60" s="5">
        <f>SUM('Mountaineer:Charles Town'!L61)</f>
        <v>31642</v>
      </c>
      <c r="M60" s="5">
        <f>SUM('Mountaineer:Charles Town'!M61)</f>
        <v>49073</v>
      </c>
      <c r="N60" s="5">
        <f>SUM('Mountaineer:Charles Town'!N61)</f>
        <v>-23935.75</v>
      </c>
      <c r="O60" s="5">
        <f>SUM('Mountaineer:Charles Town'!O61)</f>
        <v>62558</v>
      </c>
      <c r="P60" s="5">
        <f>SUM('Mountaineer:Charles Town'!P61)</f>
        <v>80792</v>
      </c>
      <c r="Q60" s="5">
        <f>SUM('Mountaineer:Charles Town'!Q61)</f>
        <v>40988</v>
      </c>
      <c r="R60" s="5">
        <f>SUM('Mountaineer:Charles Town'!R61)</f>
        <v>95457</v>
      </c>
      <c r="S60" s="5">
        <f>SUM('Mountaineer:Charles Town'!S61)</f>
        <v>705</v>
      </c>
      <c r="T60" s="5">
        <f>SUM('Mountaineer:Charles Town'!T61)</f>
        <v>61157.5</v>
      </c>
      <c r="U60" s="5">
        <f>SUM('Mountaineer:Charles Town'!U61)</f>
        <v>158152.5</v>
      </c>
      <c r="V60" s="5">
        <f>SUM('Mountaineer:Charles Town'!V61)</f>
        <v>0</v>
      </c>
      <c r="W60" s="5">
        <f>SUM('Mountaineer:Charles Town'!W61)</f>
        <v>36427.5</v>
      </c>
      <c r="X60" s="5">
        <f>SUM('Mountaineer:Charles Town'!X61)</f>
        <v>8180.83</v>
      </c>
      <c r="Y60" s="5">
        <f>SUM('Mountaineer:Charles Town'!Y61)</f>
        <v>5991</v>
      </c>
      <c r="Z60" s="5">
        <f>SUM('Mountaineer:Charles Town'!Z61)</f>
        <v>0</v>
      </c>
      <c r="AA60" s="5">
        <f>SUM('Mountaineer:Charles Town'!AA61)</f>
        <v>21888</v>
      </c>
      <c r="AB60" s="5">
        <f>SUM('Mountaineer:Charles Town'!AB61)</f>
        <v>129320</v>
      </c>
      <c r="AC60" s="5">
        <f>SUM('Mountaineer:Charles Town'!AC61)</f>
        <v>28126.5</v>
      </c>
      <c r="AD60" s="5">
        <f>SUM('Mountaineer:Charles Town'!AD61)</f>
        <v>14987.5</v>
      </c>
      <c r="AE60" s="5">
        <f>SUM('Mountaineer:Charles Town'!AE61)</f>
        <v>2092244.33</v>
      </c>
      <c r="AF60" s="5">
        <f>SUM('Mountaineer:Charles Town'!AF61)</f>
        <v>732285.52</v>
      </c>
    </row>
    <row r="61" spans="1:32" ht="15" customHeight="1" x14ac:dyDescent="0.25">
      <c r="A61" s="31" t="s">
        <v>43</v>
      </c>
      <c r="B61" s="5">
        <f>SUM('Mountaineer:Charles Town'!B62)</f>
        <v>440690.9</v>
      </c>
      <c r="C61" s="5">
        <f>SUM('Mountaineer:Charles Town'!C62)</f>
        <v>132462</v>
      </c>
      <c r="D61" s="5">
        <f>SUM('Mountaineer:Charles Town'!D62)</f>
        <v>0</v>
      </c>
      <c r="E61" s="5">
        <f>SUM('Mountaineer:Charles Town'!E62)</f>
        <v>13996</v>
      </c>
      <c r="F61" s="5">
        <f>SUM('Mountaineer:Charles Town'!F62)</f>
        <v>0</v>
      </c>
      <c r="G61" s="5">
        <f>SUM('Mountaineer:Charles Town'!G62)</f>
        <v>0</v>
      </c>
      <c r="H61" s="5">
        <f>SUM('Mountaineer:Charles Town'!H62)</f>
        <v>-378</v>
      </c>
      <c r="I61" s="5">
        <f>SUM('Mountaineer:Charles Town'!I62)</f>
        <v>22027</v>
      </c>
      <c r="J61" s="5">
        <f>SUM('Mountaineer:Charles Town'!J62)</f>
        <v>43046</v>
      </c>
      <c r="K61" s="5">
        <f>SUM('Mountaineer:Charles Town'!K62)</f>
        <v>8361</v>
      </c>
      <c r="L61" s="5">
        <f>SUM('Mountaineer:Charles Town'!L62)</f>
        <v>69502</v>
      </c>
      <c r="M61" s="5">
        <f>SUM('Mountaineer:Charles Town'!M62)</f>
        <v>45874</v>
      </c>
      <c r="N61" s="5">
        <f>SUM('Mountaineer:Charles Town'!N62)</f>
        <v>86476</v>
      </c>
      <c r="O61" s="5">
        <f>SUM('Mountaineer:Charles Town'!O62)</f>
        <v>69326</v>
      </c>
      <c r="P61" s="5">
        <f>SUM('Mountaineer:Charles Town'!P62)</f>
        <v>18822</v>
      </c>
      <c r="Q61" s="5">
        <f>SUM('Mountaineer:Charles Town'!Q62)</f>
        <v>28428</v>
      </c>
      <c r="R61" s="5">
        <f>SUM('Mountaineer:Charles Town'!R62)</f>
        <v>63910</v>
      </c>
      <c r="S61" s="5">
        <f>SUM('Mountaineer:Charles Town'!S62)</f>
        <v>270</v>
      </c>
      <c r="T61" s="5">
        <f>SUM('Mountaineer:Charles Town'!T62)</f>
        <v>36510.5</v>
      </c>
      <c r="U61" s="5">
        <f>SUM('Mountaineer:Charles Town'!U62)</f>
        <v>188220</v>
      </c>
      <c r="V61" s="5">
        <f>SUM('Mountaineer:Charles Town'!V62)</f>
        <v>0</v>
      </c>
      <c r="W61" s="5">
        <f>SUM('Mountaineer:Charles Town'!W62)</f>
        <v>17687</v>
      </c>
      <c r="X61" s="5">
        <f>SUM('Mountaineer:Charles Town'!X62)</f>
        <v>24434.66</v>
      </c>
      <c r="Y61" s="5">
        <f>SUM('Mountaineer:Charles Town'!Y62)</f>
        <v>1545</v>
      </c>
      <c r="Z61" s="5">
        <f>SUM('Mountaineer:Charles Town'!Z62)</f>
        <v>0</v>
      </c>
      <c r="AA61" s="5">
        <f>SUM('Mountaineer:Charles Town'!AA62)</f>
        <v>7356</v>
      </c>
      <c r="AB61" s="5">
        <f>SUM('Mountaineer:Charles Town'!AB62)</f>
        <v>10644.5</v>
      </c>
      <c r="AC61" s="5">
        <f>SUM('Mountaineer:Charles Town'!AC62)</f>
        <v>30228</v>
      </c>
      <c r="AD61" s="5">
        <f>SUM('Mountaineer:Charles Town'!AD62)</f>
        <v>30252</v>
      </c>
      <c r="AE61" s="5">
        <f>SUM('Mountaineer:Charles Town'!AE62)</f>
        <v>1389690.56</v>
      </c>
      <c r="AF61" s="5">
        <f>SUM('Mountaineer:Charles Town'!AF62)</f>
        <v>486391.7</v>
      </c>
    </row>
    <row r="62" spans="1:32" x14ac:dyDescent="0.25">
      <c r="A62" s="16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</row>
    <row r="63" spans="1:32" ht="15" customHeight="1" thickBot="1" x14ac:dyDescent="0.3">
      <c r="B63" s="6">
        <f t="shared" ref="B63:AF63" si="1">SUM(B9:B62)</f>
        <v>31313434.459999997</v>
      </c>
      <c r="C63" s="6">
        <f t="shared" si="1"/>
        <v>6235616</v>
      </c>
      <c r="D63" s="6">
        <f t="shared" si="1"/>
        <v>0</v>
      </c>
      <c r="E63" s="6">
        <f t="shared" si="1"/>
        <v>9700586.6199999992</v>
      </c>
      <c r="F63" s="6">
        <f t="shared" si="1"/>
        <v>478180.77999999997</v>
      </c>
      <c r="G63" s="6">
        <f t="shared" si="1"/>
        <v>0</v>
      </c>
      <c r="H63" s="6">
        <f t="shared" si="1"/>
        <v>1402249</v>
      </c>
      <c r="I63" s="6">
        <f t="shared" si="1"/>
        <v>1639028</v>
      </c>
      <c r="J63" s="6">
        <f t="shared" si="1"/>
        <v>2501354.92</v>
      </c>
      <c r="K63" s="6">
        <f t="shared" si="1"/>
        <v>510170</v>
      </c>
      <c r="L63" s="6">
        <f t="shared" si="1"/>
        <v>1923377.8</v>
      </c>
      <c r="M63" s="6">
        <f t="shared" si="1"/>
        <v>1174097.25</v>
      </c>
      <c r="N63" s="6">
        <f t="shared" si="1"/>
        <v>7213371</v>
      </c>
      <c r="O63" s="6">
        <f t="shared" si="1"/>
        <v>2763619.5</v>
      </c>
      <c r="P63" s="6">
        <f t="shared" si="1"/>
        <v>1528116.5</v>
      </c>
      <c r="Q63" s="6">
        <f t="shared" si="1"/>
        <v>1849272.5</v>
      </c>
      <c r="R63" s="6">
        <f t="shared" si="1"/>
        <v>4785489</v>
      </c>
      <c r="S63" s="6">
        <f t="shared" si="1"/>
        <v>7420</v>
      </c>
      <c r="T63" s="6">
        <f t="shared" si="1"/>
        <v>2824345.67</v>
      </c>
      <c r="U63" s="6">
        <f t="shared" si="1"/>
        <v>10981415</v>
      </c>
      <c r="V63" s="6">
        <f t="shared" si="1"/>
        <v>0</v>
      </c>
      <c r="W63" s="6">
        <f t="shared" si="1"/>
        <v>1569572.75</v>
      </c>
      <c r="X63" s="6">
        <f t="shared" si="1"/>
        <v>848705.30999999994</v>
      </c>
      <c r="Y63" s="6">
        <f t="shared" si="1"/>
        <v>479005</v>
      </c>
      <c r="Z63" s="6">
        <f t="shared" si="1"/>
        <v>0</v>
      </c>
      <c r="AA63" s="6">
        <f t="shared" si="1"/>
        <v>1252610</v>
      </c>
      <c r="AB63" s="6">
        <f t="shared" si="1"/>
        <v>4783586</v>
      </c>
      <c r="AC63" s="6">
        <f t="shared" si="1"/>
        <v>735702.5</v>
      </c>
      <c r="AD63" s="6">
        <f t="shared" si="1"/>
        <v>1276412.5</v>
      </c>
      <c r="AE63" s="6">
        <f t="shared" si="1"/>
        <v>99776738.059999973</v>
      </c>
      <c r="AF63" s="6">
        <f t="shared" si="1"/>
        <v>34921858.610000014</v>
      </c>
    </row>
    <row r="64" spans="1:32" ht="15" customHeight="1" thickTop="1" x14ac:dyDescent="0.25"/>
    <row r="65" spans="1:1" ht="15" customHeight="1" x14ac:dyDescent="0.25">
      <c r="A65" s="13" t="s">
        <v>37</v>
      </c>
    </row>
    <row r="66" spans="1:1" ht="15" customHeight="1" x14ac:dyDescent="0.25">
      <c r="A66" s="13" t="s">
        <v>44</v>
      </c>
    </row>
  </sheetData>
  <mergeCells count="4">
    <mergeCell ref="A1:AF1"/>
    <mergeCell ref="A2:AF2"/>
    <mergeCell ref="A3:AF3"/>
    <mergeCell ref="A4:AF4"/>
  </mergeCells>
  <pageMargins left="0.25" right="0.25" top="0.25" bottom="0.25" header="0" footer="0"/>
  <pageSetup paperSize="5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Normal="100" workbookViewId="0">
      <pane ySplit="7" topLeftCell="A37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42578125" style="3" customWidth="1"/>
    <col min="2" max="2" width="14.28515625" style="2" bestFit="1" customWidth="1"/>
    <col min="3" max="4" width="13.7109375" style="2" hidden="1" customWidth="1"/>
    <col min="5" max="5" width="14.28515625" style="2" bestFit="1" customWidth="1"/>
    <col min="6" max="6" width="13.7109375" style="2" hidden="1" customWidth="1"/>
    <col min="7" max="7" width="14.28515625" style="2" hidden="1" customWidth="1"/>
    <col min="8" max="10" width="13.7109375" style="2" hidden="1" customWidth="1"/>
    <col min="11" max="11" width="13.7109375" style="2" customWidth="1"/>
    <col min="12" max="14" width="13.7109375" style="2" hidden="1" customWidth="1"/>
    <col min="15" max="15" width="14.28515625" style="2" bestFit="1" customWidth="1"/>
    <col min="16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hidden="1" customWidth="1"/>
    <col min="23" max="23" width="13.7109375" style="2" customWidth="1"/>
    <col min="24" max="27" width="13.7109375" style="2" hidden="1" customWidth="1"/>
    <col min="28" max="28" width="13.7109375" style="2" customWidth="1"/>
    <col min="29" max="30" width="13.7109375" style="2" hidden="1" customWidth="1"/>
    <col min="31" max="31" width="15.28515625" style="2" bestFit="1" customWidth="1"/>
    <col min="32" max="32" width="14.28515625" style="2" bestFit="1" customWidth="1"/>
    <col min="33" max="16384" width="10.7109375" style="2"/>
  </cols>
  <sheetData>
    <row r="1" spans="1:32" ht="15" customHeight="1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5" customHeight="1" x14ac:dyDescent="0.25">
      <c r="B2" s="4"/>
      <c r="C2" s="4"/>
      <c r="D2" s="11"/>
      <c r="E2" s="4"/>
      <c r="F2" s="4"/>
      <c r="G2" s="19"/>
      <c r="H2" s="4"/>
      <c r="I2" s="4"/>
      <c r="J2" s="4"/>
      <c r="K2" s="4"/>
      <c r="L2" s="17"/>
      <c r="M2" s="14"/>
      <c r="N2" s="4"/>
      <c r="O2" s="4"/>
      <c r="P2" s="4"/>
      <c r="Q2" s="4"/>
      <c r="R2" s="4"/>
      <c r="S2" s="23"/>
      <c r="T2" s="4"/>
      <c r="U2" s="4"/>
      <c r="V2" s="4"/>
      <c r="W2" s="4"/>
      <c r="X2" s="4"/>
      <c r="Y2" s="22"/>
      <c r="Z2" s="17"/>
      <c r="AA2" s="18"/>
      <c r="AB2" s="4"/>
      <c r="AC2" s="4"/>
      <c r="AD2" s="4"/>
      <c r="AE2" s="4"/>
      <c r="AF2" s="4"/>
    </row>
    <row r="3" spans="1:32" s="10" customFormat="1" ht="38.25" x14ac:dyDescent="0.2">
      <c r="A3" s="7"/>
      <c r="B3" s="8" t="s">
        <v>0</v>
      </c>
      <c r="C3" s="9" t="s">
        <v>1</v>
      </c>
      <c r="D3" s="9" t="s">
        <v>28</v>
      </c>
      <c r="E3" s="8" t="s">
        <v>2</v>
      </c>
      <c r="F3" s="9" t="s">
        <v>3</v>
      </c>
      <c r="G3" s="9" t="s">
        <v>31</v>
      </c>
      <c r="H3" s="9" t="s">
        <v>4</v>
      </c>
      <c r="I3" s="9" t="s">
        <v>5</v>
      </c>
      <c r="J3" s="9" t="s">
        <v>6</v>
      </c>
      <c r="K3" s="8" t="s">
        <v>7</v>
      </c>
      <c r="L3" s="9" t="s">
        <v>34</v>
      </c>
      <c r="M3" s="9" t="s">
        <v>29</v>
      </c>
      <c r="N3" s="9" t="s">
        <v>8</v>
      </c>
      <c r="O3" s="9" t="s">
        <v>9</v>
      </c>
      <c r="P3" s="8" t="s">
        <v>10</v>
      </c>
      <c r="Q3" s="8" t="s">
        <v>11</v>
      </c>
      <c r="R3" s="8" t="s">
        <v>12</v>
      </c>
      <c r="S3" s="9" t="s">
        <v>41</v>
      </c>
      <c r="T3" s="9" t="s">
        <v>13</v>
      </c>
      <c r="U3" s="8" t="s">
        <v>14</v>
      </c>
      <c r="V3" s="9" t="s">
        <v>15</v>
      </c>
      <c r="W3" s="8" t="s">
        <v>16</v>
      </c>
      <c r="X3" s="9" t="s">
        <v>40</v>
      </c>
      <c r="Y3" s="9" t="s">
        <v>35</v>
      </c>
      <c r="Z3" s="9" t="s">
        <v>17</v>
      </c>
      <c r="AA3" s="9" t="s">
        <v>33</v>
      </c>
      <c r="AB3" s="9" t="s">
        <v>18</v>
      </c>
      <c r="AC3" s="9" t="s">
        <v>20</v>
      </c>
      <c r="AD3" s="9" t="s">
        <v>19</v>
      </c>
      <c r="AE3" s="8" t="s">
        <v>21</v>
      </c>
      <c r="AF3" s="8" t="s">
        <v>23</v>
      </c>
    </row>
    <row r="4" spans="1:32" s="4" customFormat="1" ht="15" customHeight="1" x14ac:dyDescent="0.25">
      <c r="A4" s="3"/>
      <c r="B4" s="4">
        <v>17</v>
      </c>
      <c r="D4" s="11"/>
      <c r="E4" s="4">
        <v>2</v>
      </c>
      <c r="G4" s="19"/>
      <c r="K4" s="4">
        <v>1</v>
      </c>
      <c r="L4" s="17"/>
      <c r="M4" s="14"/>
      <c r="O4" s="4">
        <v>1</v>
      </c>
      <c r="S4" s="23"/>
      <c r="U4" s="4">
        <v>3</v>
      </c>
      <c r="W4" s="4">
        <v>1</v>
      </c>
      <c r="X4" s="18"/>
      <c r="Y4" s="22"/>
      <c r="AA4" s="17"/>
      <c r="AB4" s="4">
        <v>1</v>
      </c>
      <c r="AE4" s="4">
        <f>SUM(B4:AD4)</f>
        <v>26</v>
      </c>
    </row>
    <row r="6" spans="1:32" ht="15" customHeight="1" x14ac:dyDescent="0.25">
      <c r="A6" s="21" t="s">
        <v>38</v>
      </c>
      <c r="B6" s="5">
        <v>5715236.75</v>
      </c>
      <c r="C6" s="5">
        <v>0</v>
      </c>
      <c r="D6" s="5">
        <v>0</v>
      </c>
      <c r="E6" s="5">
        <v>3360488.4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239411</v>
      </c>
      <c r="L6" s="5">
        <v>0</v>
      </c>
      <c r="M6" s="5">
        <v>0</v>
      </c>
      <c r="N6" s="5">
        <v>0</v>
      </c>
      <c r="O6" s="5">
        <v>1100230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2854760</v>
      </c>
      <c r="V6" s="5">
        <v>0</v>
      </c>
      <c r="W6" s="5">
        <v>312103.25</v>
      </c>
      <c r="X6" s="5">
        <v>0</v>
      </c>
      <c r="Y6" s="5">
        <v>0</v>
      </c>
      <c r="Z6" s="5">
        <v>0</v>
      </c>
      <c r="AA6" s="5">
        <v>0</v>
      </c>
      <c r="AB6" s="5">
        <v>750642</v>
      </c>
      <c r="AC6" s="5">
        <v>0</v>
      </c>
      <c r="AD6" s="5">
        <v>0</v>
      </c>
      <c r="AE6" s="5">
        <v>14332871.4</v>
      </c>
      <c r="AF6" s="5">
        <v>5016505.05</v>
      </c>
    </row>
    <row r="8" spans="1:32" ht="15" customHeight="1" x14ac:dyDescent="0.25">
      <c r="A8" s="28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ht="15" customHeight="1" x14ac:dyDescent="0.25">
      <c r="A9" s="1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36</v>
      </c>
      <c r="B10" s="5">
        <v>62175.5</v>
      </c>
      <c r="C10" s="5">
        <v>0</v>
      </c>
      <c r="D10" s="5">
        <v>0</v>
      </c>
      <c r="E10" s="5">
        <v>-33323.69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2654</v>
      </c>
      <c r="L10" s="5">
        <v>0</v>
      </c>
      <c r="M10" s="5">
        <v>0</v>
      </c>
      <c r="N10" s="5">
        <v>0</v>
      </c>
      <c r="O10" s="5">
        <v>-1349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13316</v>
      </c>
      <c r="V10" s="5">
        <v>0</v>
      </c>
      <c r="W10" s="5">
        <v>-1560</v>
      </c>
      <c r="X10" s="5">
        <v>0</v>
      </c>
      <c r="Y10" s="5">
        <v>0</v>
      </c>
      <c r="Z10" s="5">
        <v>0</v>
      </c>
      <c r="AA10" s="5">
        <v>0</v>
      </c>
      <c r="AB10" s="5">
        <v>8177</v>
      </c>
      <c r="AC10" s="5">
        <v>0</v>
      </c>
      <c r="AD10" s="5">
        <v>0</v>
      </c>
      <c r="AE10" s="5">
        <f t="shared" ref="AE10:AE15" si="0">SUM(B10:AD10)</f>
        <v>50089.81</v>
      </c>
      <c r="AF10" s="5">
        <f>ROUND(AE10*0.35,2)+0.01</f>
        <v>17531.439999999999</v>
      </c>
    </row>
    <row r="11" spans="1:32" ht="15" customHeight="1" x14ac:dyDescent="0.25">
      <c r="A11" s="20">
        <v>44751</v>
      </c>
      <c r="B11" s="5">
        <v>111694</v>
      </c>
      <c r="C11" s="5">
        <v>0</v>
      </c>
      <c r="D11" s="5">
        <v>0</v>
      </c>
      <c r="E11" s="5">
        <v>86408.86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4169</v>
      </c>
      <c r="L11" s="5">
        <v>0</v>
      </c>
      <c r="M11" s="5">
        <v>0</v>
      </c>
      <c r="N11" s="5">
        <v>0</v>
      </c>
      <c r="O11" s="5">
        <v>45005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70277.5</v>
      </c>
      <c r="V11" s="5">
        <v>0</v>
      </c>
      <c r="W11" s="5">
        <v>19603.5</v>
      </c>
      <c r="X11" s="5">
        <v>0</v>
      </c>
      <c r="Y11" s="5">
        <v>0</v>
      </c>
      <c r="Z11" s="5">
        <v>0</v>
      </c>
      <c r="AA11" s="5">
        <v>0</v>
      </c>
      <c r="AB11" s="5">
        <v>15159</v>
      </c>
      <c r="AC11" s="5">
        <v>0</v>
      </c>
      <c r="AD11" s="5">
        <v>0</v>
      </c>
      <c r="AE11" s="5">
        <f t="shared" si="0"/>
        <v>352316.86</v>
      </c>
      <c r="AF11" s="5">
        <f t="shared" ref="AF11:AF16" si="1">ROUND(AE11*0.35,2)</f>
        <v>123310.9</v>
      </c>
    </row>
    <row r="12" spans="1:32" ht="15" customHeight="1" x14ac:dyDescent="0.25">
      <c r="A12" s="20">
        <f t="shared" ref="A12:A61" si="2">A11+7</f>
        <v>44758</v>
      </c>
      <c r="B12" s="5">
        <v>77936.75</v>
      </c>
      <c r="C12" s="5"/>
      <c r="D12" s="5"/>
      <c r="E12" s="5">
        <v>69186.05</v>
      </c>
      <c r="F12" s="5"/>
      <c r="G12" s="5"/>
      <c r="H12" s="5"/>
      <c r="I12" s="5"/>
      <c r="J12" s="5"/>
      <c r="K12" s="5">
        <v>4396</v>
      </c>
      <c r="L12" s="5"/>
      <c r="M12" s="5"/>
      <c r="N12" s="5"/>
      <c r="O12" s="5">
        <v>-7704</v>
      </c>
      <c r="P12" s="5"/>
      <c r="Q12" s="5"/>
      <c r="R12" s="5"/>
      <c r="S12" s="5"/>
      <c r="T12" s="5"/>
      <c r="U12" s="5">
        <v>57669.75</v>
      </c>
      <c r="V12" s="5"/>
      <c r="W12" s="5">
        <v>-10351.5</v>
      </c>
      <c r="X12" s="5"/>
      <c r="Y12" s="5"/>
      <c r="Z12" s="5"/>
      <c r="AA12" s="5"/>
      <c r="AB12" s="5">
        <v>13667</v>
      </c>
      <c r="AC12" s="5">
        <v>0</v>
      </c>
      <c r="AD12" s="5">
        <v>0</v>
      </c>
      <c r="AE12" s="5">
        <f t="shared" si="0"/>
        <v>204800.05</v>
      </c>
      <c r="AF12" s="5">
        <f t="shared" si="1"/>
        <v>71680.02</v>
      </c>
    </row>
    <row r="13" spans="1:32" ht="15" customHeight="1" x14ac:dyDescent="0.25">
      <c r="A13" s="20">
        <f t="shared" si="2"/>
        <v>44765</v>
      </c>
      <c r="B13" s="5">
        <v>138695.25</v>
      </c>
      <c r="C13" s="5"/>
      <c r="D13" s="5"/>
      <c r="E13" s="5">
        <v>25214.43</v>
      </c>
      <c r="F13" s="5"/>
      <c r="G13" s="5"/>
      <c r="H13" s="5"/>
      <c r="I13" s="5"/>
      <c r="J13" s="5"/>
      <c r="K13" s="5">
        <v>9267</v>
      </c>
      <c r="L13" s="5"/>
      <c r="M13" s="5"/>
      <c r="N13" s="5"/>
      <c r="O13" s="5">
        <v>16853</v>
      </c>
      <c r="P13" s="5"/>
      <c r="Q13" s="5"/>
      <c r="R13" s="5"/>
      <c r="S13" s="5"/>
      <c r="T13" s="5"/>
      <c r="U13" s="5">
        <v>29884.5</v>
      </c>
      <c r="V13" s="5"/>
      <c r="W13" s="5">
        <v>21923.5</v>
      </c>
      <c r="X13" s="5"/>
      <c r="Y13" s="5"/>
      <c r="Z13" s="5"/>
      <c r="AA13" s="5"/>
      <c r="AB13" s="5">
        <v>7178</v>
      </c>
      <c r="AC13" s="5">
        <v>0</v>
      </c>
      <c r="AD13" s="5">
        <v>0</v>
      </c>
      <c r="AE13" s="5">
        <f t="shared" si="0"/>
        <v>249015.67999999999</v>
      </c>
      <c r="AF13" s="5">
        <f t="shared" si="1"/>
        <v>87155.49</v>
      </c>
    </row>
    <row r="14" spans="1:32" ht="15" customHeight="1" x14ac:dyDescent="0.25">
      <c r="A14" s="20">
        <f t="shared" si="2"/>
        <v>44772</v>
      </c>
      <c r="B14" s="5">
        <v>94706</v>
      </c>
      <c r="C14" s="5"/>
      <c r="D14" s="5"/>
      <c r="E14" s="5">
        <v>118746.51</v>
      </c>
      <c r="F14" s="5"/>
      <c r="G14" s="5"/>
      <c r="H14" s="5"/>
      <c r="I14" s="5"/>
      <c r="J14" s="5"/>
      <c r="K14" s="5">
        <v>4983</v>
      </c>
      <c r="L14" s="5"/>
      <c r="M14" s="5"/>
      <c r="N14" s="5"/>
      <c r="O14" s="5">
        <v>19004</v>
      </c>
      <c r="P14" s="5"/>
      <c r="Q14" s="5"/>
      <c r="R14" s="5"/>
      <c r="S14" s="5"/>
      <c r="T14" s="5"/>
      <c r="U14" s="5">
        <v>73160.25</v>
      </c>
      <c r="V14" s="5"/>
      <c r="W14" s="5">
        <v>8882</v>
      </c>
      <c r="X14" s="5"/>
      <c r="Y14" s="5"/>
      <c r="Z14" s="5"/>
      <c r="AA14" s="5"/>
      <c r="AB14" s="5">
        <v>10072</v>
      </c>
      <c r="AC14" s="5">
        <v>0</v>
      </c>
      <c r="AD14" s="5">
        <v>0</v>
      </c>
      <c r="AE14" s="5">
        <f t="shared" si="0"/>
        <v>329553.76</v>
      </c>
      <c r="AF14" s="5">
        <f t="shared" si="1"/>
        <v>115343.82</v>
      </c>
    </row>
    <row r="15" spans="1:32" ht="15" customHeight="1" x14ac:dyDescent="0.25">
      <c r="A15" s="20">
        <f t="shared" si="2"/>
        <v>44779</v>
      </c>
      <c r="B15" s="5">
        <v>52979.25</v>
      </c>
      <c r="C15" s="5"/>
      <c r="D15" s="5"/>
      <c r="E15" s="5">
        <v>16701.509999999998</v>
      </c>
      <c r="F15" s="5"/>
      <c r="G15" s="5"/>
      <c r="H15" s="5"/>
      <c r="I15" s="5"/>
      <c r="J15" s="5"/>
      <c r="K15" s="5">
        <v>5941</v>
      </c>
      <c r="L15" s="5"/>
      <c r="M15" s="5"/>
      <c r="N15" s="5"/>
      <c r="O15" s="5">
        <v>58813</v>
      </c>
      <c r="P15" s="5"/>
      <c r="Q15" s="5"/>
      <c r="R15" s="5"/>
      <c r="S15" s="5"/>
      <c r="T15" s="5"/>
      <c r="U15" s="5">
        <v>15348.25</v>
      </c>
      <c r="V15" s="5"/>
      <c r="W15" s="5">
        <v>9863.75</v>
      </c>
      <c r="X15" s="5"/>
      <c r="Y15" s="5"/>
      <c r="Z15" s="5"/>
      <c r="AA15" s="5"/>
      <c r="AB15" s="5">
        <v>15950</v>
      </c>
      <c r="AC15" s="5">
        <v>0</v>
      </c>
      <c r="AD15" s="5">
        <v>0</v>
      </c>
      <c r="AE15" s="5">
        <f t="shared" si="0"/>
        <v>175596.76</v>
      </c>
      <c r="AF15" s="5">
        <f t="shared" si="1"/>
        <v>61458.87</v>
      </c>
    </row>
    <row r="16" spans="1:32" ht="15" customHeight="1" x14ac:dyDescent="0.25">
      <c r="A16" s="20">
        <f t="shared" si="2"/>
        <v>44786</v>
      </c>
      <c r="B16" s="5">
        <v>43398.25</v>
      </c>
      <c r="C16" s="5"/>
      <c r="D16" s="5"/>
      <c r="E16" s="5">
        <v>77082.45</v>
      </c>
      <c r="F16" s="5"/>
      <c r="G16" s="5"/>
      <c r="H16" s="5"/>
      <c r="I16" s="5"/>
      <c r="J16" s="5"/>
      <c r="K16" s="5">
        <v>4202</v>
      </c>
      <c r="L16" s="5"/>
      <c r="M16" s="5"/>
      <c r="N16" s="5"/>
      <c r="O16" s="5">
        <v>27748</v>
      </c>
      <c r="P16" s="5"/>
      <c r="Q16" s="5"/>
      <c r="R16" s="5"/>
      <c r="S16" s="5"/>
      <c r="T16" s="5"/>
      <c r="U16" s="5">
        <v>46099.75</v>
      </c>
      <c r="V16" s="5"/>
      <c r="W16" s="5">
        <v>22048.25</v>
      </c>
      <c r="X16" s="5"/>
      <c r="Y16" s="5"/>
      <c r="Z16" s="5"/>
      <c r="AA16" s="5"/>
      <c r="AB16" s="5">
        <v>13740</v>
      </c>
      <c r="AC16" s="5">
        <v>0</v>
      </c>
      <c r="AD16" s="5">
        <v>0</v>
      </c>
      <c r="AE16" s="5">
        <f t="shared" ref="AE16:AE17" si="3">SUM(B16:AD16)</f>
        <v>234318.7</v>
      </c>
      <c r="AF16" s="5">
        <f t="shared" si="1"/>
        <v>82011.55</v>
      </c>
    </row>
    <row r="17" spans="1:32" ht="15" customHeight="1" x14ac:dyDescent="0.25">
      <c r="A17" s="20">
        <f t="shared" si="2"/>
        <v>44793</v>
      </c>
      <c r="B17" s="5">
        <v>129412.75</v>
      </c>
      <c r="C17" s="5"/>
      <c r="D17" s="5"/>
      <c r="E17" s="5">
        <v>41908.269999999997</v>
      </c>
      <c r="F17" s="5"/>
      <c r="G17" s="5"/>
      <c r="H17" s="5"/>
      <c r="I17" s="5"/>
      <c r="J17" s="5"/>
      <c r="K17" s="5">
        <v>5658</v>
      </c>
      <c r="L17" s="5"/>
      <c r="M17" s="5"/>
      <c r="N17" s="5"/>
      <c r="O17" s="5">
        <v>22347</v>
      </c>
      <c r="P17" s="5"/>
      <c r="Q17" s="5"/>
      <c r="R17" s="5"/>
      <c r="S17" s="5"/>
      <c r="T17" s="5"/>
      <c r="U17" s="5">
        <v>31846.5</v>
      </c>
      <c r="V17" s="5"/>
      <c r="W17" s="5">
        <v>3384.25</v>
      </c>
      <c r="X17" s="5"/>
      <c r="Y17" s="5"/>
      <c r="Z17" s="5"/>
      <c r="AA17" s="5"/>
      <c r="AB17" s="5">
        <v>21418</v>
      </c>
      <c r="AC17" s="5">
        <v>0</v>
      </c>
      <c r="AD17" s="5">
        <v>0</v>
      </c>
      <c r="AE17" s="5">
        <f t="shared" si="3"/>
        <v>255974.77</v>
      </c>
      <c r="AF17" s="5">
        <f t="shared" ref="AF17" si="4">ROUND(AE17*0.35,2)</f>
        <v>89591.17</v>
      </c>
    </row>
    <row r="18" spans="1:32" ht="15" customHeight="1" x14ac:dyDescent="0.25">
      <c r="A18" s="20">
        <f t="shared" si="2"/>
        <v>44800</v>
      </c>
      <c r="B18" s="5">
        <v>119453.25</v>
      </c>
      <c r="C18" s="5"/>
      <c r="D18" s="5"/>
      <c r="E18" s="5">
        <v>31438.26</v>
      </c>
      <c r="F18" s="5"/>
      <c r="G18" s="5"/>
      <c r="H18" s="5"/>
      <c r="I18" s="5"/>
      <c r="J18" s="5"/>
      <c r="K18" s="5">
        <v>9890</v>
      </c>
      <c r="L18" s="5"/>
      <c r="M18" s="5"/>
      <c r="N18" s="5"/>
      <c r="O18" s="5">
        <v>30066</v>
      </c>
      <c r="P18" s="5"/>
      <c r="Q18" s="5"/>
      <c r="R18" s="5"/>
      <c r="S18" s="5"/>
      <c r="T18" s="5"/>
      <c r="U18" s="5">
        <v>31977.5</v>
      </c>
      <c r="V18" s="5"/>
      <c r="W18" s="5">
        <v>-6502.25</v>
      </c>
      <c r="X18" s="5"/>
      <c r="Y18" s="5"/>
      <c r="Z18" s="5"/>
      <c r="AA18" s="5"/>
      <c r="AB18" s="5">
        <v>-19239</v>
      </c>
      <c r="AC18" s="5">
        <v>0</v>
      </c>
      <c r="AD18" s="5">
        <v>0</v>
      </c>
      <c r="AE18" s="5">
        <f t="shared" ref="AE18" si="5">SUM(B18:AD18)</f>
        <v>197083.76</v>
      </c>
      <c r="AF18" s="5">
        <f t="shared" ref="AF18" si="6">ROUND(AE18*0.35,2)</f>
        <v>68979.320000000007</v>
      </c>
    </row>
    <row r="19" spans="1:32" ht="15" customHeight="1" x14ac:dyDescent="0.25">
      <c r="A19" s="20">
        <f t="shared" si="2"/>
        <v>44807</v>
      </c>
      <c r="B19" s="5">
        <v>136933</v>
      </c>
      <c r="C19" s="5"/>
      <c r="D19" s="5"/>
      <c r="E19" s="5">
        <v>65692.399999999994</v>
      </c>
      <c r="F19" s="5"/>
      <c r="G19" s="5"/>
      <c r="H19" s="5"/>
      <c r="I19" s="5"/>
      <c r="J19" s="5"/>
      <c r="K19" s="5">
        <v>9848</v>
      </c>
      <c r="L19" s="5"/>
      <c r="M19" s="5"/>
      <c r="N19" s="5"/>
      <c r="O19" s="5">
        <v>19643</v>
      </c>
      <c r="P19" s="5"/>
      <c r="Q19" s="5"/>
      <c r="R19" s="5"/>
      <c r="S19" s="5"/>
      <c r="T19" s="5"/>
      <c r="U19" s="5">
        <v>21900.25</v>
      </c>
      <c r="V19" s="5"/>
      <c r="W19" s="5">
        <v>6875.5</v>
      </c>
      <c r="X19" s="5"/>
      <c r="Y19" s="5"/>
      <c r="Z19" s="5"/>
      <c r="AA19" s="5"/>
      <c r="AB19" s="5">
        <v>16021</v>
      </c>
      <c r="AC19" s="5">
        <v>0</v>
      </c>
      <c r="AD19" s="5">
        <v>0</v>
      </c>
      <c r="AE19" s="5">
        <f t="shared" ref="AE19" si="7">SUM(B19:AD19)</f>
        <v>276913.15000000002</v>
      </c>
      <c r="AF19" s="5">
        <f t="shared" ref="AF19" si="8">ROUND(AE19*0.35,2)</f>
        <v>96919.6</v>
      </c>
    </row>
    <row r="20" spans="1:32" ht="15" customHeight="1" x14ac:dyDescent="0.25">
      <c r="A20" s="20">
        <f t="shared" si="2"/>
        <v>44814</v>
      </c>
      <c r="B20" s="5">
        <v>24680.25</v>
      </c>
      <c r="C20" s="5"/>
      <c r="D20" s="5"/>
      <c r="E20" s="5">
        <v>74508.45</v>
      </c>
      <c r="F20" s="5"/>
      <c r="G20" s="5"/>
      <c r="H20" s="5"/>
      <c r="I20" s="5"/>
      <c r="J20" s="5"/>
      <c r="K20" s="5">
        <v>3204</v>
      </c>
      <c r="L20" s="5"/>
      <c r="M20" s="5"/>
      <c r="N20" s="5"/>
      <c r="O20" s="5">
        <v>16854</v>
      </c>
      <c r="P20" s="5"/>
      <c r="Q20" s="5"/>
      <c r="R20" s="5"/>
      <c r="S20" s="5"/>
      <c r="T20" s="5"/>
      <c r="U20" s="5">
        <v>75362</v>
      </c>
      <c r="V20" s="5"/>
      <c r="W20" s="5">
        <v>12722</v>
      </c>
      <c r="X20" s="5"/>
      <c r="Y20" s="5"/>
      <c r="Z20" s="5"/>
      <c r="AA20" s="5"/>
      <c r="AB20" s="5">
        <v>18920</v>
      </c>
      <c r="AC20" s="5">
        <v>0</v>
      </c>
      <c r="AD20" s="5">
        <v>0</v>
      </c>
      <c r="AE20" s="5">
        <f t="shared" ref="AE20" si="9">SUM(B20:AD20)</f>
        <v>226250.7</v>
      </c>
      <c r="AF20" s="5">
        <f t="shared" ref="AF20" si="10">ROUND(AE20*0.35,2)</f>
        <v>79187.75</v>
      </c>
    </row>
    <row r="21" spans="1:32" ht="15" customHeight="1" x14ac:dyDescent="0.25">
      <c r="A21" s="20">
        <f t="shared" si="2"/>
        <v>44821</v>
      </c>
      <c r="B21" s="5">
        <v>102533.75</v>
      </c>
      <c r="C21" s="5"/>
      <c r="D21" s="5"/>
      <c r="E21" s="5">
        <v>61992.15</v>
      </c>
      <c r="F21" s="5"/>
      <c r="G21" s="5"/>
      <c r="H21" s="5"/>
      <c r="I21" s="5"/>
      <c r="J21" s="5"/>
      <c r="K21" s="5">
        <v>3862</v>
      </c>
      <c r="L21" s="5"/>
      <c r="M21" s="5"/>
      <c r="N21" s="5"/>
      <c r="O21" s="5">
        <v>-55923</v>
      </c>
      <c r="P21" s="5"/>
      <c r="Q21" s="5"/>
      <c r="R21" s="5"/>
      <c r="S21" s="5"/>
      <c r="T21" s="5"/>
      <c r="U21" s="5">
        <v>42765.5</v>
      </c>
      <c r="V21" s="5"/>
      <c r="W21" s="5">
        <v>2274</v>
      </c>
      <c r="X21" s="5"/>
      <c r="Y21" s="5"/>
      <c r="Z21" s="5"/>
      <c r="AA21" s="5"/>
      <c r="AB21" s="5">
        <v>16528</v>
      </c>
      <c r="AC21" s="5">
        <v>0</v>
      </c>
      <c r="AD21" s="5">
        <v>0</v>
      </c>
      <c r="AE21" s="5">
        <f t="shared" ref="AE21" si="11">SUM(B21:AD21)</f>
        <v>174032.4</v>
      </c>
      <c r="AF21" s="5">
        <f t="shared" ref="AF21" si="12">ROUND(AE21*0.35,2)</f>
        <v>60911.34</v>
      </c>
    </row>
    <row r="22" spans="1:32" ht="15" customHeight="1" x14ac:dyDescent="0.25">
      <c r="A22" s="20">
        <f t="shared" si="2"/>
        <v>44828</v>
      </c>
      <c r="B22" s="5">
        <v>139541.25</v>
      </c>
      <c r="C22" s="5"/>
      <c r="D22" s="5"/>
      <c r="E22" s="5">
        <v>96739.57</v>
      </c>
      <c r="F22" s="5"/>
      <c r="G22" s="5"/>
      <c r="H22" s="5"/>
      <c r="I22" s="5"/>
      <c r="J22" s="5"/>
      <c r="K22" s="5">
        <v>3452</v>
      </c>
      <c r="L22" s="5"/>
      <c r="M22" s="5"/>
      <c r="N22" s="5"/>
      <c r="O22" s="5">
        <v>-8165</v>
      </c>
      <c r="P22" s="5"/>
      <c r="Q22" s="5"/>
      <c r="R22" s="5"/>
      <c r="S22" s="5"/>
      <c r="T22" s="5"/>
      <c r="U22" s="5">
        <v>64133.75</v>
      </c>
      <c r="V22" s="5"/>
      <c r="W22" s="5">
        <v>9919.25</v>
      </c>
      <c r="X22" s="5"/>
      <c r="Y22" s="5"/>
      <c r="Z22" s="5"/>
      <c r="AA22" s="5"/>
      <c r="AB22" s="5">
        <v>12642</v>
      </c>
      <c r="AC22" s="5">
        <v>0</v>
      </c>
      <c r="AD22" s="5">
        <v>0</v>
      </c>
      <c r="AE22" s="5">
        <f t="shared" ref="AE22" si="13">SUM(B22:AD22)</f>
        <v>318262.82</v>
      </c>
      <c r="AF22" s="5">
        <f t="shared" ref="AF22" si="14">ROUND(AE22*0.35,2)</f>
        <v>111391.99</v>
      </c>
    </row>
    <row r="23" spans="1:32" ht="15" customHeight="1" x14ac:dyDescent="0.25">
      <c r="A23" s="20">
        <f t="shared" si="2"/>
        <v>44835</v>
      </c>
      <c r="B23" s="5">
        <v>87346.5</v>
      </c>
      <c r="C23" s="5"/>
      <c r="D23" s="5"/>
      <c r="E23" s="5">
        <v>66654.179999999993</v>
      </c>
      <c r="F23" s="5"/>
      <c r="G23" s="5"/>
      <c r="H23" s="5"/>
      <c r="I23" s="5"/>
      <c r="J23" s="5"/>
      <c r="K23" s="5">
        <v>-591</v>
      </c>
      <c r="L23" s="5"/>
      <c r="M23" s="5"/>
      <c r="N23" s="5"/>
      <c r="O23" s="5">
        <v>49094</v>
      </c>
      <c r="P23" s="5"/>
      <c r="Q23" s="5"/>
      <c r="R23" s="5"/>
      <c r="S23" s="5"/>
      <c r="T23" s="5"/>
      <c r="U23" s="5">
        <v>39805.75</v>
      </c>
      <c r="V23" s="5"/>
      <c r="W23" s="5">
        <v>6522</v>
      </c>
      <c r="X23" s="5"/>
      <c r="Y23" s="5"/>
      <c r="Z23" s="5"/>
      <c r="AA23" s="5"/>
      <c r="AB23" s="5">
        <v>14826</v>
      </c>
      <c r="AC23" s="5">
        <v>0</v>
      </c>
      <c r="AD23" s="5">
        <v>0</v>
      </c>
      <c r="AE23" s="5">
        <f t="shared" ref="AE23" si="15">SUM(B23:AD23)</f>
        <v>263657.43</v>
      </c>
      <c r="AF23" s="5">
        <f t="shared" ref="AF23" si="16">ROUND(AE23*0.35,2)</f>
        <v>92280.1</v>
      </c>
    </row>
    <row r="24" spans="1:32" ht="15" customHeight="1" x14ac:dyDescent="0.25">
      <c r="A24" s="20">
        <f t="shared" si="2"/>
        <v>44842</v>
      </c>
      <c r="B24" s="5">
        <v>125185</v>
      </c>
      <c r="C24" s="5"/>
      <c r="D24" s="5"/>
      <c r="E24" s="5">
        <v>104204.78</v>
      </c>
      <c r="F24" s="5"/>
      <c r="G24" s="5"/>
      <c r="H24" s="5"/>
      <c r="I24" s="5"/>
      <c r="J24" s="5"/>
      <c r="K24" s="5">
        <v>-192</v>
      </c>
      <c r="L24" s="5"/>
      <c r="M24" s="5"/>
      <c r="N24" s="5"/>
      <c r="O24" s="5">
        <v>29811</v>
      </c>
      <c r="P24" s="5"/>
      <c r="Q24" s="5"/>
      <c r="R24" s="5"/>
      <c r="S24" s="5"/>
      <c r="T24" s="5"/>
      <c r="U24" s="5">
        <v>64489.75</v>
      </c>
      <c r="V24" s="5"/>
      <c r="W24" s="5">
        <v>18079.75</v>
      </c>
      <c r="X24" s="5"/>
      <c r="Y24" s="5"/>
      <c r="Z24" s="5"/>
      <c r="AA24" s="5"/>
      <c r="AB24" s="5">
        <v>15226</v>
      </c>
      <c r="AC24" s="5">
        <v>0</v>
      </c>
      <c r="AD24" s="5">
        <v>0</v>
      </c>
      <c r="AE24" s="5">
        <f t="shared" ref="AE24" si="17">SUM(B24:AD24)</f>
        <v>356804.28</v>
      </c>
      <c r="AF24" s="5">
        <f t="shared" ref="AF24" si="18">ROUND(AE24*0.35,2)</f>
        <v>124881.5</v>
      </c>
    </row>
    <row r="25" spans="1:32" ht="15" customHeight="1" x14ac:dyDescent="0.25">
      <c r="A25" s="20">
        <f t="shared" si="2"/>
        <v>44849</v>
      </c>
      <c r="B25" s="5">
        <v>59197.5</v>
      </c>
      <c r="C25" s="5"/>
      <c r="D25" s="5"/>
      <c r="E25" s="5">
        <v>70255.83</v>
      </c>
      <c r="F25" s="5"/>
      <c r="G25" s="5"/>
      <c r="H25" s="5"/>
      <c r="I25" s="5"/>
      <c r="J25" s="5"/>
      <c r="K25" s="5">
        <v>12399</v>
      </c>
      <c r="L25" s="5"/>
      <c r="M25" s="5"/>
      <c r="N25" s="5"/>
      <c r="O25" s="5">
        <v>22496</v>
      </c>
      <c r="P25" s="5"/>
      <c r="Q25" s="5"/>
      <c r="R25" s="5"/>
      <c r="S25" s="5"/>
      <c r="T25" s="5"/>
      <c r="U25" s="5">
        <v>70917.25</v>
      </c>
      <c r="V25" s="5"/>
      <c r="W25" s="5">
        <v>10844.75</v>
      </c>
      <c r="X25" s="5"/>
      <c r="Y25" s="5"/>
      <c r="Z25" s="5"/>
      <c r="AA25" s="5"/>
      <c r="AB25" s="5">
        <v>5582</v>
      </c>
      <c r="AC25" s="5">
        <v>0</v>
      </c>
      <c r="AD25" s="5">
        <v>0</v>
      </c>
      <c r="AE25" s="5">
        <f t="shared" ref="AE25" si="19">SUM(B25:AD25)</f>
        <v>251692.33000000002</v>
      </c>
      <c r="AF25" s="5">
        <f>ROUND(AE25*0.35,2)+0.01</f>
        <v>88092.33</v>
      </c>
    </row>
    <row r="26" spans="1:32" ht="15" customHeight="1" x14ac:dyDescent="0.25">
      <c r="A26" s="20">
        <f t="shared" si="2"/>
        <v>44856</v>
      </c>
      <c r="B26" s="5">
        <v>111043.25</v>
      </c>
      <c r="C26" s="5"/>
      <c r="D26" s="5"/>
      <c r="E26" s="5">
        <v>-26837.39</v>
      </c>
      <c r="F26" s="5"/>
      <c r="G26" s="5"/>
      <c r="H26" s="5"/>
      <c r="I26" s="5"/>
      <c r="J26" s="5"/>
      <c r="K26" s="5">
        <v>5924</v>
      </c>
      <c r="L26" s="5"/>
      <c r="M26" s="5"/>
      <c r="N26" s="5"/>
      <c r="O26" s="5">
        <v>17286</v>
      </c>
      <c r="P26" s="5"/>
      <c r="Q26" s="5"/>
      <c r="R26" s="5"/>
      <c r="S26" s="5"/>
      <c r="T26" s="5"/>
      <c r="U26" s="5">
        <v>79002</v>
      </c>
      <c r="V26" s="5"/>
      <c r="W26" s="5">
        <v>2900.25</v>
      </c>
      <c r="X26" s="5"/>
      <c r="Y26" s="5"/>
      <c r="Z26" s="5"/>
      <c r="AA26" s="5"/>
      <c r="AB26" s="5">
        <v>14887</v>
      </c>
      <c r="AC26" s="5">
        <v>0</v>
      </c>
      <c r="AD26" s="5">
        <v>0</v>
      </c>
      <c r="AE26" s="5">
        <f t="shared" ref="AE26" si="20">SUM(B26:AD26)</f>
        <v>204205.11</v>
      </c>
      <c r="AF26" s="5">
        <f>ROUND(AE26*0.35,2)+0.02</f>
        <v>71471.81</v>
      </c>
    </row>
    <row r="27" spans="1:32" ht="15" customHeight="1" x14ac:dyDescent="0.25">
      <c r="A27" s="20">
        <f t="shared" si="2"/>
        <v>44863</v>
      </c>
      <c r="B27" s="5">
        <v>-11399.5</v>
      </c>
      <c r="C27" s="5"/>
      <c r="D27" s="5"/>
      <c r="E27" s="5">
        <v>63491</v>
      </c>
      <c r="F27" s="5"/>
      <c r="G27" s="5"/>
      <c r="H27" s="5"/>
      <c r="I27" s="5"/>
      <c r="J27" s="5"/>
      <c r="K27" s="5">
        <v>-3936</v>
      </c>
      <c r="L27" s="5"/>
      <c r="M27" s="5"/>
      <c r="N27" s="5"/>
      <c r="O27" s="5">
        <v>4546</v>
      </c>
      <c r="P27" s="5"/>
      <c r="Q27" s="5"/>
      <c r="R27" s="5"/>
      <c r="S27" s="5"/>
      <c r="T27" s="5"/>
      <c r="U27" s="5">
        <v>49044.5</v>
      </c>
      <c r="V27" s="5"/>
      <c r="W27" s="5">
        <v>11440</v>
      </c>
      <c r="X27" s="5"/>
      <c r="Y27" s="5"/>
      <c r="Z27" s="5"/>
      <c r="AA27" s="5"/>
      <c r="AB27" s="5">
        <v>18029</v>
      </c>
      <c r="AC27" s="5">
        <v>0</v>
      </c>
      <c r="AD27" s="5">
        <v>0</v>
      </c>
      <c r="AE27" s="5">
        <f t="shared" ref="AE27" si="21">SUM(B27:AD27)</f>
        <v>131215</v>
      </c>
      <c r="AF27" s="5">
        <f>ROUND(AE27*0.35,2)-0.03</f>
        <v>45925.22</v>
      </c>
    </row>
    <row r="28" spans="1:32" ht="15" customHeight="1" x14ac:dyDescent="0.25">
      <c r="A28" s="20">
        <f t="shared" si="2"/>
        <v>44870</v>
      </c>
      <c r="B28" s="5">
        <v>101728.75</v>
      </c>
      <c r="C28" s="5"/>
      <c r="D28" s="5"/>
      <c r="E28" s="5">
        <v>100037</v>
      </c>
      <c r="F28" s="5"/>
      <c r="G28" s="5"/>
      <c r="H28" s="5"/>
      <c r="I28" s="5"/>
      <c r="J28" s="5"/>
      <c r="K28" s="5">
        <v>-11182</v>
      </c>
      <c r="L28" s="5"/>
      <c r="M28" s="5"/>
      <c r="N28" s="5"/>
      <c r="O28" s="5">
        <v>12863</v>
      </c>
      <c r="P28" s="5"/>
      <c r="Q28" s="5"/>
      <c r="R28" s="5"/>
      <c r="S28" s="5"/>
      <c r="T28" s="5"/>
      <c r="U28" s="5">
        <v>55085.25</v>
      </c>
      <c r="V28" s="5"/>
      <c r="W28" s="5">
        <v>255.25</v>
      </c>
      <c r="X28" s="5"/>
      <c r="Y28" s="5"/>
      <c r="Z28" s="5"/>
      <c r="AA28" s="5"/>
      <c r="AB28" s="5">
        <v>15398</v>
      </c>
      <c r="AC28" s="5">
        <v>0</v>
      </c>
      <c r="AD28" s="5">
        <v>0</v>
      </c>
      <c r="AE28" s="5">
        <f t="shared" ref="AE28" si="22">SUM(B28:AD28)</f>
        <v>274185.25</v>
      </c>
      <c r="AF28" s="5">
        <f t="shared" ref="AF28:AF33" si="23">ROUND(AE28*0.35,2)</f>
        <v>95964.84</v>
      </c>
    </row>
    <row r="29" spans="1:32" ht="15" customHeight="1" x14ac:dyDescent="0.25">
      <c r="A29" s="20">
        <f t="shared" si="2"/>
        <v>44877</v>
      </c>
      <c r="B29" s="5">
        <v>93036.75</v>
      </c>
      <c r="C29" s="5"/>
      <c r="D29" s="5"/>
      <c r="E29" s="5">
        <v>50982</v>
      </c>
      <c r="F29" s="5"/>
      <c r="G29" s="5"/>
      <c r="H29" s="5"/>
      <c r="I29" s="5"/>
      <c r="J29" s="5"/>
      <c r="K29" s="5">
        <v>6479</v>
      </c>
      <c r="L29" s="5"/>
      <c r="M29" s="5"/>
      <c r="N29" s="5"/>
      <c r="O29" s="5">
        <v>10035</v>
      </c>
      <c r="P29" s="5"/>
      <c r="Q29" s="5"/>
      <c r="R29" s="5"/>
      <c r="S29" s="5"/>
      <c r="T29" s="5"/>
      <c r="U29" s="5">
        <v>50772.25</v>
      </c>
      <c r="V29" s="5"/>
      <c r="W29" s="5">
        <v>7763</v>
      </c>
      <c r="X29" s="5"/>
      <c r="Y29" s="5"/>
      <c r="Z29" s="5"/>
      <c r="AA29" s="5"/>
      <c r="AB29" s="5">
        <v>11398</v>
      </c>
      <c r="AC29" s="5">
        <v>0</v>
      </c>
      <c r="AD29" s="5">
        <v>0</v>
      </c>
      <c r="AE29" s="5">
        <f t="shared" ref="AE29" si="24">SUM(B29:AD29)</f>
        <v>230466</v>
      </c>
      <c r="AF29" s="5">
        <f t="shared" si="23"/>
        <v>80663.100000000006</v>
      </c>
    </row>
    <row r="30" spans="1:32" ht="15" customHeight="1" x14ac:dyDescent="0.25">
      <c r="A30" s="20">
        <f t="shared" si="2"/>
        <v>44884</v>
      </c>
      <c r="B30" s="5">
        <v>82221</v>
      </c>
      <c r="C30" s="5"/>
      <c r="D30" s="5"/>
      <c r="E30" s="5">
        <v>-4510</v>
      </c>
      <c r="F30" s="5"/>
      <c r="G30" s="5"/>
      <c r="H30" s="5"/>
      <c r="I30" s="5"/>
      <c r="J30" s="5"/>
      <c r="K30" s="5">
        <v>11859</v>
      </c>
      <c r="L30" s="5"/>
      <c r="M30" s="5"/>
      <c r="N30" s="5"/>
      <c r="O30" s="5">
        <v>6970</v>
      </c>
      <c r="P30" s="5"/>
      <c r="Q30" s="5"/>
      <c r="R30" s="5"/>
      <c r="S30" s="5"/>
      <c r="T30" s="5"/>
      <c r="U30" s="5">
        <v>59518.25</v>
      </c>
      <c r="V30" s="5"/>
      <c r="W30" s="5">
        <v>-435</v>
      </c>
      <c r="X30" s="5"/>
      <c r="Y30" s="5"/>
      <c r="Z30" s="5"/>
      <c r="AA30" s="5"/>
      <c r="AB30" s="5">
        <v>18244</v>
      </c>
      <c r="AC30" s="5">
        <v>0</v>
      </c>
      <c r="AD30" s="5">
        <v>0</v>
      </c>
      <c r="AE30" s="5">
        <f t="shared" ref="AE30" si="25">SUM(B30:AD30)</f>
        <v>173867.25</v>
      </c>
      <c r="AF30" s="5">
        <f t="shared" si="23"/>
        <v>60853.54</v>
      </c>
    </row>
    <row r="31" spans="1:32" ht="15" customHeight="1" x14ac:dyDescent="0.25">
      <c r="A31" s="20">
        <f t="shared" si="2"/>
        <v>44891</v>
      </c>
      <c r="B31" s="5">
        <v>109828.5</v>
      </c>
      <c r="C31" s="5"/>
      <c r="D31" s="5"/>
      <c r="E31" s="5">
        <v>44248</v>
      </c>
      <c r="F31" s="5"/>
      <c r="G31" s="5"/>
      <c r="H31" s="5"/>
      <c r="I31" s="5"/>
      <c r="J31" s="5"/>
      <c r="K31" s="5">
        <v>13802</v>
      </c>
      <c r="L31" s="5"/>
      <c r="M31" s="5"/>
      <c r="N31" s="5"/>
      <c r="O31" s="5">
        <v>36673</v>
      </c>
      <c r="P31" s="5"/>
      <c r="Q31" s="5"/>
      <c r="R31" s="5"/>
      <c r="S31" s="5"/>
      <c r="T31" s="5"/>
      <c r="U31" s="5">
        <v>58217.5</v>
      </c>
      <c r="V31" s="5"/>
      <c r="W31" s="5">
        <v>-9490.5</v>
      </c>
      <c r="X31" s="5"/>
      <c r="Y31" s="5"/>
      <c r="Z31" s="5"/>
      <c r="AA31" s="5"/>
      <c r="AB31" s="5">
        <v>11689</v>
      </c>
      <c r="AC31" s="5">
        <v>0</v>
      </c>
      <c r="AD31" s="5">
        <v>0</v>
      </c>
      <c r="AE31" s="5">
        <f t="shared" ref="AE31" si="26">SUM(B31:AD31)</f>
        <v>264967.5</v>
      </c>
      <c r="AF31" s="5">
        <f t="shared" si="23"/>
        <v>92738.63</v>
      </c>
    </row>
    <row r="32" spans="1:32" ht="15" customHeight="1" x14ac:dyDescent="0.25">
      <c r="A32" s="20">
        <f t="shared" si="2"/>
        <v>44898</v>
      </c>
      <c r="B32" s="5">
        <v>76586.25</v>
      </c>
      <c r="C32" s="5"/>
      <c r="D32" s="5"/>
      <c r="E32" s="5">
        <v>12648</v>
      </c>
      <c r="F32" s="5"/>
      <c r="G32" s="5"/>
      <c r="H32" s="5"/>
      <c r="I32" s="5"/>
      <c r="J32" s="5"/>
      <c r="K32" s="5">
        <v>-707</v>
      </c>
      <c r="L32" s="5"/>
      <c r="M32" s="5"/>
      <c r="N32" s="5"/>
      <c r="O32" s="5">
        <v>2430</v>
      </c>
      <c r="P32" s="5"/>
      <c r="Q32" s="5"/>
      <c r="R32" s="5"/>
      <c r="S32" s="5"/>
      <c r="T32" s="5"/>
      <c r="U32" s="5">
        <v>42992.25</v>
      </c>
      <c r="V32" s="5"/>
      <c r="W32" s="5">
        <v>6123.75</v>
      </c>
      <c r="X32" s="5"/>
      <c r="Y32" s="5"/>
      <c r="Z32" s="5"/>
      <c r="AA32" s="5"/>
      <c r="AB32" s="5">
        <v>12751</v>
      </c>
      <c r="AC32" s="5">
        <v>0</v>
      </c>
      <c r="AD32" s="5">
        <v>0</v>
      </c>
      <c r="AE32" s="5">
        <f t="shared" ref="AE32" si="27">SUM(B32:AD32)</f>
        <v>152824.25</v>
      </c>
      <c r="AF32" s="5">
        <f t="shared" si="23"/>
        <v>53488.49</v>
      </c>
    </row>
    <row r="33" spans="1:32" ht="15" customHeight="1" x14ac:dyDescent="0.25">
      <c r="A33" s="20">
        <f t="shared" si="2"/>
        <v>44905</v>
      </c>
      <c r="B33" s="5">
        <v>102237.75</v>
      </c>
      <c r="C33" s="5"/>
      <c r="D33" s="5"/>
      <c r="E33" s="5">
        <v>45943</v>
      </c>
      <c r="F33" s="5"/>
      <c r="G33" s="5"/>
      <c r="H33" s="5"/>
      <c r="I33" s="5"/>
      <c r="J33" s="5"/>
      <c r="K33" s="5">
        <v>6418</v>
      </c>
      <c r="L33" s="5"/>
      <c r="M33" s="5"/>
      <c r="N33" s="5"/>
      <c r="O33" s="5">
        <v>22166</v>
      </c>
      <c r="P33" s="5"/>
      <c r="Q33" s="5"/>
      <c r="R33" s="5"/>
      <c r="S33" s="5"/>
      <c r="T33" s="5"/>
      <c r="U33" s="5">
        <v>35906.25</v>
      </c>
      <c r="V33" s="5"/>
      <c r="W33" s="5">
        <v>446.25</v>
      </c>
      <c r="X33" s="5"/>
      <c r="Y33" s="5"/>
      <c r="Z33" s="5"/>
      <c r="AA33" s="5"/>
      <c r="AB33" s="5">
        <v>12034</v>
      </c>
      <c r="AC33" s="5">
        <v>0</v>
      </c>
      <c r="AD33" s="5">
        <v>0</v>
      </c>
      <c r="AE33" s="5">
        <f t="shared" ref="AE33" si="28">SUM(B33:AD33)</f>
        <v>225151.25</v>
      </c>
      <c r="AF33" s="5">
        <f t="shared" si="23"/>
        <v>78802.94</v>
      </c>
    </row>
    <row r="34" spans="1:32" ht="15" customHeight="1" x14ac:dyDescent="0.25">
      <c r="A34" s="20">
        <f t="shared" si="2"/>
        <v>44912</v>
      </c>
      <c r="B34" s="5">
        <v>90144.75</v>
      </c>
      <c r="C34" s="5"/>
      <c r="D34" s="5"/>
      <c r="E34" s="5">
        <v>29518</v>
      </c>
      <c r="F34" s="5"/>
      <c r="G34" s="5"/>
      <c r="H34" s="5"/>
      <c r="I34" s="5"/>
      <c r="J34" s="5"/>
      <c r="K34" s="5">
        <v>6276</v>
      </c>
      <c r="L34" s="5"/>
      <c r="M34" s="5"/>
      <c r="N34" s="5"/>
      <c r="O34" s="5">
        <v>29174</v>
      </c>
      <c r="P34" s="5"/>
      <c r="Q34" s="5"/>
      <c r="R34" s="5"/>
      <c r="S34" s="5"/>
      <c r="T34" s="5"/>
      <c r="U34" s="5">
        <v>-14928</v>
      </c>
      <c r="V34" s="5"/>
      <c r="W34" s="5">
        <v>-1126.5</v>
      </c>
      <c r="X34" s="5"/>
      <c r="Y34" s="5"/>
      <c r="Z34" s="5"/>
      <c r="AA34" s="5"/>
      <c r="AB34" s="5">
        <v>9826</v>
      </c>
      <c r="AC34" s="5">
        <v>0</v>
      </c>
      <c r="AD34" s="5">
        <v>0</v>
      </c>
      <c r="AE34" s="5">
        <f t="shared" ref="AE34" si="29">SUM(B34:AD34)</f>
        <v>148884.25</v>
      </c>
      <c r="AF34" s="5">
        <f t="shared" ref="AF34" si="30">ROUND(AE34*0.35,2)</f>
        <v>52109.49</v>
      </c>
    </row>
    <row r="35" spans="1:32" ht="15" customHeight="1" x14ac:dyDescent="0.25">
      <c r="A35" s="20">
        <f t="shared" si="2"/>
        <v>44919</v>
      </c>
      <c r="B35" s="5">
        <v>42988.75</v>
      </c>
      <c r="C35" s="5"/>
      <c r="D35" s="5"/>
      <c r="E35" s="5">
        <v>-20867</v>
      </c>
      <c r="F35" s="5"/>
      <c r="G35" s="5"/>
      <c r="H35" s="5"/>
      <c r="I35" s="5"/>
      <c r="J35" s="5"/>
      <c r="K35" s="5">
        <v>148</v>
      </c>
      <c r="L35" s="5"/>
      <c r="M35" s="5"/>
      <c r="N35" s="5"/>
      <c r="O35" s="5">
        <v>11446</v>
      </c>
      <c r="P35" s="5"/>
      <c r="Q35" s="5"/>
      <c r="R35" s="5"/>
      <c r="S35" s="5"/>
      <c r="T35" s="5"/>
      <c r="U35" s="5">
        <v>42261.5</v>
      </c>
      <c r="V35" s="5"/>
      <c r="W35" s="5">
        <v>-49.25</v>
      </c>
      <c r="X35" s="5"/>
      <c r="Y35" s="5"/>
      <c r="Z35" s="5"/>
      <c r="AA35" s="5"/>
      <c r="AB35" s="5">
        <v>10425</v>
      </c>
      <c r="AC35" s="5">
        <v>0</v>
      </c>
      <c r="AD35" s="5">
        <v>0</v>
      </c>
      <c r="AE35" s="5">
        <f t="shared" ref="AE35" si="31">SUM(B35:AD35)</f>
        <v>86353</v>
      </c>
      <c r="AF35" s="5">
        <f t="shared" ref="AF35" si="32">ROUND(AE35*0.35,2)</f>
        <v>30223.55</v>
      </c>
    </row>
    <row r="36" spans="1:32" ht="15" customHeight="1" x14ac:dyDescent="0.25">
      <c r="A36" s="20">
        <f t="shared" si="2"/>
        <v>44926</v>
      </c>
      <c r="B36" s="5">
        <v>105744.75</v>
      </c>
      <c r="C36" s="5"/>
      <c r="D36" s="5"/>
      <c r="E36" s="5">
        <v>93440</v>
      </c>
      <c r="F36" s="5"/>
      <c r="G36" s="5"/>
      <c r="H36" s="5"/>
      <c r="I36" s="5"/>
      <c r="J36" s="5"/>
      <c r="K36" s="5">
        <v>8129</v>
      </c>
      <c r="L36" s="5"/>
      <c r="M36" s="5"/>
      <c r="N36" s="5"/>
      <c r="O36" s="5">
        <v>-19492</v>
      </c>
      <c r="P36" s="5"/>
      <c r="Q36" s="5"/>
      <c r="R36" s="5"/>
      <c r="S36" s="5"/>
      <c r="T36" s="5"/>
      <c r="U36" s="5">
        <v>60310.5</v>
      </c>
      <c r="V36" s="5"/>
      <c r="W36" s="5">
        <v>-139</v>
      </c>
      <c r="X36" s="5"/>
      <c r="Y36" s="5"/>
      <c r="Z36" s="5"/>
      <c r="AA36" s="5"/>
      <c r="AB36" s="5">
        <v>25346</v>
      </c>
      <c r="AC36" s="5">
        <v>0</v>
      </c>
      <c r="AD36" s="5">
        <v>0</v>
      </c>
      <c r="AE36" s="5">
        <f t="shared" ref="AE36" si="33">SUM(B36:AD36)</f>
        <v>273339.25</v>
      </c>
      <c r="AF36" s="5">
        <f t="shared" ref="AF36" si="34">ROUND(AE36*0.35,2)</f>
        <v>95668.74</v>
      </c>
    </row>
    <row r="37" spans="1:32" ht="15" customHeight="1" x14ac:dyDescent="0.25">
      <c r="A37" s="20">
        <f t="shared" si="2"/>
        <v>44933</v>
      </c>
      <c r="B37" s="5">
        <v>145031</v>
      </c>
      <c r="C37" s="5"/>
      <c r="D37" s="5"/>
      <c r="E37" s="5">
        <v>23056</v>
      </c>
      <c r="F37" s="5"/>
      <c r="G37" s="5"/>
      <c r="H37" s="5"/>
      <c r="I37" s="5"/>
      <c r="J37" s="5"/>
      <c r="K37" s="5">
        <v>5881</v>
      </c>
      <c r="L37" s="5"/>
      <c r="M37" s="5"/>
      <c r="N37" s="5"/>
      <c r="O37" s="5">
        <v>34201</v>
      </c>
      <c r="P37" s="5"/>
      <c r="Q37" s="5"/>
      <c r="R37" s="5"/>
      <c r="S37" s="5"/>
      <c r="T37" s="5"/>
      <c r="U37" s="5">
        <v>50879.25</v>
      </c>
      <c r="V37" s="5"/>
      <c r="W37" s="5">
        <v>6189.5</v>
      </c>
      <c r="X37" s="5"/>
      <c r="Y37" s="5"/>
      <c r="Z37" s="5"/>
      <c r="AA37" s="5"/>
      <c r="AB37" s="5">
        <v>17855</v>
      </c>
      <c r="AC37" s="5">
        <v>0</v>
      </c>
      <c r="AD37" s="5">
        <v>0</v>
      </c>
      <c r="AE37" s="5">
        <f t="shared" ref="AE37" si="35">SUM(B37:AD37)</f>
        <v>283092.75</v>
      </c>
      <c r="AF37" s="5">
        <f t="shared" ref="AF37" si="36">ROUND(AE37*0.35,2)</f>
        <v>99082.46</v>
      </c>
    </row>
    <row r="38" spans="1:32" ht="15" customHeight="1" x14ac:dyDescent="0.25">
      <c r="A38" s="20">
        <f t="shared" si="2"/>
        <v>44940</v>
      </c>
      <c r="B38" s="5">
        <v>70907.5</v>
      </c>
      <c r="C38" s="5"/>
      <c r="D38" s="5"/>
      <c r="E38" s="5">
        <v>-5322</v>
      </c>
      <c r="F38" s="5"/>
      <c r="G38" s="5"/>
      <c r="H38" s="5"/>
      <c r="I38" s="5"/>
      <c r="J38" s="5"/>
      <c r="K38" s="5">
        <v>-1032</v>
      </c>
      <c r="L38" s="5"/>
      <c r="M38" s="5"/>
      <c r="N38" s="5"/>
      <c r="O38" s="5">
        <v>27831</v>
      </c>
      <c r="P38" s="5"/>
      <c r="Q38" s="5"/>
      <c r="R38" s="5"/>
      <c r="S38" s="5"/>
      <c r="T38" s="5"/>
      <c r="U38" s="5">
        <v>27728.75</v>
      </c>
      <c r="V38" s="5"/>
      <c r="W38" s="5">
        <v>1775.75</v>
      </c>
      <c r="X38" s="5"/>
      <c r="Y38" s="5"/>
      <c r="Z38" s="5"/>
      <c r="AA38" s="5"/>
      <c r="AB38" s="5">
        <v>15201</v>
      </c>
      <c r="AC38" s="5">
        <v>0</v>
      </c>
      <c r="AD38" s="5">
        <v>0</v>
      </c>
      <c r="AE38" s="5">
        <f t="shared" ref="AE38" si="37">SUM(B38:AD38)</f>
        <v>137090</v>
      </c>
      <c r="AF38" s="5">
        <f t="shared" ref="AF38" si="38">ROUND(AE38*0.35,2)</f>
        <v>47981.5</v>
      </c>
    </row>
    <row r="39" spans="1:32" ht="15" customHeight="1" x14ac:dyDescent="0.25">
      <c r="A39" s="20">
        <f t="shared" si="2"/>
        <v>44947</v>
      </c>
      <c r="B39" s="5">
        <v>109367</v>
      </c>
      <c r="C39" s="5"/>
      <c r="D39" s="5"/>
      <c r="E39" s="5">
        <v>96477</v>
      </c>
      <c r="F39" s="5"/>
      <c r="G39" s="5"/>
      <c r="H39" s="5"/>
      <c r="I39" s="5"/>
      <c r="J39" s="5"/>
      <c r="K39" s="5">
        <v>14850</v>
      </c>
      <c r="L39" s="5"/>
      <c r="M39" s="5"/>
      <c r="N39" s="5"/>
      <c r="O39" s="5">
        <v>5310</v>
      </c>
      <c r="P39" s="5"/>
      <c r="Q39" s="5"/>
      <c r="R39" s="5"/>
      <c r="S39" s="5"/>
      <c r="T39" s="5"/>
      <c r="U39" s="5">
        <v>61901</v>
      </c>
      <c r="V39" s="5"/>
      <c r="W39" s="5">
        <v>2374.25</v>
      </c>
      <c r="X39" s="5"/>
      <c r="Y39" s="5"/>
      <c r="Z39" s="5"/>
      <c r="AA39" s="5"/>
      <c r="AB39" s="5">
        <v>18574</v>
      </c>
      <c r="AC39" s="5">
        <v>0</v>
      </c>
      <c r="AD39" s="5">
        <v>0</v>
      </c>
      <c r="AE39" s="5">
        <f t="shared" ref="AE39" si="39">SUM(B39:AD39)</f>
        <v>308853.25</v>
      </c>
      <c r="AF39" s="5">
        <f t="shared" ref="AF39" si="40">ROUND(AE39*0.35,2)</f>
        <v>108098.64</v>
      </c>
    </row>
    <row r="40" spans="1:32" ht="15" customHeight="1" x14ac:dyDescent="0.25">
      <c r="A40" s="20">
        <f t="shared" si="2"/>
        <v>44954</v>
      </c>
      <c r="B40" s="5">
        <v>38174.75</v>
      </c>
      <c r="C40" s="5"/>
      <c r="D40" s="5"/>
      <c r="E40" s="5">
        <v>44801</v>
      </c>
      <c r="F40" s="5"/>
      <c r="G40" s="5"/>
      <c r="H40" s="5"/>
      <c r="I40" s="5"/>
      <c r="J40" s="5"/>
      <c r="K40" s="5">
        <v>1570</v>
      </c>
      <c r="L40" s="5"/>
      <c r="M40" s="5"/>
      <c r="N40" s="5"/>
      <c r="O40" s="5">
        <v>34096</v>
      </c>
      <c r="P40" s="5"/>
      <c r="Q40" s="5"/>
      <c r="R40" s="5"/>
      <c r="S40" s="5"/>
      <c r="T40" s="5"/>
      <c r="U40" s="5">
        <v>34926.25</v>
      </c>
      <c r="V40" s="5"/>
      <c r="W40" s="5">
        <v>2697.25</v>
      </c>
      <c r="X40" s="5"/>
      <c r="Y40" s="5"/>
      <c r="Z40" s="5"/>
      <c r="AA40" s="5"/>
      <c r="AB40" s="5">
        <v>4765</v>
      </c>
      <c r="AC40" s="5">
        <v>0</v>
      </c>
      <c r="AD40" s="5">
        <v>0</v>
      </c>
      <c r="AE40" s="5">
        <f t="shared" ref="AE40" si="41">SUM(B40:AD40)</f>
        <v>161030.25</v>
      </c>
      <c r="AF40" s="5">
        <f t="shared" ref="AF40" si="42">ROUND(AE40*0.35,2)</f>
        <v>56360.59</v>
      </c>
    </row>
    <row r="41" spans="1:32" ht="15" customHeight="1" x14ac:dyDescent="0.25">
      <c r="A41" s="20">
        <f t="shared" si="2"/>
        <v>44961</v>
      </c>
      <c r="B41" s="5">
        <v>88486.25</v>
      </c>
      <c r="C41" s="5"/>
      <c r="D41" s="5"/>
      <c r="E41" s="5">
        <v>86008</v>
      </c>
      <c r="F41" s="5"/>
      <c r="G41" s="5"/>
      <c r="H41" s="5"/>
      <c r="I41" s="5"/>
      <c r="J41" s="5"/>
      <c r="K41" s="5">
        <v>5627</v>
      </c>
      <c r="L41" s="5"/>
      <c r="M41" s="5"/>
      <c r="N41" s="5"/>
      <c r="O41" s="5">
        <v>10096</v>
      </c>
      <c r="P41" s="5"/>
      <c r="Q41" s="5"/>
      <c r="R41" s="5"/>
      <c r="S41" s="5"/>
      <c r="T41" s="5"/>
      <c r="U41" s="5">
        <v>33208.25</v>
      </c>
      <c r="V41" s="5"/>
      <c r="W41" s="5">
        <v>909.75</v>
      </c>
      <c r="X41" s="5"/>
      <c r="Y41" s="5"/>
      <c r="Z41" s="5"/>
      <c r="AA41" s="5"/>
      <c r="AB41" s="5">
        <v>13252</v>
      </c>
      <c r="AC41" s="5">
        <v>0</v>
      </c>
      <c r="AD41" s="5">
        <v>0</v>
      </c>
      <c r="AE41" s="5">
        <f t="shared" ref="AE41" si="43">SUM(B41:AD41)</f>
        <v>237587.25</v>
      </c>
      <c r="AF41" s="5">
        <f t="shared" ref="AF41" si="44">ROUND(AE41*0.35,2)</f>
        <v>83155.539999999994</v>
      </c>
    </row>
    <row r="42" spans="1:32" ht="15" customHeight="1" x14ac:dyDescent="0.25">
      <c r="A42" s="20">
        <f t="shared" si="2"/>
        <v>44968</v>
      </c>
      <c r="B42" s="5">
        <v>88935.5</v>
      </c>
      <c r="C42" s="5"/>
      <c r="D42" s="5"/>
      <c r="E42" s="5">
        <v>109050</v>
      </c>
      <c r="F42" s="5"/>
      <c r="G42" s="5"/>
      <c r="H42" s="5"/>
      <c r="I42" s="5"/>
      <c r="J42" s="5"/>
      <c r="K42" s="5">
        <v>5157</v>
      </c>
      <c r="L42" s="5"/>
      <c r="M42" s="5"/>
      <c r="N42" s="5"/>
      <c r="O42" s="5">
        <v>17874</v>
      </c>
      <c r="P42" s="5"/>
      <c r="Q42" s="5"/>
      <c r="R42" s="5"/>
      <c r="S42" s="5"/>
      <c r="T42" s="5"/>
      <c r="U42" s="5">
        <v>33211</v>
      </c>
      <c r="V42" s="5"/>
      <c r="W42" s="5">
        <v>26917.75</v>
      </c>
      <c r="X42" s="5"/>
      <c r="Y42" s="5"/>
      <c r="Z42" s="5"/>
      <c r="AA42" s="5"/>
      <c r="AB42" s="5">
        <v>7544</v>
      </c>
      <c r="AC42" s="5">
        <v>0</v>
      </c>
      <c r="AD42" s="5">
        <v>0</v>
      </c>
      <c r="AE42" s="5">
        <f t="shared" ref="AE42" si="45">SUM(B42:AD42)</f>
        <v>288689.25</v>
      </c>
      <c r="AF42" s="5">
        <f t="shared" ref="AF42" si="46">ROUND(AE42*0.35,2)</f>
        <v>101041.24</v>
      </c>
    </row>
    <row r="43" spans="1:32" ht="15" customHeight="1" x14ac:dyDescent="0.25">
      <c r="A43" s="20">
        <f t="shared" si="2"/>
        <v>44975</v>
      </c>
      <c r="B43" s="5">
        <v>117841</v>
      </c>
      <c r="C43" s="5"/>
      <c r="D43" s="5"/>
      <c r="E43" s="5">
        <v>53603</v>
      </c>
      <c r="F43" s="5"/>
      <c r="G43" s="5"/>
      <c r="H43" s="5"/>
      <c r="I43" s="5"/>
      <c r="J43" s="5"/>
      <c r="K43" s="5">
        <v>18253</v>
      </c>
      <c r="L43" s="5"/>
      <c r="M43" s="5"/>
      <c r="N43" s="5"/>
      <c r="O43" s="5">
        <v>50729</v>
      </c>
      <c r="P43" s="5"/>
      <c r="Q43" s="5"/>
      <c r="R43" s="5"/>
      <c r="S43" s="5"/>
      <c r="T43" s="5"/>
      <c r="U43" s="5">
        <v>2246.25</v>
      </c>
      <c r="V43" s="5"/>
      <c r="W43" s="5">
        <v>8372.25</v>
      </c>
      <c r="X43" s="5"/>
      <c r="Y43" s="5"/>
      <c r="Z43" s="5"/>
      <c r="AA43" s="5"/>
      <c r="AB43" s="5">
        <v>12613</v>
      </c>
      <c r="AC43" s="5">
        <v>0</v>
      </c>
      <c r="AD43" s="5">
        <v>0</v>
      </c>
      <c r="AE43" s="5">
        <f t="shared" ref="AE43" si="47">SUM(B43:AD43)</f>
        <v>263657.5</v>
      </c>
      <c r="AF43" s="5">
        <f t="shared" ref="AF43" si="48">ROUND(AE43*0.35,2)</f>
        <v>92280.13</v>
      </c>
    </row>
    <row r="44" spans="1:32" ht="15" customHeight="1" x14ac:dyDescent="0.25">
      <c r="A44" s="20">
        <f t="shared" si="2"/>
        <v>44982</v>
      </c>
      <c r="B44" s="5">
        <v>103028.5</v>
      </c>
      <c r="C44" s="5"/>
      <c r="D44" s="5"/>
      <c r="E44" s="5">
        <v>66840</v>
      </c>
      <c r="F44" s="5"/>
      <c r="G44" s="5"/>
      <c r="H44" s="5"/>
      <c r="I44" s="5"/>
      <c r="J44" s="5"/>
      <c r="K44" s="5">
        <v>3942</v>
      </c>
      <c r="L44" s="5"/>
      <c r="M44" s="5"/>
      <c r="N44" s="5"/>
      <c r="O44" s="5">
        <v>19511</v>
      </c>
      <c r="P44" s="5"/>
      <c r="Q44" s="5"/>
      <c r="R44" s="5"/>
      <c r="S44" s="5"/>
      <c r="T44" s="5"/>
      <c r="U44" s="5">
        <v>29307.5</v>
      </c>
      <c r="V44" s="5"/>
      <c r="W44" s="5">
        <v>-495.5</v>
      </c>
      <c r="X44" s="5"/>
      <c r="Y44" s="5"/>
      <c r="Z44" s="5"/>
      <c r="AA44" s="5"/>
      <c r="AB44" s="5">
        <v>17791</v>
      </c>
      <c r="AC44" s="5">
        <v>0</v>
      </c>
      <c r="AD44" s="5">
        <v>0</v>
      </c>
      <c r="AE44" s="5">
        <f t="shared" ref="AE44" si="49">SUM(B44:AD44)</f>
        <v>239924.5</v>
      </c>
      <c r="AF44" s="5">
        <f t="shared" ref="AF44" si="50">ROUND(AE44*0.35,2)</f>
        <v>83973.58</v>
      </c>
    </row>
    <row r="45" spans="1:32" ht="15" customHeight="1" x14ac:dyDescent="0.25">
      <c r="A45" s="20">
        <f t="shared" si="2"/>
        <v>44989</v>
      </c>
      <c r="B45" s="5">
        <v>122663.75</v>
      </c>
      <c r="C45" s="5"/>
      <c r="D45" s="5"/>
      <c r="E45" s="5">
        <v>45406</v>
      </c>
      <c r="F45" s="5"/>
      <c r="G45" s="5"/>
      <c r="H45" s="5"/>
      <c r="I45" s="5"/>
      <c r="J45" s="5"/>
      <c r="K45" s="5">
        <v>5251</v>
      </c>
      <c r="L45" s="5"/>
      <c r="M45" s="5"/>
      <c r="N45" s="5"/>
      <c r="O45" s="5">
        <v>25756</v>
      </c>
      <c r="P45" s="5"/>
      <c r="Q45" s="5"/>
      <c r="R45" s="5"/>
      <c r="S45" s="5"/>
      <c r="T45" s="5"/>
      <c r="U45" s="5">
        <v>63439.25</v>
      </c>
      <c r="V45" s="5"/>
      <c r="W45" s="5">
        <v>12464</v>
      </c>
      <c r="X45" s="5"/>
      <c r="Y45" s="5"/>
      <c r="Z45" s="5"/>
      <c r="AA45" s="5"/>
      <c r="AB45" s="5">
        <v>12836</v>
      </c>
      <c r="AC45" s="5">
        <v>0</v>
      </c>
      <c r="AD45" s="5">
        <v>0</v>
      </c>
      <c r="AE45" s="5">
        <f t="shared" ref="AE45" si="51">SUM(B45:AD45)</f>
        <v>287816</v>
      </c>
      <c r="AF45" s="5">
        <f t="shared" ref="AF45" si="52">ROUND(AE45*0.35,2)</f>
        <v>100735.6</v>
      </c>
    </row>
    <row r="46" spans="1:32" ht="15" customHeight="1" x14ac:dyDescent="0.25">
      <c r="A46" s="20">
        <f t="shared" si="2"/>
        <v>44996</v>
      </c>
      <c r="B46" s="5">
        <v>18296.75</v>
      </c>
      <c r="C46" s="5"/>
      <c r="D46" s="5"/>
      <c r="E46" s="5">
        <v>-6454</v>
      </c>
      <c r="F46" s="5"/>
      <c r="G46" s="5"/>
      <c r="H46" s="5"/>
      <c r="I46" s="5"/>
      <c r="J46" s="5"/>
      <c r="K46" s="5">
        <v>4587</v>
      </c>
      <c r="L46" s="5"/>
      <c r="M46" s="5"/>
      <c r="N46" s="5"/>
      <c r="O46" s="5">
        <v>-43965</v>
      </c>
      <c r="P46" s="5"/>
      <c r="Q46" s="5"/>
      <c r="R46" s="5"/>
      <c r="S46" s="5"/>
      <c r="T46" s="5"/>
      <c r="U46" s="5">
        <v>30739.75</v>
      </c>
      <c r="V46" s="5"/>
      <c r="W46" s="5">
        <v>27138</v>
      </c>
      <c r="X46" s="5"/>
      <c r="Y46" s="5"/>
      <c r="Z46" s="5"/>
      <c r="AA46" s="5"/>
      <c r="AB46" s="5">
        <v>12320</v>
      </c>
      <c r="AC46" s="5">
        <v>0</v>
      </c>
      <c r="AD46" s="5">
        <v>0</v>
      </c>
      <c r="AE46" s="5">
        <f t="shared" ref="AE46" si="53">SUM(B46:AD46)</f>
        <v>42662.5</v>
      </c>
      <c r="AF46" s="5">
        <f t="shared" ref="AF46" si="54">ROUND(AE46*0.35,2)</f>
        <v>14931.88</v>
      </c>
    </row>
    <row r="47" spans="1:32" ht="15" customHeight="1" x14ac:dyDescent="0.25">
      <c r="A47" s="20">
        <f t="shared" si="2"/>
        <v>45003</v>
      </c>
      <c r="B47" s="5">
        <v>88135.75</v>
      </c>
      <c r="C47" s="5"/>
      <c r="D47" s="5"/>
      <c r="E47" s="5">
        <v>67073</v>
      </c>
      <c r="F47" s="5"/>
      <c r="G47" s="5"/>
      <c r="H47" s="5"/>
      <c r="I47" s="5"/>
      <c r="J47" s="5"/>
      <c r="K47" s="5">
        <v>11581</v>
      </c>
      <c r="L47" s="5"/>
      <c r="M47" s="5"/>
      <c r="N47" s="5"/>
      <c r="O47" s="5">
        <v>25813</v>
      </c>
      <c r="P47" s="5"/>
      <c r="Q47" s="5"/>
      <c r="R47" s="5"/>
      <c r="S47" s="5"/>
      <c r="T47" s="5"/>
      <c r="U47" s="5">
        <v>42374</v>
      </c>
      <c r="V47" s="5"/>
      <c r="W47" s="5">
        <v>1220.5</v>
      </c>
      <c r="X47" s="5"/>
      <c r="Y47" s="5"/>
      <c r="Z47" s="5"/>
      <c r="AA47" s="5"/>
      <c r="AB47" s="5">
        <v>15258</v>
      </c>
      <c r="AC47" s="5">
        <v>0</v>
      </c>
      <c r="AD47" s="5">
        <v>0</v>
      </c>
      <c r="AE47" s="5">
        <f t="shared" ref="AE47" si="55">SUM(B47:AD47)</f>
        <v>251455.25</v>
      </c>
      <c r="AF47" s="5">
        <f t="shared" ref="AF47" si="56">ROUND(AE47*0.35,2)</f>
        <v>88009.34</v>
      </c>
    </row>
    <row r="48" spans="1:32" ht="15" customHeight="1" x14ac:dyDescent="0.25">
      <c r="A48" s="20">
        <f t="shared" si="2"/>
        <v>45010</v>
      </c>
      <c r="B48" s="5">
        <v>112565.5</v>
      </c>
      <c r="C48" s="5"/>
      <c r="D48" s="5"/>
      <c r="E48" s="5">
        <v>57647</v>
      </c>
      <c r="F48" s="5"/>
      <c r="G48" s="5"/>
      <c r="H48" s="5"/>
      <c r="I48" s="5"/>
      <c r="J48" s="5"/>
      <c r="K48" s="5">
        <v>9689</v>
      </c>
      <c r="L48" s="5"/>
      <c r="M48" s="5"/>
      <c r="N48" s="5"/>
      <c r="O48" s="5">
        <v>34099</v>
      </c>
      <c r="P48" s="5"/>
      <c r="Q48" s="5"/>
      <c r="R48" s="5"/>
      <c r="S48" s="5"/>
      <c r="T48" s="5"/>
      <c r="U48" s="5">
        <v>46846.75</v>
      </c>
      <c r="V48" s="5"/>
      <c r="W48" s="5">
        <v>9989.75</v>
      </c>
      <c r="X48" s="5"/>
      <c r="Y48" s="5"/>
      <c r="Z48" s="5"/>
      <c r="AA48" s="5"/>
      <c r="AB48" s="5">
        <v>14318</v>
      </c>
      <c r="AC48" s="5">
        <v>0</v>
      </c>
      <c r="AD48" s="5">
        <v>0</v>
      </c>
      <c r="AE48" s="5">
        <f t="shared" ref="AE48" si="57">SUM(B48:AD48)</f>
        <v>285155</v>
      </c>
      <c r="AF48" s="5">
        <f t="shared" ref="AF48" si="58">ROUND(AE48*0.35,2)</f>
        <v>99804.25</v>
      </c>
    </row>
    <row r="49" spans="1:32" ht="15" customHeight="1" x14ac:dyDescent="0.25">
      <c r="A49" s="20">
        <f t="shared" si="2"/>
        <v>45017</v>
      </c>
      <c r="B49" s="5">
        <v>114444</v>
      </c>
      <c r="C49" s="5"/>
      <c r="D49" s="5"/>
      <c r="E49" s="5">
        <v>71167</v>
      </c>
      <c r="F49" s="5"/>
      <c r="G49" s="5"/>
      <c r="H49" s="5"/>
      <c r="I49" s="5"/>
      <c r="J49" s="5"/>
      <c r="K49" s="5">
        <v>456</v>
      </c>
      <c r="L49" s="5"/>
      <c r="M49" s="5"/>
      <c r="N49" s="5"/>
      <c r="O49" s="5">
        <v>39359</v>
      </c>
      <c r="P49" s="5"/>
      <c r="Q49" s="5"/>
      <c r="R49" s="5"/>
      <c r="S49" s="5"/>
      <c r="T49" s="5"/>
      <c r="U49" s="5">
        <v>10289.75</v>
      </c>
      <c r="V49" s="5"/>
      <c r="W49" s="5">
        <v>3819</v>
      </c>
      <c r="X49" s="5"/>
      <c r="Y49" s="5"/>
      <c r="Z49" s="5"/>
      <c r="AA49" s="5"/>
      <c r="AB49" s="5">
        <v>8801</v>
      </c>
      <c r="AC49" s="5">
        <v>0</v>
      </c>
      <c r="AD49" s="5">
        <v>0</v>
      </c>
      <c r="AE49" s="5">
        <f t="shared" ref="AE49" si="59">SUM(B49:AD49)</f>
        <v>248335.75</v>
      </c>
      <c r="AF49" s="5">
        <f t="shared" ref="AF49" si="60">ROUND(AE49*0.35,2)</f>
        <v>86917.51</v>
      </c>
    </row>
    <row r="50" spans="1:32" ht="15" customHeight="1" x14ac:dyDescent="0.25">
      <c r="A50" s="20">
        <f t="shared" si="2"/>
        <v>45024</v>
      </c>
      <c r="B50" s="5">
        <v>109812.25</v>
      </c>
      <c r="C50" s="5"/>
      <c r="D50" s="5"/>
      <c r="E50" s="5">
        <v>54391</v>
      </c>
      <c r="F50" s="5"/>
      <c r="G50" s="5"/>
      <c r="H50" s="5"/>
      <c r="I50" s="5"/>
      <c r="J50" s="5"/>
      <c r="K50" s="5">
        <v>2554</v>
      </c>
      <c r="L50" s="5"/>
      <c r="M50" s="5"/>
      <c r="N50" s="5"/>
      <c r="O50" s="5">
        <v>37266</v>
      </c>
      <c r="P50" s="5"/>
      <c r="Q50" s="5"/>
      <c r="R50" s="5"/>
      <c r="S50" s="5"/>
      <c r="T50" s="5"/>
      <c r="U50" s="5">
        <v>21894.75</v>
      </c>
      <c r="V50" s="5"/>
      <c r="W50" s="5">
        <v>7940.5</v>
      </c>
      <c r="X50" s="5"/>
      <c r="Y50" s="5"/>
      <c r="Z50" s="5"/>
      <c r="AA50" s="5"/>
      <c r="AB50" s="5">
        <v>1002</v>
      </c>
      <c r="AC50" s="5">
        <v>0</v>
      </c>
      <c r="AD50" s="5">
        <v>0</v>
      </c>
      <c r="AE50" s="5">
        <f t="shared" ref="AE50" si="61">SUM(B50:AD50)</f>
        <v>234860.5</v>
      </c>
      <c r="AF50" s="5">
        <f t="shared" ref="AF50" si="62">ROUND(AE50*0.35,2)</f>
        <v>82201.179999999993</v>
      </c>
    </row>
    <row r="51" spans="1:32" ht="15" customHeight="1" x14ac:dyDescent="0.25">
      <c r="A51" s="20">
        <f t="shared" si="2"/>
        <v>45031</v>
      </c>
      <c r="B51" s="5">
        <v>36172.5</v>
      </c>
      <c r="C51" s="5"/>
      <c r="D51" s="5"/>
      <c r="E51" s="5">
        <v>32673</v>
      </c>
      <c r="F51" s="5"/>
      <c r="G51" s="5"/>
      <c r="H51" s="5"/>
      <c r="I51" s="5"/>
      <c r="J51" s="5"/>
      <c r="K51" s="5">
        <v>9379</v>
      </c>
      <c r="L51" s="5"/>
      <c r="M51" s="5"/>
      <c r="N51" s="5"/>
      <c r="O51" s="5">
        <v>17888</v>
      </c>
      <c r="P51" s="5"/>
      <c r="Q51" s="5"/>
      <c r="R51" s="5"/>
      <c r="S51" s="5"/>
      <c r="T51" s="5"/>
      <c r="U51" s="5">
        <v>47370.5</v>
      </c>
      <c r="V51" s="5"/>
      <c r="W51" s="5">
        <v>9214.75</v>
      </c>
      <c r="X51" s="5"/>
      <c r="Y51" s="5"/>
      <c r="Z51" s="5"/>
      <c r="AA51" s="5"/>
      <c r="AB51" s="5">
        <v>3743</v>
      </c>
      <c r="AC51" s="5">
        <v>0</v>
      </c>
      <c r="AD51" s="5">
        <v>0</v>
      </c>
      <c r="AE51" s="5">
        <f t="shared" ref="AE51" si="63">SUM(B51:AD51)</f>
        <v>156440.75</v>
      </c>
      <c r="AF51" s="5">
        <f t="shared" ref="AF51" si="64">ROUND(AE51*0.35,2)</f>
        <v>54754.26</v>
      </c>
    </row>
    <row r="52" spans="1:32" ht="15" customHeight="1" x14ac:dyDescent="0.25">
      <c r="A52" s="20">
        <f t="shared" si="2"/>
        <v>45038</v>
      </c>
      <c r="B52" s="5">
        <v>28605.75</v>
      </c>
      <c r="C52" s="5"/>
      <c r="D52" s="5"/>
      <c r="E52" s="5">
        <v>32874</v>
      </c>
      <c r="F52" s="5"/>
      <c r="G52" s="5"/>
      <c r="H52" s="5"/>
      <c r="I52" s="5"/>
      <c r="J52" s="5"/>
      <c r="K52" s="5">
        <v>13090</v>
      </c>
      <c r="L52" s="5"/>
      <c r="M52" s="5"/>
      <c r="N52" s="5"/>
      <c r="O52" s="5">
        <v>34748</v>
      </c>
      <c r="P52" s="5"/>
      <c r="Q52" s="5"/>
      <c r="R52" s="5"/>
      <c r="S52" s="5"/>
      <c r="T52" s="5"/>
      <c r="U52" s="5">
        <v>22497</v>
      </c>
      <c r="V52" s="5"/>
      <c r="W52" s="5">
        <v>8829.25</v>
      </c>
      <c r="X52" s="5"/>
      <c r="Y52" s="5"/>
      <c r="Z52" s="5"/>
      <c r="AA52" s="5"/>
      <c r="AB52" s="5">
        <v>967</v>
      </c>
      <c r="AC52" s="5">
        <v>0</v>
      </c>
      <c r="AD52" s="5">
        <v>0</v>
      </c>
      <c r="AE52" s="5">
        <f t="shared" ref="AE52" si="65">SUM(B52:AD52)</f>
        <v>141611</v>
      </c>
      <c r="AF52" s="5">
        <f t="shared" ref="AF52" si="66">ROUND(AE52*0.35,2)</f>
        <v>49563.85</v>
      </c>
    </row>
    <row r="53" spans="1:32" ht="15" customHeight="1" x14ac:dyDescent="0.25">
      <c r="A53" s="20">
        <f t="shared" si="2"/>
        <v>45045</v>
      </c>
      <c r="B53" s="5">
        <v>180516</v>
      </c>
      <c r="C53" s="5"/>
      <c r="D53" s="5"/>
      <c r="E53" s="5">
        <v>77851</v>
      </c>
      <c r="F53" s="5"/>
      <c r="G53" s="5"/>
      <c r="H53" s="5"/>
      <c r="I53" s="5"/>
      <c r="J53" s="5"/>
      <c r="K53" s="5">
        <v>8757</v>
      </c>
      <c r="L53" s="5"/>
      <c r="M53" s="5"/>
      <c r="N53" s="5"/>
      <c r="O53" s="5">
        <v>26991</v>
      </c>
      <c r="P53" s="5"/>
      <c r="Q53" s="5"/>
      <c r="R53" s="5"/>
      <c r="S53" s="5"/>
      <c r="T53" s="5"/>
      <c r="U53" s="5">
        <v>20423.5</v>
      </c>
      <c r="V53" s="5"/>
      <c r="W53" s="5">
        <v>15617</v>
      </c>
      <c r="X53" s="5"/>
      <c r="Y53" s="5"/>
      <c r="Z53" s="5"/>
      <c r="AA53" s="5"/>
      <c r="AB53" s="5">
        <v>7911</v>
      </c>
      <c r="AC53" s="5">
        <v>0</v>
      </c>
      <c r="AD53" s="5">
        <v>0</v>
      </c>
      <c r="AE53" s="5">
        <f t="shared" ref="AE53" si="67">SUM(B53:AD53)</f>
        <v>338066.5</v>
      </c>
      <c r="AF53" s="5">
        <f t="shared" ref="AF53" si="68">ROUND(AE53*0.35,2)</f>
        <v>118323.28</v>
      </c>
    </row>
    <row r="54" spans="1:32" ht="15" customHeight="1" x14ac:dyDescent="0.25">
      <c r="A54" s="20">
        <f t="shared" si="2"/>
        <v>45052</v>
      </c>
      <c r="B54" s="5">
        <v>117643.75</v>
      </c>
      <c r="C54" s="5"/>
      <c r="D54" s="5"/>
      <c r="E54" s="5">
        <v>20700</v>
      </c>
      <c r="F54" s="5"/>
      <c r="G54" s="5"/>
      <c r="H54" s="5"/>
      <c r="I54" s="5"/>
      <c r="J54" s="5"/>
      <c r="K54" s="5">
        <v>3228</v>
      </c>
      <c r="L54" s="5"/>
      <c r="M54" s="5"/>
      <c r="N54" s="5"/>
      <c r="O54" s="5">
        <v>21041</v>
      </c>
      <c r="P54" s="5"/>
      <c r="Q54" s="5"/>
      <c r="R54" s="5"/>
      <c r="S54" s="5"/>
      <c r="T54" s="5"/>
      <c r="U54" s="5">
        <v>16057.5</v>
      </c>
      <c r="V54" s="5"/>
      <c r="W54" s="5">
        <v>-2509</v>
      </c>
      <c r="X54" s="5"/>
      <c r="Y54" s="5"/>
      <c r="Z54" s="5"/>
      <c r="AA54" s="5"/>
      <c r="AB54" s="5">
        <v>16895</v>
      </c>
      <c r="AC54" s="5">
        <v>0</v>
      </c>
      <c r="AD54" s="5">
        <v>0</v>
      </c>
      <c r="AE54" s="5">
        <f t="shared" ref="AE54" si="69">SUM(B54:AD54)</f>
        <v>193056.25</v>
      </c>
      <c r="AF54" s="5">
        <f t="shared" ref="AF54" si="70">ROUND(AE54*0.35,2)</f>
        <v>67569.69</v>
      </c>
    </row>
    <row r="55" spans="1:32" ht="15" customHeight="1" x14ac:dyDescent="0.25">
      <c r="A55" s="20">
        <f t="shared" si="2"/>
        <v>45059</v>
      </c>
      <c r="B55" s="5">
        <v>48932.25</v>
      </c>
      <c r="C55" s="5"/>
      <c r="D55" s="5"/>
      <c r="E55" s="5">
        <v>98179</v>
      </c>
      <c r="F55" s="5"/>
      <c r="G55" s="5"/>
      <c r="H55" s="5"/>
      <c r="I55" s="5"/>
      <c r="J55" s="5"/>
      <c r="K55" s="5">
        <v>13525</v>
      </c>
      <c r="L55" s="5"/>
      <c r="M55" s="5"/>
      <c r="N55" s="5"/>
      <c r="O55" s="5">
        <v>25922</v>
      </c>
      <c r="P55" s="5"/>
      <c r="Q55" s="5"/>
      <c r="R55" s="5"/>
      <c r="S55" s="5"/>
      <c r="T55" s="5"/>
      <c r="U55" s="5">
        <v>22566</v>
      </c>
      <c r="V55" s="5"/>
      <c r="W55" s="5">
        <v>2663</v>
      </c>
      <c r="X55" s="5"/>
      <c r="Y55" s="5"/>
      <c r="Z55" s="5"/>
      <c r="AA55" s="5"/>
      <c r="AB55" s="5">
        <v>10497</v>
      </c>
      <c r="AC55" s="5">
        <v>0</v>
      </c>
      <c r="AD55" s="5">
        <v>0</v>
      </c>
      <c r="AE55" s="5">
        <f t="shared" ref="AE55" si="71">SUM(B55:AD55)</f>
        <v>222284.25</v>
      </c>
      <c r="AF55" s="5">
        <f t="shared" ref="AF55" si="72">ROUND(AE55*0.35,2)</f>
        <v>77799.490000000005</v>
      </c>
    </row>
    <row r="56" spans="1:32" ht="15" customHeight="1" x14ac:dyDescent="0.25">
      <c r="A56" s="20">
        <f t="shared" si="2"/>
        <v>45066</v>
      </c>
      <c r="B56" s="5">
        <v>59469.5</v>
      </c>
      <c r="C56" s="5"/>
      <c r="D56" s="5"/>
      <c r="E56" s="5">
        <v>29203</v>
      </c>
      <c r="F56" s="5"/>
      <c r="G56" s="5"/>
      <c r="H56" s="5"/>
      <c r="I56" s="5"/>
      <c r="J56" s="5"/>
      <c r="K56" s="5">
        <v>8112</v>
      </c>
      <c r="L56" s="5"/>
      <c r="M56" s="5"/>
      <c r="N56" s="5"/>
      <c r="O56" s="5">
        <v>3715</v>
      </c>
      <c r="P56" s="5"/>
      <c r="Q56" s="5"/>
      <c r="R56" s="5"/>
      <c r="S56" s="5"/>
      <c r="T56" s="5"/>
      <c r="U56" s="5">
        <v>31234</v>
      </c>
      <c r="V56" s="5"/>
      <c r="W56" s="5">
        <v>8796</v>
      </c>
      <c r="X56" s="5"/>
      <c r="Y56" s="5"/>
      <c r="Z56" s="5"/>
      <c r="AA56" s="5"/>
      <c r="AB56" s="5">
        <v>7645</v>
      </c>
      <c r="AC56" s="5">
        <v>0</v>
      </c>
      <c r="AD56" s="5">
        <v>0</v>
      </c>
      <c r="AE56" s="5">
        <f t="shared" ref="AE56" si="73">SUM(B56:AD56)</f>
        <v>148174.5</v>
      </c>
      <c r="AF56" s="5">
        <f t="shared" ref="AF56" si="74">ROUND(AE56*0.35,2)</f>
        <v>51861.08</v>
      </c>
    </row>
    <row r="57" spans="1:32" ht="15" customHeight="1" x14ac:dyDescent="0.25">
      <c r="A57" s="20">
        <f t="shared" si="2"/>
        <v>45073</v>
      </c>
      <c r="B57" s="5">
        <v>76375.75</v>
      </c>
      <c r="C57" s="5"/>
      <c r="D57" s="5"/>
      <c r="E57" s="5">
        <v>47554</v>
      </c>
      <c r="F57" s="5"/>
      <c r="G57" s="5"/>
      <c r="H57" s="5"/>
      <c r="I57" s="5"/>
      <c r="J57" s="5"/>
      <c r="K57" s="5">
        <v>5175</v>
      </c>
      <c r="L57" s="5"/>
      <c r="M57" s="5"/>
      <c r="N57" s="5"/>
      <c r="O57" s="5">
        <v>11736</v>
      </c>
      <c r="P57" s="5"/>
      <c r="Q57" s="5"/>
      <c r="R57" s="5"/>
      <c r="S57" s="5"/>
      <c r="T57" s="5"/>
      <c r="U57" s="5">
        <v>45678.25</v>
      </c>
      <c r="V57" s="5"/>
      <c r="W57" s="5">
        <v>17920.25</v>
      </c>
      <c r="X57" s="5"/>
      <c r="Y57" s="5"/>
      <c r="Z57" s="5"/>
      <c r="AA57" s="5"/>
      <c r="AB57" s="5">
        <v>15188</v>
      </c>
      <c r="AC57" s="5">
        <v>0</v>
      </c>
      <c r="AD57" s="5">
        <v>0</v>
      </c>
      <c r="AE57" s="5">
        <f t="shared" ref="AE57" si="75">SUM(B57:AD57)</f>
        <v>219627.25</v>
      </c>
      <c r="AF57" s="5">
        <f t="shared" ref="AF57" si="76">ROUND(AE57*0.35,2)</f>
        <v>76869.539999999994</v>
      </c>
    </row>
    <row r="58" spans="1:32" ht="15" customHeight="1" x14ac:dyDescent="0.25">
      <c r="A58" s="20">
        <f t="shared" si="2"/>
        <v>45080</v>
      </c>
      <c r="B58" s="5">
        <v>100190.75</v>
      </c>
      <c r="C58" s="5"/>
      <c r="D58" s="5"/>
      <c r="E58" s="5">
        <v>74809</v>
      </c>
      <c r="F58" s="5"/>
      <c r="G58" s="5"/>
      <c r="H58" s="5"/>
      <c r="I58" s="5"/>
      <c r="J58" s="5"/>
      <c r="K58" s="5">
        <v>1615</v>
      </c>
      <c r="L58" s="5"/>
      <c r="M58" s="5"/>
      <c r="N58" s="5"/>
      <c r="O58" s="5">
        <v>927</v>
      </c>
      <c r="P58" s="5"/>
      <c r="Q58" s="5"/>
      <c r="R58" s="5"/>
      <c r="S58" s="5"/>
      <c r="T58" s="5"/>
      <c r="U58" s="5">
        <v>36124.5</v>
      </c>
      <c r="V58" s="5"/>
      <c r="W58" s="5">
        <v>545.75</v>
      </c>
      <c r="X58" s="5"/>
      <c r="Y58" s="5"/>
      <c r="Z58" s="5"/>
      <c r="AA58" s="5"/>
      <c r="AB58" s="5">
        <v>11150</v>
      </c>
      <c r="AC58" s="5">
        <v>0</v>
      </c>
      <c r="AD58" s="5">
        <v>0</v>
      </c>
      <c r="AE58" s="5">
        <f t="shared" ref="AE58" si="77">SUM(B58:AD58)</f>
        <v>225362</v>
      </c>
      <c r="AF58" s="5">
        <f t="shared" ref="AF58" si="78">ROUND(AE58*0.35,2)</f>
        <v>78876.7</v>
      </c>
    </row>
    <row r="59" spans="1:32" ht="15" customHeight="1" x14ac:dyDescent="0.25">
      <c r="A59" s="20">
        <f t="shared" si="2"/>
        <v>45087</v>
      </c>
      <c r="B59" s="5">
        <v>-6580.75</v>
      </c>
      <c r="C59" s="5"/>
      <c r="D59" s="5"/>
      <c r="E59" s="5">
        <v>30606</v>
      </c>
      <c r="F59" s="5"/>
      <c r="G59" s="5"/>
      <c r="H59" s="5"/>
      <c r="I59" s="5"/>
      <c r="J59" s="5"/>
      <c r="K59" s="5">
        <v>8949</v>
      </c>
      <c r="L59" s="5"/>
      <c r="M59" s="5"/>
      <c r="N59" s="5"/>
      <c r="O59" s="5">
        <v>29804</v>
      </c>
      <c r="P59" s="5"/>
      <c r="Q59" s="5"/>
      <c r="R59" s="5"/>
      <c r="S59" s="5"/>
      <c r="T59" s="5"/>
      <c r="U59" s="5">
        <v>42475.5</v>
      </c>
      <c r="V59" s="5"/>
      <c r="W59" s="5">
        <v>-13551.25</v>
      </c>
      <c r="X59" s="5"/>
      <c r="Y59" s="5"/>
      <c r="Z59" s="5"/>
      <c r="AA59" s="5"/>
      <c r="AB59" s="5">
        <v>14937</v>
      </c>
      <c r="AC59" s="5">
        <v>0</v>
      </c>
      <c r="AD59" s="5">
        <v>0</v>
      </c>
      <c r="AE59" s="5">
        <f t="shared" ref="AE59" si="79">SUM(B59:AD59)</f>
        <v>106639.5</v>
      </c>
      <c r="AF59" s="5">
        <f t="shared" ref="AF59" si="80">ROUND(AE59*0.35,2)</f>
        <v>37323.83</v>
      </c>
    </row>
    <row r="60" spans="1:32" ht="15" customHeight="1" x14ac:dyDescent="0.25">
      <c r="A60" s="20">
        <f t="shared" si="2"/>
        <v>45094</v>
      </c>
      <c r="B60" s="5">
        <v>37566.25</v>
      </c>
      <c r="C60" s="5"/>
      <c r="D60" s="5"/>
      <c r="E60" s="5">
        <v>15156</v>
      </c>
      <c r="F60" s="5"/>
      <c r="G60" s="5"/>
      <c r="H60" s="5"/>
      <c r="I60" s="5"/>
      <c r="J60" s="5"/>
      <c r="K60" s="5">
        <v>12927</v>
      </c>
      <c r="L60" s="5"/>
      <c r="M60" s="5"/>
      <c r="N60" s="5"/>
      <c r="O60" s="5">
        <v>34943</v>
      </c>
      <c r="P60" s="5"/>
      <c r="Q60" s="5"/>
      <c r="R60" s="5"/>
      <c r="S60" s="5"/>
      <c r="T60" s="5"/>
      <c r="U60" s="5">
        <v>57103.25</v>
      </c>
      <c r="V60" s="5"/>
      <c r="W60" s="5">
        <v>23514.75</v>
      </c>
      <c r="X60" s="5"/>
      <c r="Y60" s="5"/>
      <c r="Z60" s="5"/>
      <c r="AA60" s="5"/>
      <c r="AB60" s="5">
        <v>3973</v>
      </c>
      <c r="AC60" s="5">
        <v>0</v>
      </c>
      <c r="AD60" s="5">
        <v>0</v>
      </c>
      <c r="AE60" s="5">
        <f t="shared" ref="AE60" si="81">SUM(B60:AD60)</f>
        <v>185183.25</v>
      </c>
      <c r="AF60" s="5">
        <f t="shared" ref="AF60" si="82">ROUND(AE60*0.35,2)</f>
        <v>64814.14</v>
      </c>
    </row>
    <row r="61" spans="1:32" ht="15" customHeight="1" x14ac:dyDescent="0.25">
      <c r="A61" s="20">
        <f t="shared" si="2"/>
        <v>45101</v>
      </c>
      <c r="B61" s="5">
        <v>94857.25</v>
      </c>
      <c r="C61" s="5"/>
      <c r="D61" s="5"/>
      <c r="E61" s="5">
        <v>66458</v>
      </c>
      <c r="F61" s="5"/>
      <c r="G61" s="5"/>
      <c r="H61" s="5"/>
      <c r="I61" s="5"/>
      <c r="J61" s="5"/>
      <c r="K61" s="5">
        <v>3352</v>
      </c>
      <c r="L61" s="5"/>
      <c r="M61" s="5"/>
      <c r="N61" s="5"/>
      <c r="O61" s="5">
        <v>9843</v>
      </c>
      <c r="P61" s="5"/>
      <c r="Q61" s="5"/>
      <c r="R61" s="5"/>
      <c r="S61" s="5"/>
      <c r="T61" s="5"/>
      <c r="U61" s="5">
        <v>16005</v>
      </c>
      <c r="V61" s="5"/>
      <c r="W61" s="5">
        <v>19003.5</v>
      </c>
      <c r="X61" s="5"/>
      <c r="Y61" s="5"/>
      <c r="Z61" s="5"/>
      <c r="AA61" s="5"/>
      <c r="AB61" s="5">
        <v>13760</v>
      </c>
      <c r="AC61" s="5">
        <v>0</v>
      </c>
      <c r="AD61" s="5">
        <v>0</v>
      </c>
      <c r="AE61" s="5">
        <f t="shared" ref="AE61" si="83">SUM(B61:AD61)</f>
        <v>223278.75</v>
      </c>
      <c r="AF61" s="5">
        <f t="shared" ref="AF61" si="84">ROUND(AE61*0.35,2)</f>
        <v>78147.56</v>
      </c>
    </row>
    <row r="62" spans="1:32" ht="15" customHeight="1" x14ac:dyDescent="0.25">
      <c r="A62" s="31" t="s">
        <v>43</v>
      </c>
      <c r="B62" s="5">
        <v>122887.5</v>
      </c>
      <c r="C62" s="5"/>
      <c r="D62" s="5"/>
      <c r="E62" s="5">
        <v>12782</v>
      </c>
      <c r="F62" s="5"/>
      <c r="G62" s="5"/>
      <c r="H62" s="5"/>
      <c r="I62" s="5"/>
      <c r="J62" s="5"/>
      <c r="K62" s="5">
        <v>6436</v>
      </c>
      <c r="L62" s="5"/>
      <c r="M62" s="5"/>
      <c r="N62" s="5"/>
      <c r="O62" s="5">
        <v>32783</v>
      </c>
      <c r="P62" s="5"/>
      <c r="Q62" s="5"/>
      <c r="R62" s="5"/>
      <c r="S62" s="5"/>
      <c r="T62" s="5"/>
      <c r="U62" s="5">
        <v>29419.5</v>
      </c>
      <c r="V62" s="5"/>
      <c r="W62" s="5">
        <v>-8392.5</v>
      </c>
      <c r="X62" s="5"/>
      <c r="Y62" s="5"/>
      <c r="Z62" s="5"/>
      <c r="AA62" s="5"/>
      <c r="AB62" s="5">
        <v>10528</v>
      </c>
      <c r="AC62" s="5">
        <v>0</v>
      </c>
      <c r="AD62" s="5">
        <v>0</v>
      </c>
      <c r="AE62" s="5">
        <f t="shared" ref="AE62" si="85">SUM(B62:AD62)</f>
        <v>206443.5</v>
      </c>
      <c r="AF62" s="5">
        <f t="shared" ref="AF62" si="86">ROUND(AE62*0.35,2)</f>
        <v>72255.23</v>
      </c>
    </row>
    <row r="63" spans="1:32" ht="15" customHeight="1" x14ac:dyDescent="0.25">
      <c r="A63" s="1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ht="15" customHeight="1" thickBot="1" x14ac:dyDescent="0.3">
      <c r="B64" s="6">
        <f t="shared" ref="B64:AF64" si="87">SUM(B10:B63)</f>
        <v>4634355.25</v>
      </c>
      <c r="C64" s="6">
        <f t="shared" si="87"/>
        <v>0</v>
      </c>
      <c r="D64" s="6">
        <f t="shared" si="87"/>
        <v>0</v>
      </c>
      <c r="E64" s="6">
        <f t="shared" si="87"/>
        <v>2664090.62</v>
      </c>
      <c r="F64" s="6">
        <f t="shared" si="87"/>
        <v>0</v>
      </c>
      <c r="G64" s="6">
        <f t="shared" si="87"/>
        <v>0</v>
      </c>
      <c r="H64" s="6">
        <f t="shared" si="87"/>
        <v>0</v>
      </c>
      <c r="I64" s="6">
        <f t="shared" si="87"/>
        <v>0</v>
      </c>
      <c r="J64" s="6">
        <f t="shared" si="87"/>
        <v>0</v>
      </c>
      <c r="K64" s="6">
        <f t="shared" si="87"/>
        <v>309263</v>
      </c>
      <c r="L64" s="6">
        <f t="shared" si="87"/>
        <v>0</v>
      </c>
      <c r="M64" s="6">
        <f t="shared" si="87"/>
        <v>0</v>
      </c>
      <c r="N64" s="6">
        <f t="shared" si="87"/>
        <v>0</v>
      </c>
      <c r="O64" s="6">
        <f t="shared" si="87"/>
        <v>987007</v>
      </c>
      <c r="P64" s="6">
        <f t="shared" si="87"/>
        <v>0</v>
      </c>
      <c r="Q64" s="6">
        <f t="shared" si="87"/>
        <v>0</v>
      </c>
      <c r="R64" s="6">
        <f t="shared" si="87"/>
        <v>0</v>
      </c>
      <c r="S64" s="6">
        <f t="shared" ref="S64" si="88">SUM(S10:S63)</f>
        <v>0</v>
      </c>
      <c r="T64" s="6">
        <f t="shared" si="87"/>
        <v>0</v>
      </c>
      <c r="U64" s="6">
        <f t="shared" si="87"/>
        <v>2143083.5</v>
      </c>
      <c r="V64" s="6">
        <f t="shared" si="87"/>
        <v>0</v>
      </c>
      <c r="W64" s="6">
        <f t="shared" si="87"/>
        <v>345181.25</v>
      </c>
      <c r="X64" s="6">
        <f t="shared" si="87"/>
        <v>0</v>
      </c>
      <c r="Y64" s="6">
        <f t="shared" ref="Y64" si="89">SUM(Y10:Y63)</f>
        <v>0</v>
      </c>
      <c r="Z64" s="6">
        <f t="shared" si="87"/>
        <v>0</v>
      </c>
      <c r="AA64" s="6">
        <f t="shared" si="87"/>
        <v>0</v>
      </c>
      <c r="AB64" s="6">
        <f t="shared" si="87"/>
        <v>635218</v>
      </c>
      <c r="AC64" s="6">
        <f t="shared" si="87"/>
        <v>0</v>
      </c>
      <c r="AD64" s="6">
        <f t="shared" si="87"/>
        <v>0</v>
      </c>
      <c r="AE64" s="6">
        <f t="shared" si="87"/>
        <v>11718198.619999999</v>
      </c>
      <c r="AF64" s="6">
        <f t="shared" si="87"/>
        <v>4101369.6300000008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1:AF1"/>
    <mergeCell ref="A8:AF8"/>
  </mergeCells>
  <pageMargins left="0.25" right="0.25" top="0.25" bottom="0.25" header="0" footer="0"/>
  <pageSetup paperSize="5" scale="35" orientation="landscape" r:id="rId1"/>
  <ignoredErrors>
    <ignoredError sqref="AE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Normal="100" workbookViewId="0">
      <pane ySplit="7" topLeftCell="A37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42578125" style="3" customWidth="1"/>
    <col min="2" max="2" width="14.28515625" style="2" bestFit="1" customWidth="1"/>
    <col min="3" max="4" width="13.7109375" style="2" hidden="1" customWidth="1"/>
    <col min="5" max="6" width="14.28515625" style="2" bestFit="1" customWidth="1"/>
    <col min="7" max="7" width="14.28515625" style="2" hidden="1" customWidth="1"/>
    <col min="8" max="8" width="13.7109375" style="2" customWidth="1"/>
    <col min="9" max="11" width="13.7109375" style="2" hidden="1" customWidth="1"/>
    <col min="12" max="12" width="13.7109375" style="2" customWidth="1"/>
    <col min="13" max="14" width="13.7109375" style="2" hidden="1" customWidth="1"/>
    <col min="15" max="15" width="13.7109375" style="2" customWidth="1"/>
    <col min="16" max="16" width="14.28515625" style="2" hidden="1" customWidth="1"/>
    <col min="17" max="17" width="13.7109375" style="2" hidden="1" customWidth="1"/>
    <col min="18" max="19" width="13.7109375" style="2" customWidth="1"/>
    <col min="20" max="20" width="13.7109375" style="2" hidden="1" customWidth="1"/>
    <col min="21" max="22" width="13.7109375" style="2" customWidth="1"/>
    <col min="23" max="23" width="14.28515625" style="2" hidden="1" customWidth="1"/>
    <col min="24" max="24" width="14.28515625" style="2" customWidth="1"/>
    <col min="25" max="26" width="14.28515625" style="2" hidden="1" customWidth="1"/>
    <col min="27" max="27" width="14.28515625" style="2" customWidth="1"/>
    <col min="28" max="28" width="13.7109375" style="2" customWidth="1"/>
    <col min="29" max="30" width="13.7109375" style="2" hidden="1" customWidth="1"/>
    <col min="31" max="32" width="14.28515625" style="2" bestFit="1" customWidth="1"/>
    <col min="33" max="16384" width="10.7109375" style="2"/>
  </cols>
  <sheetData>
    <row r="1" spans="1:32" ht="15" customHeight="1" x14ac:dyDescent="0.25">
      <c r="A1" s="29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5" customHeight="1" x14ac:dyDescent="0.25">
      <c r="B2" s="12"/>
      <c r="C2" s="12"/>
      <c r="D2" s="12"/>
      <c r="E2" s="12"/>
      <c r="F2" s="12"/>
      <c r="G2" s="19"/>
      <c r="H2" s="12"/>
      <c r="I2" s="12"/>
      <c r="J2" s="12"/>
      <c r="K2" s="12"/>
      <c r="L2" s="17"/>
      <c r="M2" s="14"/>
      <c r="N2" s="12"/>
      <c r="O2" s="12"/>
      <c r="P2" s="12"/>
      <c r="Q2" s="12"/>
      <c r="R2" s="12"/>
      <c r="S2" s="23"/>
      <c r="T2" s="12"/>
      <c r="U2" s="12"/>
      <c r="V2" s="12"/>
      <c r="W2" s="12"/>
      <c r="X2" s="12"/>
      <c r="Y2" s="22"/>
      <c r="Z2" s="17"/>
      <c r="AA2" s="18"/>
      <c r="AB2" s="12"/>
      <c r="AC2" s="12"/>
      <c r="AD2" s="12"/>
      <c r="AE2" s="12"/>
      <c r="AF2" s="12"/>
    </row>
    <row r="3" spans="1:32" s="10" customFormat="1" ht="38.25" x14ac:dyDescent="0.2">
      <c r="A3" s="7"/>
      <c r="B3" s="8" t="s">
        <v>0</v>
      </c>
      <c r="C3" s="9" t="s">
        <v>1</v>
      </c>
      <c r="D3" s="9" t="s">
        <v>28</v>
      </c>
      <c r="E3" s="8" t="s">
        <v>2</v>
      </c>
      <c r="F3" s="9" t="s">
        <v>3</v>
      </c>
      <c r="G3" s="9" t="s">
        <v>31</v>
      </c>
      <c r="H3" s="9" t="s">
        <v>4</v>
      </c>
      <c r="I3" s="9" t="s">
        <v>5</v>
      </c>
      <c r="J3" s="9" t="s">
        <v>6</v>
      </c>
      <c r="K3" s="8" t="s">
        <v>7</v>
      </c>
      <c r="L3" s="9" t="s">
        <v>34</v>
      </c>
      <c r="M3" s="9" t="s">
        <v>29</v>
      </c>
      <c r="N3" s="9" t="s">
        <v>8</v>
      </c>
      <c r="O3" s="9" t="s">
        <v>9</v>
      </c>
      <c r="P3" s="8" t="s">
        <v>10</v>
      </c>
      <c r="Q3" s="8" t="s">
        <v>11</v>
      </c>
      <c r="R3" s="8" t="s">
        <v>12</v>
      </c>
      <c r="S3" s="9" t="s">
        <v>41</v>
      </c>
      <c r="T3" s="9" t="s">
        <v>13</v>
      </c>
      <c r="U3" s="8" t="s">
        <v>14</v>
      </c>
      <c r="V3" s="9" t="s">
        <v>15</v>
      </c>
      <c r="W3" s="8" t="s">
        <v>16</v>
      </c>
      <c r="X3" s="9" t="s">
        <v>40</v>
      </c>
      <c r="Y3" s="9" t="s">
        <v>35</v>
      </c>
      <c r="Z3" s="9" t="s">
        <v>17</v>
      </c>
      <c r="AA3" s="9" t="s">
        <v>33</v>
      </c>
      <c r="AB3" s="9" t="s">
        <v>18</v>
      </c>
      <c r="AC3" s="9" t="s">
        <v>20</v>
      </c>
      <c r="AD3" s="9" t="s">
        <v>19</v>
      </c>
      <c r="AE3" s="8" t="s">
        <v>21</v>
      </c>
      <c r="AF3" s="8" t="s">
        <v>23</v>
      </c>
    </row>
    <row r="4" spans="1:32" s="12" customFormat="1" ht="15" customHeight="1" x14ac:dyDescent="0.25">
      <c r="A4" s="3"/>
      <c r="B4" s="12">
        <v>14</v>
      </c>
      <c r="E4" s="12">
        <v>1</v>
      </c>
      <c r="F4" s="12">
        <v>1</v>
      </c>
      <c r="G4" s="19"/>
      <c r="H4" s="12">
        <v>1</v>
      </c>
      <c r="L4" s="17">
        <v>1</v>
      </c>
      <c r="M4" s="14"/>
      <c r="O4" s="12">
        <v>1</v>
      </c>
      <c r="R4" s="12">
        <v>9</v>
      </c>
      <c r="S4" s="23"/>
      <c r="U4" s="12">
        <v>2</v>
      </c>
      <c r="V4" s="12">
        <v>1</v>
      </c>
      <c r="X4" s="18">
        <v>1</v>
      </c>
      <c r="Y4" s="22"/>
      <c r="AA4" s="17">
        <v>1</v>
      </c>
      <c r="AE4" s="12">
        <f>SUM(B4:AD4)</f>
        <v>33</v>
      </c>
    </row>
    <row r="6" spans="1:32" ht="15" customHeight="1" x14ac:dyDescent="0.25">
      <c r="A6" s="15" t="s">
        <v>32</v>
      </c>
      <c r="B6" s="5">
        <v>1881754.01</v>
      </c>
      <c r="C6" s="5">
        <v>0</v>
      </c>
      <c r="D6" s="5">
        <v>0</v>
      </c>
      <c r="E6" s="5">
        <v>1090907</v>
      </c>
      <c r="F6" s="5">
        <v>297132.09000000003</v>
      </c>
      <c r="G6" s="5">
        <v>0</v>
      </c>
      <c r="H6" s="5">
        <v>149332.5</v>
      </c>
      <c r="I6" s="5">
        <v>0</v>
      </c>
      <c r="J6" s="5">
        <v>0</v>
      </c>
      <c r="K6" s="5">
        <v>0</v>
      </c>
      <c r="L6" s="5">
        <v>636004</v>
      </c>
      <c r="M6" s="5">
        <v>0</v>
      </c>
      <c r="N6" s="5">
        <v>0</v>
      </c>
      <c r="O6" s="5">
        <v>119518</v>
      </c>
      <c r="P6" s="5">
        <v>0</v>
      </c>
      <c r="Q6" s="5">
        <v>0</v>
      </c>
      <c r="R6" s="5">
        <v>304040</v>
      </c>
      <c r="S6" s="5">
        <v>1830</v>
      </c>
      <c r="T6" s="5">
        <v>0</v>
      </c>
      <c r="U6" s="5">
        <v>512686.5</v>
      </c>
      <c r="V6" s="5">
        <v>513300.5</v>
      </c>
      <c r="W6" s="5">
        <v>0</v>
      </c>
      <c r="X6" s="5">
        <v>45782.76</v>
      </c>
      <c r="Y6" s="5">
        <v>0</v>
      </c>
      <c r="Z6" s="5">
        <v>0</v>
      </c>
      <c r="AA6" s="5">
        <v>367823</v>
      </c>
      <c r="AB6" s="5">
        <v>38664.92</v>
      </c>
      <c r="AC6" s="5">
        <v>0</v>
      </c>
      <c r="AD6" s="5">
        <v>0</v>
      </c>
      <c r="AE6" s="5">
        <v>5958775.2800000003</v>
      </c>
      <c r="AF6" s="5">
        <v>2085571.42</v>
      </c>
    </row>
    <row r="8" spans="1:32" ht="15" customHeight="1" x14ac:dyDescent="0.25">
      <c r="A8" s="28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ht="15" customHeight="1" x14ac:dyDescent="0.25">
      <c r="A9" s="1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36</v>
      </c>
      <c r="B10" s="5">
        <v>17284.5</v>
      </c>
      <c r="C10" s="5">
        <v>0</v>
      </c>
      <c r="D10" s="5">
        <v>0</v>
      </c>
      <c r="E10" s="5">
        <v>13896</v>
      </c>
      <c r="F10" s="5">
        <v>0</v>
      </c>
      <c r="G10" s="5">
        <v>0</v>
      </c>
      <c r="H10" s="5">
        <v>749</v>
      </c>
      <c r="I10" s="5">
        <v>0</v>
      </c>
      <c r="J10" s="5">
        <v>0</v>
      </c>
      <c r="K10" s="5">
        <v>0</v>
      </c>
      <c r="L10" s="5">
        <v>6653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7348</v>
      </c>
      <c r="S10" s="5">
        <v>0</v>
      </c>
      <c r="T10" s="5">
        <v>0</v>
      </c>
      <c r="U10" s="5">
        <v>4559</v>
      </c>
      <c r="V10" s="5">
        <v>0</v>
      </c>
      <c r="W10" s="5">
        <v>0</v>
      </c>
      <c r="X10" s="5">
        <v>19855.03</v>
      </c>
      <c r="Y10" s="5">
        <v>0</v>
      </c>
      <c r="Z10" s="5">
        <v>0</v>
      </c>
      <c r="AA10" s="5">
        <v>7913</v>
      </c>
      <c r="AB10" s="5">
        <v>0</v>
      </c>
      <c r="AC10" s="5">
        <v>0</v>
      </c>
      <c r="AD10" s="5">
        <v>0</v>
      </c>
      <c r="AE10" s="5">
        <f t="shared" ref="AE10:AE16" si="0">SUM(B10:AD10)</f>
        <v>78257.53</v>
      </c>
      <c r="AF10" s="5">
        <f>ROUND(AE10*0.35,2)-0.01</f>
        <v>27390.13</v>
      </c>
    </row>
    <row r="11" spans="1:32" ht="15" customHeight="1" x14ac:dyDescent="0.25">
      <c r="A11" s="20">
        <v>44751</v>
      </c>
      <c r="B11" s="5">
        <v>41198.5</v>
      </c>
      <c r="C11" s="5"/>
      <c r="D11" s="5"/>
      <c r="E11" s="5">
        <v>38957</v>
      </c>
      <c r="F11" s="5">
        <v>0</v>
      </c>
      <c r="G11" s="5"/>
      <c r="H11" s="5">
        <v>7271</v>
      </c>
      <c r="I11" s="5"/>
      <c r="J11" s="5"/>
      <c r="K11" s="5"/>
      <c r="L11" s="5">
        <v>17368</v>
      </c>
      <c r="M11" s="5"/>
      <c r="N11" s="5"/>
      <c r="O11" s="5">
        <v>0</v>
      </c>
      <c r="P11" s="5"/>
      <c r="Q11" s="5"/>
      <c r="R11" s="5">
        <v>9435</v>
      </c>
      <c r="S11" s="5">
        <v>0</v>
      </c>
      <c r="T11" s="5"/>
      <c r="U11" s="5">
        <v>8634</v>
      </c>
      <c r="V11" s="5">
        <v>0</v>
      </c>
      <c r="W11" s="5"/>
      <c r="X11" s="5">
        <v>12513.87</v>
      </c>
      <c r="Y11" s="5"/>
      <c r="Z11" s="5"/>
      <c r="AA11" s="5">
        <v>10315</v>
      </c>
      <c r="AB11" s="5">
        <v>0</v>
      </c>
      <c r="AC11" s="5">
        <v>0</v>
      </c>
      <c r="AD11" s="5">
        <v>0</v>
      </c>
      <c r="AE11" s="5">
        <f t="shared" si="0"/>
        <v>145692.37</v>
      </c>
      <c r="AF11" s="5">
        <f t="shared" ref="AF11:AF16" si="1">ROUND(AE11*0.35,2)</f>
        <v>50992.33</v>
      </c>
    </row>
    <row r="12" spans="1:32" ht="15" customHeight="1" x14ac:dyDescent="0.25">
      <c r="A12" s="20">
        <f t="shared" ref="A12:A61" si="2">A11+7</f>
        <v>44758</v>
      </c>
      <c r="B12" s="5">
        <v>51743.5</v>
      </c>
      <c r="C12" s="5"/>
      <c r="D12" s="5"/>
      <c r="E12" s="5">
        <v>15323</v>
      </c>
      <c r="F12" s="5">
        <v>0</v>
      </c>
      <c r="G12" s="5"/>
      <c r="H12" s="5">
        <v>1838</v>
      </c>
      <c r="I12" s="5"/>
      <c r="J12" s="5"/>
      <c r="K12" s="5"/>
      <c r="L12" s="5">
        <v>16772</v>
      </c>
      <c r="M12" s="5"/>
      <c r="N12" s="5"/>
      <c r="O12" s="5">
        <v>0</v>
      </c>
      <c r="P12" s="5"/>
      <c r="Q12" s="5"/>
      <c r="R12" s="5">
        <v>11009</v>
      </c>
      <c r="S12" s="5">
        <v>0</v>
      </c>
      <c r="T12" s="5"/>
      <c r="U12" s="5">
        <v>23261</v>
      </c>
      <c r="V12" s="5">
        <v>0</v>
      </c>
      <c r="W12" s="5"/>
      <c r="X12" s="5">
        <v>11849.89</v>
      </c>
      <c r="Y12" s="5"/>
      <c r="Z12" s="5"/>
      <c r="AA12" s="5">
        <v>6308</v>
      </c>
      <c r="AB12" s="5">
        <v>0</v>
      </c>
      <c r="AC12" s="5">
        <v>0</v>
      </c>
      <c r="AD12" s="5">
        <v>0</v>
      </c>
      <c r="AE12" s="5">
        <f t="shared" si="0"/>
        <v>138104.39000000001</v>
      </c>
      <c r="AF12" s="5">
        <f t="shared" si="1"/>
        <v>48336.54</v>
      </c>
    </row>
    <row r="13" spans="1:32" ht="15" customHeight="1" x14ac:dyDescent="0.25">
      <c r="A13" s="20">
        <f t="shared" si="2"/>
        <v>44765</v>
      </c>
      <c r="B13" s="5">
        <v>39519.01</v>
      </c>
      <c r="C13" s="5"/>
      <c r="D13" s="5"/>
      <c r="E13" s="5">
        <v>36738</v>
      </c>
      <c r="F13" s="5">
        <v>0</v>
      </c>
      <c r="G13" s="5"/>
      <c r="H13" s="5">
        <v>1874</v>
      </c>
      <c r="I13" s="5"/>
      <c r="J13" s="5"/>
      <c r="K13" s="5"/>
      <c r="L13" s="5">
        <v>28180</v>
      </c>
      <c r="M13" s="5"/>
      <c r="N13" s="5"/>
      <c r="O13" s="5">
        <v>0</v>
      </c>
      <c r="P13" s="5"/>
      <c r="Q13" s="5"/>
      <c r="R13" s="5">
        <v>10307</v>
      </c>
      <c r="S13" s="5">
        <v>0</v>
      </c>
      <c r="T13" s="5"/>
      <c r="U13" s="5">
        <v>5567</v>
      </c>
      <c r="V13" s="5">
        <v>0</v>
      </c>
      <c r="W13" s="5"/>
      <c r="X13" s="5">
        <v>14540.81</v>
      </c>
      <c r="Y13" s="5"/>
      <c r="Z13" s="5"/>
      <c r="AA13" s="5">
        <v>4048</v>
      </c>
      <c r="AB13" s="5">
        <v>0</v>
      </c>
      <c r="AC13" s="5">
        <v>0</v>
      </c>
      <c r="AD13" s="5">
        <v>0</v>
      </c>
      <c r="AE13" s="5">
        <f t="shared" si="0"/>
        <v>140773.82</v>
      </c>
      <c r="AF13" s="5">
        <f t="shared" si="1"/>
        <v>49270.84</v>
      </c>
    </row>
    <row r="14" spans="1:32" ht="15" customHeight="1" x14ac:dyDescent="0.25">
      <c r="A14" s="20">
        <f t="shared" si="2"/>
        <v>44772</v>
      </c>
      <c r="B14" s="5">
        <v>22635</v>
      </c>
      <c r="C14" s="5"/>
      <c r="D14" s="5"/>
      <c r="E14" s="5">
        <v>-4900</v>
      </c>
      <c r="F14" s="5">
        <v>0</v>
      </c>
      <c r="G14" s="5"/>
      <c r="H14" s="5">
        <v>4930</v>
      </c>
      <c r="I14" s="5"/>
      <c r="J14" s="5"/>
      <c r="K14" s="5"/>
      <c r="L14" s="5">
        <v>-40930.199999999997</v>
      </c>
      <c r="M14" s="5"/>
      <c r="N14" s="5"/>
      <c r="O14" s="5">
        <v>0</v>
      </c>
      <c r="P14" s="5"/>
      <c r="Q14" s="5"/>
      <c r="R14" s="5">
        <v>9373</v>
      </c>
      <c r="S14" s="5">
        <v>0</v>
      </c>
      <c r="T14" s="5"/>
      <c r="U14" s="5">
        <v>2637</v>
      </c>
      <c r="V14" s="5">
        <v>0</v>
      </c>
      <c r="W14" s="5"/>
      <c r="X14" s="5">
        <v>15234.15</v>
      </c>
      <c r="Y14" s="5"/>
      <c r="Z14" s="5"/>
      <c r="AA14" s="5">
        <v>5438.5</v>
      </c>
      <c r="AB14" s="5">
        <v>0</v>
      </c>
      <c r="AC14" s="5">
        <v>0</v>
      </c>
      <c r="AD14" s="5">
        <v>0</v>
      </c>
      <c r="AE14" s="5">
        <f t="shared" si="0"/>
        <v>14417.450000000003</v>
      </c>
      <c r="AF14" s="5">
        <f t="shared" si="1"/>
        <v>5046.1099999999997</v>
      </c>
    </row>
    <row r="15" spans="1:32" ht="15" customHeight="1" x14ac:dyDescent="0.25">
      <c r="A15" s="20">
        <f t="shared" si="2"/>
        <v>44779</v>
      </c>
      <c r="B15" s="5">
        <v>47622</v>
      </c>
      <c r="C15" s="5"/>
      <c r="D15" s="5"/>
      <c r="E15" s="5">
        <v>22948</v>
      </c>
      <c r="F15" s="5">
        <v>0</v>
      </c>
      <c r="G15" s="5"/>
      <c r="H15" s="5">
        <v>4070</v>
      </c>
      <c r="I15" s="5"/>
      <c r="J15" s="5"/>
      <c r="K15" s="5"/>
      <c r="L15" s="5">
        <v>11040</v>
      </c>
      <c r="M15" s="5"/>
      <c r="N15" s="5"/>
      <c r="O15" s="5">
        <v>0</v>
      </c>
      <c r="P15" s="5"/>
      <c r="Q15" s="5"/>
      <c r="R15" s="5">
        <v>9798</v>
      </c>
      <c r="S15" s="5">
        <v>0</v>
      </c>
      <c r="T15" s="5"/>
      <c r="U15" s="5">
        <v>16106</v>
      </c>
      <c r="V15" s="5">
        <v>0</v>
      </c>
      <c r="W15" s="5"/>
      <c r="X15" s="5">
        <v>5274.24</v>
      </c>
      <c r="Y15" s="5"/>
      <c r="Z15" s="5"/>
      <c r="AA15" s="5">
        <v>6366</v>
      </c>
      <c r="AB15" s="5">
        <v>0</v>
      </c>
      <c r="AC15" s="5">
        <v>0</v>
      </c>
      <c r="AD15" s="5">
        <v>0</v>
      </c>
      <c r="AE15" s="5">
        <f t="shared" si="0"/>
        <v>123224.24</v>
      </c>
      <c r="AF15" s="5">
        <f t="shared" si="1"/>
        <v>43128.480000000003</v>
      </c>
    </row>
    <row r="16" spans="1:32" ht="15" customHeight="1" x14ac:dyDescent="0.25">
      <c r="A16" s="20">
        <f t="shared" si="2"/>
        <v>44786</v>
      </c>
      <c r="B16" s="5">
        <v>-1285</v>
      </c>
      <c r="C16" s="5"/>
      <c r="D16" s="5"/>
      <c r="E16" s="5">
        <v>13516</v>
      </c>
      <c r="F16" s="5">
        <v>0</v>
      </c>
      <c r="G16" s="5"/>
      <c r="H16" s="5">
        <v>3631</v>
      </c>
      <c r="I16" s="5"/>
      <c r="J16" s="5"/>
      <c r="K16" s="5"/>
      <c r="L16" s="5">
        <v>15457</v>
      </c>
      <c r="M16" s="5"/>
      <c r="N16" s="5"/>
      <c r="O16" s="5">
        <v>0</v>
      </c>
      <c r="P16" s="5"/>
      <c r="Q16" s="5"/>
      <c r="R16" s="5">
        <v>10114</v>
      </c>
      <c r="S16" s="5">
        <v>0</v>
      </c>
      <c r="T16" s="5"/>
      <c r="U16" s="5">
        <v>9507</v>
      </c>
      <c r="V16" s="5">
        <v>0</v>
      </c>
      <c r="W16" s="5"/>
      <c r="X16" s="5">
        <v>15117.06</v>
      </c>
      <c r="Y16" s="5"/>
      <c r="Z16" s="5"/>
      <c r="AA16" s="5">
        <v>10046</v>
      </c>
      <c r="AB16" s="5">
        <v>0</v>
      </c>
      <c r="AC16" s="5">
        <v>0</v>
      </c>
      <c r="AD16" s="5">
        <v>0</v>
      </c>
      <c r="AE16" s="5">
        <f t="shared" si="0"/>
        <v>76103.06</v>
      </c>
      <c r="AF16" s="5">
        <f t="shared" si="1"/>
        <v>26636.07</v>
      </c>
    </row>
    <row r="17" spans="1:32" ht="15" customHeight="1" x14ac:dyDescent="0.25">
      <c r="A17" s="20">
        <f t="shared" si="2"/>
        <v>44793</v>
      </c>
      <c r="B17" s="5">
        <v>47415</v>
      </c>
      <c r="C17" s="5"/>
      <c r="D17" s="5"/>
      <c r="E17" s="5">
        <v>30843</v>
      </c>
      <c r="F17" s="5">
        <v>0</v>
      </c>
      <c r="G17" s="5"/>
      <c r="H17" s="5">
        <v>9702</v>
      </c>
      <c r="I17" s="5"/>
      <c r="J17" s="5"/>
      <c r="K17" s="5"/>
      <c r="L17" s="5">
        <v>-6265</v>
      </c>
      <c r="M17" s="5"/>
      <c r="N17" s="5"/>
      <c r="O17" s="5">
        <v>0</v>
      </c>
      <c r="P17" s="5"/>
      <c r="Q17" s="5"/>
      <c r="R17" s="5">
        <v>9442</v>
      </c>
      <c r="S17" s="5">
        <v>0</v>
      </c>
      <c r="T17" s="5"/>
      <c r="U17" s="5">
        <v>17746</v>
      </c>
      <c r="V17" s="5">
        <v>0</v>
      </c>
      <c r="W17" s="5"/>
      <c r="X17" s="5">
        <v>18832.509999999998</v>
      </c>
      <c r="Y17" s="5"/>
      <c r="Z17" s="5"/>
      <c r="AA17" s="5">
        <v>4323</v>
      </c>
      <c r="AB17" s="5">
        <v>0</v>
      </c>
      <c r="AC17" s="5">
        <v>0</v>
      </c>
      <c r="AD17" s="5">
        <v>0</v>
      </c>
      <c r="AE17" s="5">
        <f t="shared" ref="AE17" si="3">SUM(B17:AD17)</f>
        <v>132038.51</v>
      </c>
      <c r="AF17" s="5">
        <f t="shared" ref="AF17" si="4">ROUND(AE17*0.35,2)</f>
        <v>46213.48</v>
      </c>
    </row>
    <row r="18" spans="1:32" ht="15" customHeight="1" x14ac:dyDescent="0.25">
      <c r="A18" s="20">
        <f t="shared" si="2"/>
        <v>44800</v>
      </c>
      <c r="B18" s="5">
        <v>55768.5</v>
      </c>
      <c r="C18" s="5"/>
      <c r="D18" s="5"/>
      <c r="E18" s="5">
        <v>15477</v>
      </c>
      <c r="F18" s="5">
        <v>0</v>
      </c>
      <c r="G18" s="5"/>
      <c r="H18" s="5">
        <v>12018</v>
      </c>
      <c r="I18" s="5"/>
      <c r="J18" s="5"/>
      <c r="K18" s="5"/>
      <c r="L18" s="5">
        <v>13367</v>
      </c>
      <c r="M18" s="5"/>
      <c r="N18" s="5"/>
      <c r="O18" s="5">
        <v>0</v>
      </c>
      <c r="P18" s="5"/>
      <c r="Q18" s="5"/>
      <c r="R18" s="5">
        <v>9882</v>
      </c>
      <c r="S18" s="5">
        <v>0</v>
      </c>
      <c r="T18" s="5"/>
      <c r="U18" s="5">
        <v>10973</v>
      </c>
      <c r="V18" s="5">
        <v>0</v>
      </c>
      <c r="W18" s="5"/>
      <c r="X18" s="5">
        <v>15354.47</v>
      </c>
      <c r="Y18" s="5"/>
      <c r="Z18" s="5"/>
      <c r="AA18" s="5">
        <v>15859</v>
      </c>
      <c r="AB18" s="5">
        <v>0</v>
      </c>
      <c r="AC18" s="5">
        <v>0</v>
      </c>
      <c r="AD18" s="5">
        <v>0</v>
      </c>
      <c r="AE18" s="5">
        <f t="shared" ref="AE18" si="5">SUM(B18:AD18)</f>
        <v>148698.97</v>
      </c>
      <c r="AF18" s="5">
        <f t="shared" ref="AF18" si="6">ROUND(AE18*0.35,2)</f>
        <v>52044.639999999999</v>
      </c>
    </row>
    <row r="19" spans="1:32" ht="15" customHeight="1" x14ac:dyDescent="0.25">
      <c r="A19" s="20">
        <f t="shared" si="2"/>
        <v>44807</v>
      </c>
      <c r="B19" s="5">
        <v>31724.6</v>
      </c>
      <c r="C19" s="5"/>
      <c r="D19" s="5"/>
      <c r="E19" s="5">
        <v>29758</v>
      </c>
      <c r="F19" s="5">
        <v>0</v>
      </c>
      <c r="G19" s="5"/>
      <c r="H19" s="5">
        <v>-3778</v>
      </c>
      <c r="I19" s="5"/>
      <c r="J19" s="5"/>
      <c r="K19" s="5"/>
      <c r="L19" s="5">
        <v>16985</v>
      </c>
      <c r="M19" s="5"/>
      <c r="N19" s="5"/>
      <c r="O19" s="5">
        <v>0</v>
      </c>
      <c r="P19" s="5"/>
      <c r="Q19" s="5"/>
      <c r="R19" s="5">
        <v>8538</v>
      </c>
      <c r="S19" s="5">
        <v>0</v>
      </c>
      <c r="T19" s="5"/>
      <c r="U19" s="5">
        <v>8432</v>
      </c>
      <c r="V19" s="5">
        <v>0</v>
      </c>
      <c r="W19" s="5"/>
      <c r="X19" s="5">
        <v>6579.77</v>
      </c>
      <c r="Y19" s="5"/>
      <c r="Z19" s="5"/>
      <c r="AA19" s="5">
        <v>2550</v>
      </c>
      <c r="AB19" s="5">
        <v>0</v>
      </c>
      <c r="AC19" s="5">
        <v>0</v>
      </c>
      <c r="AD19" s="5">
        <v>0</v>
      </c>
      <c r="AE19" s="5">
        <f t="shared" ref="AE19" si="7">SUM(B19:AD19)</f>
        <v>100789.37000000001</v>
      </c>
      <c r="AF19" s="5">
        <f t="shared" ref="AF19" si="8">ROUND(AE19*0.35,2)</f>
        <v>35276.28</v>
      </c>
    </row>
    <row r="20" spans="1:32" ht="15" customHeight="1" x14ac:dyDescent="0.25">
      <c r="A20" s="20">
        <f t="shared" si="2"/>
        <v>44814</v>
      </c>
      <c r="B20" s="5">
        <v>61389</v>
      </c>
      <c r="C20" s="5"/>
      <c r="D20" s="5"/>
      <c r="E20" s="5">
        <v>51584</v>
      </c>
      <c r="F20" s="5">
        <v>0</v>
      </c>
      <c r="G20" s="5"/>
      <c r="H20" s="5">
        <v>6055</v>
      </c>
      <c r="I20" s="5"/>
      <c r="J20" s="5"/>
      <c r="K20" s="5"/>
      <c r="L20" s="5">
        <v>28610</v>
      </c>
      <c r="M20" s="5"/>
      <c r="N20" s="5"/>
      <c r="O20" s="5">
        <v>0</v>
      </c>
      <c r="P20" s="5"/>
      <c r="Q20" s="5"/>
      <c r="R20" s="5">
        <v>8821</v>
      </c>
      <c r="S20" s="5">
        <v>0</v>
      </c>
      <c r="T20" s="5"/>
      <c r="U20" s="5">
        <v>13010</v>
      </c>
      <c r="V20" s="5">
        <v>0</v>
      </c>
      <c r="W20" s="5"/>
      <c r="X20" s="5">
        <v>17669.009999999998</v>
      </c>
      <c r="Y20" s="5"/>
      <c r="Z20" s="5"/>
      <c r="AA20" s="5">
        <v>14919</v>
      </c>
      <c r="AB20" s="5">
        <v>0</v>
      </c>
      <c r="AC20" s="5">
        <v>0</v>
      </c>
      <c r="AD20" s="5">
        <v>0</v>
      </c>
      <c r="AE20" s="5">
        <f t="shared" ref="AE20" si="9">SUM(B20:AD20)</f>
        <v>202057.01</v>
      </c>
      <c r="AF20" s="5">
        <f t="shared" ref="AF20" si="10">ROUND(AE20*0.35,2)</f>
        <v>70719.95</v>
      </c>
    </row>
    <row r="21" spans="1:32" ht="15" customHeight="1" x14ac:dyDescent="0.25">
      <c r="A21" s="20">
        <f t="shared" si="2"/>
        <v>44821</v>
      </c>
      <c r="B21" s="5">
        <v>-1843.5</v>
      </c>
      <c r="C21" s="5"/>
      <c r="D21" s="5"/>
      <c r="E21" s="5">
        <v>-46426</v>
      </c>
      <c r="F21" s="5">
        <v>0</v>
      </c>
      <c r="G21" s="5"/>
      <c r="H21" s="5">
        <v>3249</v>
      </c>
      <c r="I21" s="5"/>
      <c r="J21" s="5"/>
      <c r="K21" s="5"/>
      <c r="L21" s="5">
        <v>5166</v>
      </c>
      <c r="M21" s="5"/>
      <c r="N21" s="5"/>
      <c r="O21" s="5">
        <v>0</v>
      </c>
      <c r="P21" s="5"/>
      <c r="Q21" s="5"/>
      <c r="R21" s="5">
        <v>8589</v>
      </c>
      <c r="S21" s="5">
        <v>0</v>
      </c>
      <c r="T21" s="5"/>
      <c r="U21" s="5">
        <v>12115</v>
      </c>
      <c r="V21" s="5">
        <v>0</v>
      </c>
      <c r="W21" s="5"/>
      <c r="X21" s="5">
        <v>11981.9</v>
      </c>
      <c r="Y21" s="5"/>
      <c r="Z21" s="5"/>
      <c r="AA21" s="5">
        <v>7326</v>
      </c>
      <c r="AB21" s="5">
        <v>0</v>
      </c>
      <c r="AC21" s="5">
        <v>0</v>
      </c>
      <c r="AD21" s="5">
        <v>0</v>
      </c>
      <c r="AE21" s="5">
        <f t="shared" ref="AE21" si="11">SUM(B21:AD21)</f>
        <v>157.39999999999964</v>
      </c>
      <c r="AF21" s="5">
        <f t="shared" ref="AF21" si="12">ROUND(AE21*0.35,2)</f>
        <v>55.09</v>
      </c>
    </row>
    <row r="22" spans="1:32" ht="15" customHeight="1" x14ac:dyDescent="0.25">
      <c r="A22" s="20">
        <f t="shared" si="2"/>
        <v>44828</v>
      </c>
      <c r="B22" s="5">
        <v>70225</v>
      </c>
      <c r="C22" s="5"/>
      <c r="D22" s="5"/>
      <c r="E22" s="5">
        <v>31901</v>
      </c>
      <c r="F22" s="5">
        <v>0</v>
      </c>
      <c r="G22" s="5"/>
      <c r="H22" s="5">
        <v>5525</v>
      </c>
      <c r="I22" s="5"/>
      <c r="J22" s="5"/>
      <c r="K22" s="5"/>
      <c r="L22" s="5">
        <v>23270</v>
      </c>
      <c r="M22" s="5"/>
      <c r="N22" s="5"/>
      <c r="O22" s="5">
        <v>0</v>
      </c>
      <c r="P22" s="5"/>
      <c r="Q22" s="5"/>
      <c r="R22" s="5">
        <v>8948</v>
      </c>
      <c r="S22" s="5">
        <v>0</v>
      </c>
      <c r="T22" s="5"/>
      <c r="U22" s="5">
        <v>7700</v>
      </c>
      <c r="V22" s="5">
        <v>0</v>
      </c>
      <c r="W22" s="5"/>
      <c r="X22" s="5">
        <v>3276.49</v>
      </c>
      <c r="Y22" s="5"/>
      <c r="Z22" s="5"/>
      <c r="AA22" s="5">
        <v>15292</v>
      </c>
      <c r="AB22" s="5">
        <v>0</v>
      </c>
      <c r="AC22" s="5">
        <v>0</v>
      </c>
      <c r="AD22" s="5">
        <v>0</v>
      </c>
      <c r="AE22" s="5">
        <f t="shared" ref="AE22" si="13">SUM(B22:AD22)</f>
        <v>166137.49</v>
      </c>
      <c r="AF22" s="5">
        <f t="shared" ref="AF22" si="14">ROUND(AE22*0.35,2)</f>
        <v>58148.12</v>
      </c>
    </row>
    <row r="23" spans="1:32" ht="15" customHeight="1" x14ac:dyDescent="0.25">
      <c r="A23" s="20">
        <f t="shared" si="2"/>
        <v>44835</v>
      </c>
      <c r="B23" s="5">
        <v>43330.5</v>
      </c>
      <c r="C23" s="5"/>
      <c r="D23" s="5"/>
      <c r="E23" s="5">
        <v>40686</v>
      </c>
      <c r="F23" s="5">
        <v>0</v>
      </c>
      <c r="G23" s="5"/>
      <c r="H23" s="5">
        <v>11909</v>
      </c>
      <c r="I23" s="5"/>
      <c r="J23" s="5"/>
      <c r="K23" s="5"/>
      <c r="L23" s="5">
        <v>26295</v>
      </c>
      <c r="M23" s="5"/>
      <c r="N23" s="5"/>
      <c r="O23" s="5">
        <v>0</v>
      </c>
      <c r="P23" s="5"/>
      <c r="Q23" s="5"/>
      <c r="R23" s="5">
        <v>9369</v>
      </c>
      <c r="S23" s="5">
        <v>0</v>
      </c>
      <c r="T23" s="5"/>
      <c r="U23" s="5">
        <v>17918</v>
      </c>
      <c r="V23" s="5">
        <v>0</v>
      </c>
      <c r="W23" s="5"/>
      <c r="X23" s="5">
        <v>23040.48</v>
      </c>
      <c r="Y23" s="5"/>
      <c r="Z23" s="5"/>
      <c r="AA23" s="5">
        <v>6140</v>
      </c>
      <c r="AB23" s="5">
        <v>0</v>
      </c>
      <c r="AC23" s="5">
        <v>0</v>
      </c>
      <c r="AD23" s="5">
        <v>0</v>
      </c>
      <c r="AE23" s="5">
        <f t="shared" ref="AE23" si="15">SUM(B23:AD23)</f>
        <v>178687.98</v>
      </c>
      <c r="AF23" s="5">
        <f t="shared" ref="AF23" si="16">ROUND(AE23*0.35,2)</f>
        <v>62540.79</v>
      </c>
    </row>
    <row r="24" spans="1:32" ht="15" customHeight="1" x14ac:dyDescent="0.25">
      <c r="A24" s="20">
        <f t="shared" si="2"/>
        <v>44842</v>
      </c>
      <c r="B24" s="5">
        <v>45345.5</v>
      </c>
      <c r="C24" s="5"/>
      <c r="D24" s="5"/>
      <c r="E24" s="5">
        <v>27269</v>
      </c>
      <c r="F24" s="5">
        <v>0</v>
      </c>
      <c r="G24" s="5"/>
      <c r="H24" s="5">
        <v>630</v>
      </c>
      <c r="I24" s="5"/>
      <c r="J24" s="5"/>
      <c r="K24" s="5"/>
      <c r="L24" s="5">
        <v>8273</v>
      </c>
      <c r="M24" s="5"/>
      <c r="N24" s="5"/>
      <c r="O24" s="5">
        <v>0</v>
      </c>
      <c r="P24" s="5"/>
      <c r="Q24" s="5"/>
      <c r="R24" s="5">
        <v>8812</v>
      </c>
      <c r="S24" s="5">
        <v>0</v>
      </c>
      <c r="T24" s="5"/>
      <c r="U24" s="5">
        <v>26065</v>
      </c>
      <c r="V24" s="5">
        <v>0</v>
      </c>
      <c r="W24" s="5"/>
      <c r="X24" s="5">
        <v>6880.72</v>
      </c>
      <c r="Y24" s="5"/>
      <c r="Z24" s="5"/>
      <c r="AA24" s="5">
        <v>2592</v>
      </c>
      <c r="AB24" s="5">
        <v>0</v>
      </c>
      <c r="AC24" s="5">
        <v>0</v>
      </c>
      <c r="AD24" s="5">
        <v>0</v>
      </c>
      <c r="AE24" s="5">
        <f t="shared" ref="AE24" si="17">SUM(B24:AD24)</f>
        <v>125867.22</v>
      </c>
      <c r="AF24" s="5">
        <f t="shared" ref="AF24" si="18">ROUND(AE24*0.35,2)</f>
        <v>44053.53</v>
      </c>
    </row>
    <row r="25" spans="1:32" ht="15" customHeight="1" x14ac:dyDescent="0.25">
      <c r="A25" s="20">
        <f t="shared" si="2"/>
        <v>44849</v>
      </c>
      <c r="B25" s="5">
        <v>80242.5</v>
      </c>
      <c r="C25" s="5"/>
      <c r="D25" s="5"/>
      <c r="E25" s="5">
        <v>35978</v>
      </c>
      <c r="F25" s="5">
        <v>0</v>
      </c>
      <c r="G25" s="5"/>
      <c r="H25" s="5">
        <v>6137</v>
      </c>
      <c r="I25" s="5"/>
      <c r="J25" s="5"/>
      <c r="K25" s="5"/>
      <c r="L25" s="5">
        <v>26417</v>
      </c>
      <c r="M25" s="5"/>
      <c r="N25" s="5"/>
      <c r="O25" s="5">
        <v>0</v>
      </c>
      <c r="P25" s="5"/>
      <c r="Q25" s="5"/>
      <c r="R25" s="5">
        <v>9832</v>
      </c>
      <c r="S25" s="5">
        <v>0</v>
      </c>
      <c r="T25" s="5"/>
      <c r="U25" s="5">
        <v>25108</v>
      </c>
      <c r="V25" s="5">
        <v>0</v>
      </c>
      <c r="W25" s="5"/>
      <c r="X25" s="5">
        <v>24860.58</v>
      </c>
      <c r="Y25" s="5"/>
      <c r="Z25" s="5"/>
      <c r="AA25" s="5">
        <v>16795</v>
      </c>
      <c r="AB25" s="5">
        <v>0</v>
      </c>
      <c r="AC25" s="5">
        <v>0</v>
      </c>
      <c r="AD25" s="5">
        <v>0</v>
      </c>
      <c r="AE25" s="5">
        <f t="shared" ref="AE25" si="19">SUM(B25:AD25)</f>
        <v>225370.08000000002</v>
      </c>
      <c r="AF25" s="5">
        <f t="shared" ref="AF25" si="20">ROUND(AE25*0.35,2)</f>
        <v>78879.53</v>
      </c>
    </row>
    <row r="26" spans="1:32" ht="15" customHeight="1" x14ac:dyDescent="0.25">
      <c r="A26" s="20">
        <f t="shared" si="2"/>
        <v>44856</v>
      </c>
      <c r="B26" s="5">
        <v>42616.5</v>
      </c>
      <c r="C26" s="5"/>
      <c r="D26" s="5"/>
      <c r="E26" s="5">
        <v>19322</v>
      </c>
      <c r="F26" s="5">
        <v>0</v>
      </c>
      <c r="G26" s="5"/>
      <c r="H26" s="5">
        <v>4542</v>
      </c>
      <c r="I26" s="5"/>
      <c r="J26" s="5"/>
      <c r="K26" s="5"/>
      <c r="L26" s="5">
        <v>21702</v>
      </c>
      <c r="M26" s="5"/>
      <c r="N26" s="5"/>
      <c r="O26" s="5">
        <v>0</v>
      </c>
      <c r="P26" s="5"/>
      <c r="Q26" s="5"/>
      <c r="R26" s="5">
        <v>9986</v>
      </c>
      <c r="S26" s="5">
        <v>0</v>
      </c>
      <c r="T26" s="5"/>
      <c r="U26" s="5">
        <v>-3587</v>
      </c>
      <c r="V26" s="5">
        <v>0</v>
      </c>
      <c r="W26" s="5"/>
      <c r="X26" s="5">
        <v>13264.19</v>
      </c>
      <c r="Y26" s="5"/>
      <c r="Z26" s="5"/>
      <c r="AA26" s="5">
        <v>10553</v>
      </c>
      <c r="AB26" s="5">
        <v>0</v>
      </c>
      <c r="AC26" s="5">
        <v>0</v>
      </c>
      <c r="AD26" s="5">
        <v>0</v>
      </c>
      <c r="AE26" s="5">
        <f t="shared" ref="AE26" si="21">SUM(B26:AD26)</f>
        <v>118398.69</v>
      </c>
      <c r="AF26" s="5">
        <f t="shared" ref="AF26" si="22">ROUND(AE26*0.35,2)</f>
        <v>41439.54</v>
      </c>
    </row>
    <row r="27" spans="1:32" ht="15" customHeight="1" x14ac:dyDescent="0.25">
      <c r="A27" s="20">
        <f t="shared" si="2"/>
        <v>44863</v>
      </c>
      <c r="B27" s="5">
        <v>34731</v>
      </c>
      <c r="C27" s="5"/>
      <c r="D27" s="5"/>
      <c r="E27" s="5">
        <v>33314</v>
      </c>
      <c r="F27" s="5">
        <v>0</v>
      </c>
      <c r="G27" s="5"/>
      <c r="H27" s="5">
        <v>3146</v>
      </c>
      <c r="I27" s="5"/>
      <c r="J27" s="5"/>
      <c r="K27" s="5"/>
      <c r="L27" s="5">
        <v>15794</v>
      </c>
      <c r="M27" s="5"/>
      <c r="N27" s="5"/>
      <c r="O27" s="5">
        <v>0</v>
      </c>
      <c r="P27" s="5"/>
      <c r="Q27" s="5"/>
      <c r="R27" s="5">
        <v>9756</v>
      </c>
      <c r="S27" s="5">
        <v>0</v>
      </c>
      <c r="T27" s="5"/>
      <c r="U27" s="5">
        <v>15930</v>
      </c>
      <c r="V27" s="5">
        <v>0</v>
      </c>
      <c r="W27" s="5"/>
      <c r="X27" s="5">
        <v>9392.9699999999993</v>
      </c>
      <c r="Y27" s="5"/>
      <c r="Z27" s="5"/>
      <c r="AA27" s="5">
        <v>5245</v>
      </c>
      <c r="AB27" s="5">
        <v>0</v>
      </c>
      <c r="AC27" s="5">
        <v>0</v>
      </c>
      <c r="AD27" s="5">
        <v>0</v>
      </c>
      <c r="AE27" s="5">
        <f t="shared" ref="AE27" si="23">SUM(B27:AD27)</f>
        <v>127308.97</v>
      </c>
      <c r="AF27" s="5">
        <f t="shared" ref="AF27" si="24">ROUND(AE27*0.35,2)</f>
        <v>44558.14</v>
      </c>
    </row>
    <row r="28" spans="1:32" ht="15" customHeight="1" x14ac:dyDescent="0.25">
      <c r="A28" s="20">
        <f t="shared" si="2"/>
        <v>44870</v>
      </c>
      <c r="B28" s="5">
        <v>58926</v>
      </c>
      <c r="C28" s="5"/>
      <c r="D28" s="5"/>
      <c r="E28" s="5">
        <v>32332</v>
      </c>
      <c r="F28" s="5">
        <v>0</v>
      </c>
      <c r="G28" s="5"/>
      <c r="H28" s="5">
        <v>4107</v>
      </c>
      <c r="I28" s="5"/>
      <c r="J28" s="5"/>
      <c r="K28" s="5"/>
      <c r="L28" s="5">
        <v>27630</v>
      </c>
      <c r="M28" s="5"/>
      <c r="N28" s="5"/>
      <c r="O28" s="5">
        <v>0</v>
      </c>
      <c r="P28" s="5"/>
      <c r="Q28" s="5"/>
      <c r="R28" s="5">
        <v>9928</v>
      </c>
      <c r="S28" s="5">
        <v>0</v>
      </c>
      <c r="T28" s="5"/>
      <c r="U28" s="5">
        <v>9827</v>
      </c>
      <c r="V28" s="5">
        <v>0</v>
      </c>
      <c r="W28" s="5"/>
      <c r="X28" s="5">
        <v>11719.21</v>
      </c>
      <c r="Y28" s="5"/>
      <c r="Z28" s="5"/>
      <c r="AA28" s="5">
        <v>14486</v>
      </c>
      <c r="AB28" s="5">
        <v>0</v>
      </c>
      <c r="AC28" s="5">
        <v>0</v>
      </c>
      <c r="AD28" s="5">
        <v>0</v>
      </c>
      <c r="AE28" s="5">
        <f t="shared" ref="AE28" si="25">SUM(B28:AD28)</f>
        <v>168955.21</v>
      </c>
      <c r="AF28" s="5">
        <f t="shared" ref="AF28" si="26">ROUND(AE28*0.35,2)</f>
        <v>59134.32</v>
      </c>
    </row>
    <row r="29" spans="1:32" ht="15" customHeight="1" x14ac:dyDescent="0.25">
      <c r="A29" s="20">
        <f t="shared" si="2"/>
        <v>44877</v>
      </c>
      <c r="B29" s="5">
        <v>69921</v>
      </c>
      <c r="C29" s="5"/>
      <c r="D29" s="5"/>
      <c r="E29" s="5">
        <v>31437</v>
      </c>
      <c r="F29" s="5">
        <v>0</v>
      </c>
      <c r="G29" s="5"/>
      <c r="H29" s="5">
        <v>7032</v>
      </c>
      <c r="I29" s="5"/>
      <c r="J29" s="5"/>
      <c r="K29" s="5"/>
      <c r="L29" s="5">
        <v>27766</v>
      </c>
      <c r="M29" s="5"/>
      <c r="N29" s="5"/>
      <c r="O29" s="5">
        <v>0</v>
      </c>
      <c r="P29" s="5"/>
      <c r="Q29" s="5"/>
      <c r="R29" s="5">
        <v>10713</v>
      </c>
      <c r="S29" s="5">
        <v>0</v>
      </c>
      <c r="T29" s="5"/>
      <c r="U29" s="5">
        <v>-326</v>
      </c>
      <c r="V29" s="5">
        <v>0</v>
      </c>
      <c r="W29" s="5"/>
      <c r="X29" s="5">
        <v>16271.41</v>
      </c>
      <c r="Y29" s="5"/>
      <c r="Z29" s="5"/>
      <c r="AA29" s="5">
        <v>12005</v>
      </c>
      <c r="AB29" s="5">
        <v>0</v>
      </c>
      <c r="AC29" s="5">
        <v>0</v>
      </c>
      <c r="AD29" s="5">
        <v>0</v>
      </c>
      <c r="AE29" s="5">
        <f t="shared" ref="AE29" si="27">SUM(B29:AD29)</f>
        <v>174819.41</v>
      </c>
      <c r="AF29" s="5">
        <f t="shared" ref="AF29" si="28">ROUND(AE29*0.35,2)</f>
        <v>61186.79</v>
      </c>
    </row>
    <row r="30" spans="1:32" ht="15" customHeight="1" x14ac:dyDescent="0.25">
      <c r="A30" s="20">
        <f t="shared" si="2"/>
        <v>44884</v>
      </c>
      <c r="B30" s="5">
        <v>34863.5</v>
      </c>
      <c r="C30" s="5"/>
      <c r="D30" s="5"/>
      <c r="E30" s="5">
        <v>11924</v>
      </c>
      <c r="F30" s="5">
        <v>0</v>
      </c>
      <c r="G30" s="5"/>
      <c r="H30" s="5">
        <v>8334</v>
      </c>
      <c r="I30" s="5"/>
      <c r="J30" s="5"/>
      <c r="K30" s="5"/>
      <c r="L30" s="5">
        <v>27379</v>
      </c>
      <c r="M30" s="5"/>
      <c r="N30" s="5"/>
      <c r="O30" s="5">
        <v>0</v>
      </c>
      <c r="P30" s="5"/>
      <c r="Q30" s="5"/>
      <c r="R30" s="5">
        <v>7168</v>
      </c>
      <c r="S30" s="5">
        <v>0</v>
      </c>
      <c r="T30" s="5"/>
      <c r="U30" s="5">
        <v>24545</v>
      </c>
      <c r="V30" s="5">
        <v>0</v>
      </c>
      <c r="W30" s="5"/>
      <c r="X30" s="5">
        <v>8146.17</v>
      </c>
      <c r="Y30" s="5"/>
      <c r="Z30" s="5"/>
      <c r="AA30" s="5">
        <v>9775</v>
      </c>
      <c r="AB30" s="5">
        <v>0</v>
      </c>
      <c r="AC30" s="5">
        <v>0</v>
      </c>
      <c r="AD30" s="5">
        <v>0</v>
      </c>
      <c r="AE30" s="5">
        <f t="shared" ref="AE30" si="29">SUM(B30:AD30)</f>
        <v>132134.66999999998</v>
      </c>
      <c r="AF30" s="5">
        <f t="shared" ref="AF30" si="30">ROUND(AE30*0.35,2)</f>
        <v>46247.13</v>
      </c>
    </row>
    <row r="31" spans="1:32" ht="15" customHeight="1" x14ac:dyDescent="0.25">
      <c r="A31" s="20">
        <f t="shared" si="2"/>
        <v>44891</v>
      </c>
      <c r="B31" s="5">
        <v>32020.5</v>
      </c>
      <c r="C31" s="5"/>
      <c r="D31" s="5"/>
      <c r="E31" s="5">
        <v>26688</v>
      </c>
      <c r="F31" s="5">
        <v>0</v>
      </c>
      <c r="G31" s="5"/>
      <c r="H31" s="5">
        <v>-2533</v>
      </c>
      <c r="I31" s="5"/>
      <c r="J31" s="5"/>
      <c r="K31" s="5"/>
      <c r="L31" s="5">
        <v>29432</v>
      </c>
      <c r="M31" s="5"/>
      <c r="N31" s="5"/>
      <c r="O31" s="5">
        <v>0</v>
      </c>
      <c r="P31" s="5"/>
      <c r="Q31" s="5"/>
      <c r="R31" s="5">
        <v>9965</v>
      </c>
      <c r="S31" s="5">
        <v>0</v>
      </c>
      <c r="T31" s="5"/>
      <c r="U31" s="5">
        <v>8953</v>
      </c>
      <c r="V31" s="5">
        <v>0</v>
      </c>
      <c r="W31" s="5"/>
      <c r="X31" s="5">
        <v>20555.55</v>
      </c>
      <c r="Y31" s="5"/>
      <c r="Z31" s="5"/>
      <c r="AA31" s="5">
        <v>11624</v>
      </c>
      <c r="AB31" s="5">
        <v>0</v>
      </c>
      <c r="AC31" s="5">
        <v>0</v>
      </c>
      <c r="AD31" s="5">
        <v>0</v>
      </c>
      <c r="AE31" s="5">
        <f t="shared" ref="AE31" si="31">SUM(B31:AD31)</f>
        <v>136705.04999999999</v>
      </c>
      <c r="AF31" s="5">
        <f t="shared" ref="AF31" si="32">ROUND(AE31*0.35,2)</f>
        <v>47846.77</v>
      </c>
    </row>
    <row r="32" spans="1:32" ht="15" customHeight="1" x14ac:dyDescent="0.25">
      <c r="A32" s="20">
        <f t="shared" si="2"/>
        <v>44898</v>
      </c>
      <c r="B32" s="5">
        <v>40433</v>
      </c>
      <c r="C32" s="5"/>
      <c r="D32" s="5"/>
      <c r="E32" s="5">
        <v>24037</v>
      </c>
      <c r="F32" s="5">
        <v>0</v>
      </c>
      <c r="G32" s="5"/>
      <c r="H32" s="5">
        <v>7698</v>
      </c>
      <c r="I32" s="5"/>
      <c r="J32" s="5"/>
      <c r="K32" s="5"/>
      <c r="L32" s="5">
        <v>28545</v>
      </c>
      <c r="M32" s="5"/>
      <c r="N32" s="5"/>
      <c r="O32" s="5">
        <v>0</v>
      </c>
      <c r="P32" s="5"/>
      <c r="Q32" s="5"/>
      <c r="R32" s="5">
        <v>10404</v>
      </c>
      <c r="S32" s="5">
        <v>0</v>
      </c>
      <c r="T32" s="5"/>
      <c r="U32" s="5">
        <v>29439</v>
      </c>
      <c r="V32" s="5">
        <v>0</v>
      </c>
      <c r="W32" s="5"/>
      <c r="X32" s="5">
        <v>20610.89</v>
      </c>
      <c r="Y32" s="5"/>
      <c r="Z32" s="5"/>
      <c r="AA32" s="5">
        <v>10787</v>
      </c>
      <c r="AB32" s="5">
        <v>0</v>
      </c>
      <c r="AC32" s="5">
        <v>0</v>
      </c>
      <c r="AD32" s="5">
        <v>0</v>
      </c>
      <c r="AE32" s="5">
        <f t="shared" ref="AE32" si="33">SUM(B32:AD32)</f>
        <v>171953.89</v>
      </c>
      <c r="AF32" s="5">
        <f t="shared" ref="AF32" si="34">ROUND(AE32*0.35,2)</f>
        <v>60183.86</v>
      </c>
    </row>
    <row r="33" spans="1:32" ht="15" customHeight="1" x14ac:dyDescent="0.25">
      <c r="A33" s="20">
        <f t="shared" si="2"/>
        <v>44905</v>
      </c>
      <c r="B33" s="5">
        <v>37273</v>
      </c>
      <c r="C33" s="5"/>
      <c r="D33" s="5"/>
      <c r="E33" s="5">
        <v>41146</v>
      </c>
      <c r="F33" s="5">
        <v>0</v>
      </c>
      <c r="G33" s="5"/>
      <c r="H33" s="5">
        <v>5859</v>
      </c>
      <c r="I33" s="5"/>
      <c r="J33" s="5"/>
      <c r="K33" s="5"/>
      <c r="L33" s="5">
        <v>22955</v>
      </c>
      <c r="M33" s="5"/>
      <c r="N33" s="5"/>
      <c r="O33" s="5">
        <v>0</v>
      </c>
      <c r="P33" s="5"/>
      <c r="Q33" s="5"/>
      <c r="R33" s="5">
        <v>9229</v>
      </c>
      <c r="S33" s="5">
        <v>0</v>
      </c>
      <c r="T33" s="5"/>
      <c r="U33" s="5">
        <v>29881</v>
      </c>
      <c r="V33" s="5">
        <v>0</v>
      </c>
      <c r="W33" s="5"/>
      <c r="X33" s="5">
        <v>9386</v>
      </c>
      <c r="Y33" s="5"/>
      <c r="Z33" s="5"/>
      <c r="AA33" s="5">
        <v>3234</v>
      </c>
      <c r="AB33" s="5">
        <v>0</v>
      </c>
      <c r="AC33" s="5">
        <v>0</v>
      </c>
      <c r="AD33" s="5">
        <v>0</v>
      </c>
      <c r="AE33" s="5">
        <f t="shared" ref="AE33" si="35">SUM(B33:AD33)</f>
        <v>158963</v>
      </c>
      <c r="AF33" s="5">
        <f t="shared" ref="AF33" si="36">ROUND(AE33*0.35,2)</f>
        <v>55637.05</v>
      </c>
    </row>
    <row r="34" spans="1:32" ht="15" customHeight="1" x14ac:dyDescent="0.25">
      <c r="A34" s="20">
        <f t="shared" si="2"/>
        <v>44912</v>
      </c>
      <c r="B34" s="5">
        <v>45967.5</v>
      </c>
      <c r="C34" s="5"/>
      <c r="D34" s="5"/>
      <c r="E34" s="5">
        <v>70920</v>
      </c>
      <c r="F34" s="5">
        <v>0</v>
      </c>
      <c r="G34" s="5"/>
      <c r="H34" s="5">
        <v>-3068</v>
      </c>
      <c r="I34" s="5"/>
      <c r="J34" s="5"/>
      <c r="K34" s="5"/>
      <c r="L34" s="5">
        <v>15882</v>
      </c>
      <c r="M34" s="5"/>
      <c r="N34" s="5"/>
      <c r="O34" s="5">
        <v>0</v>
      </c>
      <c r="P34" s="5"/>
      <c r="Q34" s="5"/>
      <c r="R34" s="5">
        <v>10323</v>
      </c>
      <c r="S34" s="5">
        <v>0</v>
      </c>
      <c r="T34" s="5"/>
      <c r="U34" s="5">
        <v>25235</v>
      </c>
      <c r="V34" s="5">
        <v>0</v>
      </c>
      <c r="W34" s="5"/>
      <c r="X34" s="5">
        <v>22730.91</v>
      </c>
      <c r="Y34" s="5"/>
      <c r="Z34" s="5"/>
      <c r="AA34" s="5">
        <v>4489</v>
      </c>
      <c r="AB34" s="5">
        <v>0</v>
      </c>
      <c r="AC34" s="5">
        <v>0</v>
      </c>
      <c r="AD34" s="5">
        <v>0</v>
      </c>
      <c r="AE34" s="5">
        <f t="shared" ref="AE34" si="37">SUM(B34:AD34)</f>
        <v>192479.41</v>
      </c>
      <c r="AF34" s="5">
        <f t="shared" ref="AF34" si="38">ROUND(AE34*0.35,2)</f>
        <v>67367.789999999994</v>
      </c>
    </row>
    <row r="35" spans="1:32" ht="15" customHeight="1" x14ac:dyDescent="0.25">
      <c r="A35" s="20">
        <f t="shared" si="2"/>
        <v>44919</v>
      </c>
      <c r="B35" s="5">
        <v>30797</v>
      </c>
      <c r="C35" s="5"/>
      <c r="D35" s="5"/>
      <c r="E35" s="5">
        <v>18939</v>
      </c>
      <c r="F35" s="5">
        <v>0</v>
      </c>
      <c r="G35" s="5"/>
      <c r="H35" s="5">
        <v>0</v>
      </c>
      <c r="I35" s="5"/>
      <c r="J35" s="5"/>
      <c r="K35" s="5"/>
      <c r="L35" s="5">
        <v>24205</v>
      </c>
      <c r="M35" s="5"/>
      <c r="N35" s="5"/>
      <c r="O35" s="5">
        <v>0</v>
      </c>
      <c r="P35" s="5"/>
      <c r="Q35" s="5"/>
      <c r="R35" s="5">
        <v>5307</v>
      </c>
      <c r="S35" s="5">
        <v>0</v>
      </c>
      <c r="T35" s="5"/>
      <c r="U35" s="5">
        <v>6861</v>
      </c>
      <c r="V35" s="5">
        <v>0</v>
      </c>
      <c r="W35" s="5"/>
      <c r="X35" s="5">
        <v>6465.72</v>
      </c>
      <c r="Y35" s="5"/>
      <c r="Z35" s="5"/>
      <c r="AA35" s="5">
        <v>4367</v>
      </c>
      <c r="AB35" s="5">
        <v>0</v>
      </c>
      <c r="AC35" s="5">
        <v>0</v>
      </c>
      <c r="AD35" s="5">
        <v>0</v>
      </c>
      <c r="AE35" s="5">
        <f t="shared" ref="AE35" si="39">SUM(B35:AD35)</f>
        <v>96941.72</v>
      </c>
      <c r="AF35" s="5">
        <f t="shared" ref="AF35" si="40">ROUND(AE35*0.35,2)</f>
        <v>33929.599999999999</v>
      </c>
    </row>
    <row r="36" spans="1:32" ht="15" customHeight="1" x14ac:dyDescent="0.25">
      <c r="A36" s="20">
        <f t="shared" si="2"/>
        <v>44926</v>
      </c>
      <c r="B36" s="5">
        <v>44840</v>
      </c>
      <c r="C36" s="5"/>
      <c r="D36" s="5"/>
      <c r="E36" s="5">
        <v>4198</v>
      </c>
      <c r="F36" s="5">
        <v>0</v>
      </c>
      <c r="G36" s="5"/>
      <c r="H36" s="5">
        <v>-2836</v>
      </c>
      <c r="I36" s="5"/>
      <c r="J36" s="5"/>
      <c r="K36" s="5"/>
      <c r="L36" s="5">
        <v>15824</v>
      </c>
      <c r="M36" s="5"/>
      <c r="N36" s="5"/>
      <c r="O36" s="5">
        <v>0</v>
      </c>
      <c r="P36" s="5"/>
      <c r="Q36" s="5"/>
      <c r="R36" s="5">
        <v>12395</v>
      </c>
      <c r="S36" s="5">
        <v>0</v>
      </c>
      <c r="T36" s="5"/>
      <c r="U36" s="5">
        <v>21905</v>
      </c>
      <c r="V36" s="5">
        <v>0</v>
      </c>
      <c r="W36" s="5"/>
      <c r="X36" s="5">
        <v>34557.58</v>
      </c>
      <c r="Y36" s="5"/>
      <c r="Z36" s="5"/>
      <c r="AA36" s="5">
        <v>19327</v>
      </c>
      <c r="AB36" s="5">
        <v>0</v>
      </c>
      <c r="AC36" s="5">
        <v>0</v>
      </c>
      <c r="AD36" s="5">
        <v>0</v>
      </c>
      <c r="AE36" s="5">
        <f t="shared" ref="AE36" si="41">SUM(B36:AD36)</f>
        <v>150210.58000000002</v>
      </c>
      <c r="AF36" s="5">
        <f t="shared" ref="AF36" si="42">ROUND(AE36*0.35,2)</f>
        <v>52573.7</v>
      </c>
    </row>
    <row r="37" spans="1:32" ht="15" customHeight="1" x14ac:dyDescent="0.25">
      <c r="A37" s="20">
        <f t="shared" si="2"/>
        <v>44933</v>
      </c>
      <c r="B37" s="5">
        <v>23284.5</v>
      </c>
      <c r="C37" s="5"/>
      <c r="D37" s="5"/>
      <c r="E37" s="5">
        <v>64177</v>
      </c>
      <c r="F37" s="5">
        <v>0</v>
      </c>
      <c r="G37" s="5"/>
      <c r="H37" s="5">
        <v>11754</v>
      </c>
      <c r="I37" s="5"/>
      <c r="J37" s="5"/>
      <c r="K37" s="5"/>
      <c r="L37" s="5">
        <v>11259</v>
      </c>
      <c r="M37" s="5"/>
      <c r="N37" s="5"/>
      <c r="O37" s="5">
        <v>0</v>
      </c>
      <c r="P37" s="5"/>
      <c r="Q37" s="5"/>
      <c r="R37" s="5">
        <v>11465</v>
      </c>
      <c r="S37" s="5">
        <v>0</v>
      </c>
      <c r="T37" s="5"/>
      <c r="U37" s="5">
        <v>35672</v>
      </c>
      <c r="V37" s="5">
        <v>0</v>
      </c>
      <c r="W37" s="5"/>
      <c r="X37" s="5">
        <v>3825.21</v>
      </c>
      <c r="Y37" s="5"/>
      <c r="Z37" s="5"/>
      <c r="AA37" s="5">
        <v>8220</v>
      </c>
      <c r="AB37" s="5">
        <v>0</v>
      </c>
      <c r="AC37" s="5">
        <v>0</v>
      </c>
      <c r="AD37" s="5">
        <v>0</v>
      </c>
      <c r="AE37" s="5">
        <f t="shared" ref="AE37" si="43">SUM(B37:AD37)</f>
        <v>169656.71</v>
      </c>
      <c r="AF37" s="5">
        <f t="shared" ref="AF37" si="44">ROUND(AE37*0.35,2)</f>
        <v>59379.85</v>
      </c>
    </row>
    <row r="38" spans="1:32" ht="15" customHeight="1" x14ac:dyDescent="0.25">
      <c r="A38" s="20">
        <f t="shared" si="2"/>
        <v>44940</v>
      </c>
      <c r="B38" s="5">
        <v>51630</v>
      </c>
      <c r="C38" s="5"/>
      <c r="D38" s="5"/>
      <c r="E38" s="5">
        <v>31874</v>
      </c>
      <c r="F38" s="5">
        <v>0</v>
      </c>
      <c r="G38" s="5"/>
      <c r="H38" s="5">
        <v>5536</v>
      </c>
      <c r="I38" s="5"/>
      <c r="J38" s="5"/>
      <c r="K38" s="5"/>
      <c r="L38" s="5">
        <v>8288</v>
      </c>
      <c r="M38" s="5"/>
      <c r="N38" s="5"/>
      <c r="O38" s="5">
        <v>0</v>
      </c>
      <c r="P38" s="5"/>
      <c r="Q38" s="5"/>
      <c r="R38" s="5">
        <v>10654</v>
      </c>
      <c r="S38" s="5">
        <v>0</v>
      </c>
      <c r="T38" s="5"/>
      <c r="U38" s="5">
        <v>24429</v>
      </c>
      <c r="V38" s="5">
        <v>0</v>
      </c>
      <c r="W38" s="5"/>
      <c r="X38" s="5">
        <v>14791.51</v>
      </c>
      <c r="Y38" s="5"/>
      <c r="Z38" s="5"/>
      <c r="AA38" s="5">
        <v>2431</v>
      </c>
      <c r="AB38" s="5">
        <v>0</v>
      </c>
      <c r="AC38" s="5">
        <v>0</v>
      </c>
      <c r="AD38" s="5">
        <v>0</v>
      </c>
      <c r="AE38" s="5">
        <f t="shared" ref="AE38" si="45">SUM(B38:AD38)</f>
        <v>149633.51</v>
      </c>
      <c r="AF38" s="5">
        <f t="shared" ref="AF38" si="46">ROUND(AE38*0.35,2)</f>
        <v>52371.73</v>
      </c>
    </row>
    <row r="39" spans="1:32" ht="15" customHeight="1" x14ac:dyDescent="0.25">
      <c r="A39" s="20">
        <f t="shared" si="2"/>
        <v>44947</v>
      </c>
      <c r="B39" s="5">
        <v>23075</v>
      </c>
      <c r="C39" s="5"/>
      <c r="D39" s="5"/>
      <c r="E39" s="5">
        <v>27579</v>
      </c>
      <c r="F39" s="5">
        <v>0</v>
      </c>
      <c r="G39" s="5"/>
      <c r="H39" s="5">
        <v>9423</v>
      </c>
      <c r="I39" s="5"/>
      <c r="J39" s="5"/>
      <c r="K39" s="5"/>
      <c r="L39" s="5">
        <v>17645</v>
      </c>
      <c r="M39" s="5"/>
      <c r="N39" s="5"/>
      <c r="O39" s="5">
        <v>0</v>
      </c>
      <c r="P39" s="5"/>
      <c r="Q39" s="5"/>
      <c r="R39" s="5">
        <v>8989</v>
      </c>
      <c r="S39" s="5">
        <v>0</v>
      </c>
      <c r="T39" s="5"/>
      <c r="U39" s="5">
        <v>12953</v>
      </c>
      <c r="V39" s="5">
        <v>0</v>
      </c>
      <c r="W39" s="5"/>
      <c r="X39" s="5">
        <v>31371.360000000001</v>
      </c>
      <c r="Y39" s="5"/>
      <c r="Z39" s="5"/>
      <c r="AA39" s="5">
        <v>9495</v>
      </c>
      <c r="AB39" s="5">
        <v>0</v>
      </c>
      <c r="AC39" s="5">
        <v>0</v>
      </c>
      <c r="AD39" s="5">
        <v>0</v>
      </c>
      <c r="AE39" s="5">
        <f t="shared" ref="AE39" si="47">SUM(B39:AD39)</f>
        <v>140530.35999999999</v>
      </c>
      <c r="AF39" s="5">
        <f t="shared" ref="AF39" si="48">ROUND(AE39*0.35,2)</f>
        <v>49185.63</v>
      </c>
    </row>
    <row r="40" spans="1:32" ht="15" customHeight="1" x14ac:dyDescent="0.25">
      <c r="A40" s="20">
        <f t="shared" si="2"/>
        <v>44954</v>
      </c>
      <c r="B40" s="5">
        <v>34859.5</v>
      </c>
      <c r="C40" s="5"/>
      <c r="D40" s="5"/>
      <c r="E40" s="5">
        <v>20794</v>
      </c>
      <c r="F40" s="5">
        <v>0</v>
      </c>
      <c r="G40" s="5"/>
      <c r="H40" s="5">
        <v>1020</v>
      </c>
      <c r="I40" s="5"/>
      <c r="J40" s="5"/>
      <c r="K40" s="5"/>
      <c r="L40" s="5">
        <v>19656</v>
      </c>
      <c r="M40" s="5"/>
      <c r="N40" s="5"/>
      <c r="O40" s="5">
        <v>0</v>
      </c>
      <c r="P40" s="5"/>
      <c r="Q40" s="5"/>
      <c r="R40" s="5">
        <v>9831</v>
      </c>
      <c r="S40" s="5">
        <v>0</v>
      </c>
      <c r="T40" s="5"/>
      <c r="U40" s="5">
        <v>16135</v>
      </c>
      <c r="V40" s="5">
        <v>0</v>
      </c>
      <c r="W40" s="5"/>
      <c r="X40" s="5">
        <v>28028.57</v>
      </c>
      <c r="Y40" s="5"/>
      <c r="Z40" s="5"/>
      <c r="AA40" s="5">
        <v>2675</v>
      </c>
      <c r="AB40" s="5">
        <v>0</v>
      </c>
      <c r="AC40" s="5">
        <v>0</v>
      </c>
      <c r="AD40" s="5">
        <v>0</v>
      </c>
      <c r="AE40" s="5">
        <f t="shared" ref="AE40" si="49">SUM(B40:AD40)</f>
        <v>132999.07</v>
      </c>
      <c r="AF40" s="5">
        <f t="shared" ref="AF40" si="50">ROUND(AE40*0.35,2)</f>
        <v>46549.67</v>
      </c>
    </row>
    <row r="41" spans="1:32" ht="15" customHeight="1" x14ac:dyDescent="0.25">
      <c r="A41" s="20">
        <f t="shared" si="2"/>
        <v>44961</v>
      </c>
      <c r="B41" s="5">
        <v>61085</v>
      </c>
      <c r="C41" s="5"/>
      <c r="D41" s="5"/>
      <c r="E41" s="5">
        <v>9730</v>
      </c>
      <c r="F41" s="5">
        <v>0</v>
      </c>
      <c r="G41" s="5"/>
      <c r="H41" s="5">
        <v>3468</v>
      </c>
      <c r="I41" s="5"/>
      <c r="J41" s="5"/>
      <c r="K41" s="5"/>
      <c r="L41" s="5">
        <v>4334</v>
      </c>
      <c r="M41" s="5"/>
      <c r="N41" s="5"/>
      <c r="O41" s="5">
        <v>0</v>
      </c>
      <c r="P41" s="5"/>
      <c r="Q41" s="5"/>
      <c r="R41" s="5">
        <v>10171</v>
      </c>
      <c r="S41" s="5">
        <v>0</v>
      </c>
      <c r="T41" s="5"/>
      <c r="U41" s="5">
        <v>22950</v>
      </c>
      <c r="V41" s="5">
        <v>0</v>
      </c>
      <c r="W41" s="5"/>
      <c r="X41" s="5">
        <v>26957.32</v>
      </c>
      <c r="Y41" s="5"/>
      <c r="Z41" s="5"/>
      <c r="AA41" s="5">
        <v>8900</v>
      </c>
      <c r="AB41" s="5">
        <v>0</v>
      </c>
      <c r="AC41" s="5">
        <v>0</v>
      </c>
      <c r="AD41" s="5">
        <v>0</v>
      </c>
      <c r="AE41" s="5">
        <f t="shared" ref="AE41" si="51">SUM(B41:AD41)</f>
        <v>147595.32</v>
      </c>
      <c r="AF41" s="5">
        <f t="shared" ref="AF41" si="52">ROUND(AE41*0.35,2)</f>
        <v>51658.36</v>
      </c>
    </row>
    <row r="42" spans="1:32" ht="15" customHeight="1" x14ac:dyDescent="0.25">
      <c r="A42" s="20">
        <f t="shared" si="2"/>
        <v>44968</v>
      </c>
      <c r="B42" s="5">
        <v>57359.5</v>
      </c>
      <c r="C42" s="5"/>
      <c r="D42" s="5"/>
      <c r="E42" s="5">
        <v>7770</v>
      </c>
      <c r="F42" s="5">
        <v>0</v>
      </c>
      <c r="G42" s="5"/>
      <c r="H42" s="5">
        <v>6160</v>
      </c>
      <c r="I42" s="5"/>
      <c r="J42" s="5"/>
      <c r="K42" s="5"/>
      <c r="L42" s="5">
        <v>35600</v>
      </c>
      <c r="M42" s="5"/>
      <c r="N42" s="5"/>
      <c r="O42" s="5">
        <v>0</v>
      </c>
      <c r="P42" s="5"/>
      <c r="Q42" s="5"/>
      <c r="R42" s="5">
        <v>11078</v>
      </c>
      <c r="S42" s="5">
        <v>0</v>
      </c>
      <c r="T42" s="5"/>
      <c r="U42" s="5">
        <v>12898</v>
      </c>
      <c r="V42" s="5">
        <v>0</v>
      </c>
      <c r="W42" s="5"/>
      <c r="X42" s="5">
        <v>4726.08</v>
      </c>
      <c r="Y42" s="5"/>
      <c r="Z42" s="5"/>
      <c r="AA42" s="5">
        <v>7575</v>
      </c>
      <c r="AB42" s="5">
        <v>0</v>
      </c>
      <c r="AC42" s="5">
        <v>0</v>
      </c>
      <c r="AD42" s="5">
        <v>0</v>
      </c>
      <c r="AE42" s="5">
        <f t="shared" ref="AE42" si="53">SUM(B42:AD42)</f>
        <v>143166.57999999999</v>
      </c>
      <c r="AF42" s="5">
        <f t="shared" ref="AF42" si="54">ROUND(AE42*0.35,2)</f>
        <v>50108.3</v>
      </c>
    </row>
    <row r="43" spans="1:32" ht="15" customHeight="1" x14ac:dyDescent="0.25">
      <c r="A43" s="20">
        <f t="shared" si="2"/>
        <v>44975</v>
      </c>
      <c r="B43" s="5">
        <v>109499</v>
      </c>
      <c r="C43" s="5"/>
      <c r="D43" s="5"/>
      <c r="E43" s="5">
        <v>26021</v>
      </c>
      <c r="F43" s="5">
        <v>0</v>
      </c>
      <c r="G43" s="5"/>
      <c r="H43" s="5">
        <v>23129</v>
      </c>
      <c r="I43" s="5"/>
      <c r="J43" s="5"/>
      <c r="K43" s="5"/>
      <c r="L43" s="5">
        <v>14894</v>
      </c>
      <c r="M43" s="5"/>
      <c r="N43" s="5"/>
      <c r="O43" s="5">
        <v>0</v>
      </c>
      <c r="P43" s="5"/>
      <c r="Q43" s="5"/>
      <c r="R43" s="5">
        <v>10543</v>
      </c>
      <c r="S43" s="5">
        <v>0</v>
      </c>
      <c r="T43" s="5"/>
      <c r="U43" s="5">
        <v>19046</v>
      </c>
      <c r="V43" s="5">
        <v>0</v>
      </c>
      <c r="W43" s="5"/>
      <c r="X43" s="5">
        <v>20451.8</v>
      </c>
      <c r="Y43" s="5"/>
      <c r="Z43" s="5"/>
      <c r="AA43" s="5">
        <v>13753</v>
      </c>
      <c r="AB43" s="5">
        <v>0</v>
      </c>
      <c r="AC43" s="5">
        <v>0</v>
      </c>
      <c r="AD43" s="5">
        <v>0</v>
      </c>
      <c r="AE43" s="5">
        <f t="shared" ref="AE43" si="55">SUM(B43:AD43)</f>
        <v>237336.8</v>
      </c>
      <c r="AF43" s="5">
        <f t="shared" ref="AF43" si="56">ROUND(AE43*0.35,2)</f>
        <v>83067.88</v>
      </c>
    </row>
    <row r="44" spans="1:32" ht="15" customHeight="1" x14ac:dyDescent="0.25">
      <c r="A44" s="20">
        <f t="shared" si="2"/>
        <v>44982</v>
      </c>
      <c r="B44" s="5">
        <v>32467.5</v>
      </c>
      <c r="C44" s="5"/>
      <c r="D44" s="5"/>
      <c r="E44" s="5">
        <v>46644</v>
      </c>
      <c r="F44" s="5">
        <v>0</v>
      </c>
      <c r="G44" s="5"/>
      <c r="H44" s="5">
        <v>8620</v>
      </c>
      <c r="I44" s="5"/>
      <c r="J44" s="5"/>
      <c r="K44" s="5"/>
      <c r="L44" s="5">
        <v>20202</v>
      </c>
      <c r="M44" s="5"/>
      <c r="N44" s="5"/>
      <c r="O44" s="5">
        <v>0</v>
      </c>
      <c r="P44" s="5"/>
      <c r="Q44" s="5"/>
      <c r="R44" s="5">
        <v>11965</v>
      </c>
      <c r="S44" s="5">
        <v>0</v>
      </c>
      <c r="T44" s="5"/>
      <c r="U44" s="5">
        <v>5126</v>
      </c>
      <c r="V44" s="5">
        <v>0</v>
      </c>
      <c r="W44" s="5"/>
      <c r="X44" s="5">
        <v>37531.35</v>
      </c>
      <c r="Y44" s="5"/>
      <c r="Z44" s="5"/>
      <c r="AA44" s="5">
        <v>16072</v>
      </c>
      <c r="AB44" s="5">
        <v>0</v>
      </c>
      <c r="AC44" s="5">
        <v>0</v>
      </c>
      <c r="AD44" s="5">
        <v>0</v>
      </c>
      <c r="AE44" s="5">
        <f t="shared" ref="AE44" si="57">SUM(B44:AD44)</f>
        <v>178627.85</v>
      </c>
      <c r="AF44" s="5">
        <f t="shared" ref="AF44" si="58">ROUND(AE44*0.35,2)</f>
        <v>62519.75</v>
      </c>
    </row>
    <row r="45" spans="1:32" ht="15" customHeight="1" x14ac:dyDescent="0.25">
      <c r="A45" s="20">
        <f t="shared" si="2"/>
        <v>44989</v>
      </c>
      <c r="B45" s="5">
        <v>50052.5</v>
      </c>
      <c r="C45" s="5"/>
      <c r="D45" s="5"/>
      <c r="E45" s="5">
        <v>45669</v>
      </c>
      <c r="F45" s="5">
        <v>0</v>
      </c>
      <c r="G45" s="5"/>
      <c r="H45" s="5">
        <v>1856</v>
      </c>
      <c r="I45" s="5"/>
      <c r="J45" s="5"/>
      <c r="K45" s="5"/>
      <c r="L45" s="5">
        <v>25766</v>
      </c>
      <c r="M45" s="5"/>
      <c r="N45" s="5"/>
      <c r="O45" s="5">
        <v>0</v>
      </c>
      <c r="P45" s="5"/>
      <c r="Q45" s="5"/>
      <c r="R45" s="5">
        <v>11468</v>
      </c>
      <c r="S45" s="5">
        <v>0</v>
      </c>
      <c r="T45" s="5"/>
      <c r="U45" s="5">
        <v>19541</v>
      </c>
      <c r="V45" s="5">
        <v>0</v>
      </c>
      <c r="W45" s="5"/>
      <c r="X45" s="5">
        <v>22052.03</v>
      </c>
      <c r="Y45" s="5"/>
      <c r="Z45" s="5"/>
      <c r="AA45" s="5">
        <v>6318</v>
      </c>
      <c r="AB45" s="5">
        <v>0</v>
      </c>
      <c r="AC45" s="5">
        <v>0</v>
      </c>
      <c r="AD45" s="5">
        <v>0</v>
      </c>
      <c r="AE45" s="5">
        <f t="shared" ref="AE45" si="59">SUM(B45:AD45)</f>
        <v>182722.53</v>
      </c>
      <c r="AF45" s="5">
        <f t="shared" ref="AF45" si="60">ROUND(AE45*0.35,2)</f>
        <v>63952.89</v>
      </c>
    </row>
    <row r="46" spans="1:32" ht="15" customHeight="1" x14ac:dyDescent="0.25">
      <c r="A46" s="20">
        <f t="shared" si="2"/>
        <v>44996</v>
      </c>
      <c r="B46" s="5">
        <v>37930</v>
      </c>
      <c r="C46" s="5"/>
      <c r="D46" s="5"/>
      <c r="E46" s="5">
        <v>32826</v>
      </c>
      <c r="F46" s="5">
        <v>0</v>
      </c>
      <c r="G46" s="5"/>
      <c r="H46" s="5">
        <v>-12450</v>
      </c>
      <c r="I46" s="5"/>
      <c r="J46" s="5"/>
      <c r="K46" s="5"/>
      <c r="L46" s="5">
        <v>14669</v>
      </c>
      <c r="M46" s="5"/>
      <c r="N46" s="5"/>
      <c r="O46" s="5">
        <v>0</v>
      </c>
      <c r="P46" s="5"/>
      <c r="Q46" s="5"/>
      <c r="R46" s="5">
        <v>11438</v>
      </c>
      <c r="S46" s="5">
        <v>0</v>
      </c>
      <c r="T46" s="5"/>
      <c r="U46" s="5">
        <v>8120</v>
      </c>
      <c r="V46" s="5">
        <v>0</v>
      </c>
      <c r="W46" s="5"/>
      <c r="X46" s="5">
        <v>14129.3</v>
      </c>
      <c r="Y46" s="5"/>
      <c r="Z46" s="5"/>
      <c r="AA46" s="5">
        <v>4257</v>
      </c>
      <c r="AB46" s="5">
        <v>0</v>
      </c>
      <c r="AC46" s="5">
        <v>0</v>
      </c>
      <c r="AD46" s="5">
        <v>0</v>
      </c>
      <c r="AE46" s="5">
        <f t="shared" ref="AE46" si="61">SUM(B46:AD46)</f>
        <v>110919.3</v>
      </c>
      <c r="AF46" s="5">
        <f t="shared" ref="AF46" si="62">ROUND(AE46*0.35,2)</f>
        <v>38821.760000000002</v>
      </c>
    </row>
    <row r="47" spans="1:32" ht="15" customHeight="1" x14ac:dyDescent="0.25">
      <c r="A47" s="20">
        <f t="shared" si="2"/>
        <v>45003</v>
      </c>
      <c r="B47" s="5">
        <v>5495</v>
      </c>
      <c r="C47" s="5"/>
      <c r="D47" s="5"/>
      <c r="E47" s="5">
        <v>12597</v>
      </c>
      <c r="F47" s="5">
        <v>0</v>
      </c>
      <c r="G47" s="5"/>
      <c r="H47" s="5">
        <v>-2576</v>
      </c>
      <c r="I47" s="5"/>
      <c r="J47" s="5"/>
      <c r="K47" s="5"/>
      <c r="L47" s="5">
        <v>15191</v>
      </c>
      <c r="M47" s="5"/>
      <c r="N47" s="5"/>
      <c r="O47" s="5">
        <v>0</v>
      </c>
      <c r="P47" s="5"/>
      <c r="Q47" s="5"/>
      <c r="R47" s="5">
        <v>10449</v>
      </c>
      <c r="S47" s="5">
        <v>0</v>
      </c>
      <c r="T47" s="5"/>
      <c r="U47" s="5">
        <v>-6559</v>
      </c>
      <c r="V47" s="5">
        <v>0</v>
      </c>
      <c r="W47" s="5"/>
      <c r="X47" s="5">
        <v>27015.18</v>
      </c>
      <c r="Y47" s="5"/>
      <c r="Z47" s="5"/>
      <c r="AA47" s="5">
        <v>8944</v>
      </c>
      <c r="AB47" s="5">
        <v>0</v>
      </c>
      <c r="AC47" s="5">
        <v>0</v>
      </c>
      <c r="AD47" s="5">
        <v>0</v>
      </c>
      <c r="AE47" s="5">
        <f t="shared" ref="AE47" si="63">SUM(B47:AD47)</f>
        <v>70556.179999999993</v>
      </c>
      <c r="AF47" s="5">
        <f t="shared" ref="AF47" si="64">ROUND(AE47*0.35,2)</f>
        <v>24694.66</v>
      </c>
    </row>
    <row r="48" spans="1:32" ht="15" customHeight="1" x14ac:dyDescent="0.25">
      <c r="A48" s="20">
        <f t="shared" si="2"/>
        <v>45010</v>
      </c>
      <c r="B48" s="5">
        <v>40734</v>
      </c>
      <c r="C48" s="5"/>
      <c r="D48" s="5"/>
      <c r="E48" s="5">
        <v>-13674</v>
      </c>
      <c r="F48" s="5">
        <v>0</v>
      </c>
      <c r="G48" s="5"/>
      <c r="H48" s="5">
        <v>-1478</v>
      </c>
      <c r="I48" s="5"/>
      <c r="J48" s="5"/>
      <c r="K48" s="5"/>
      <c r="L48" s="5">
        <v>10117</v>
      </c>
      <c r="M48" s="5"/>
      <c r="N48" s="5"/>
      <c r="O48" s="5">
        <v>0</v>
      </c>
      <c r="P48" s="5"/>
      <c r="Q48" s="5"/>
      <c r="R48" s="5">
        <v>12095</v>
      </c>
      <c r="S48" s="5">
        <v>0</v>
      </c>
      <c r="T48" s="5"/>
      <c r="U48" s="5">
        <v>5758</v>
      </c>
      <c r="V48" s="5">
        <v>0</v>
      </c>
      <c r="W48" s="5"/>
      <c r="X48" s="5">
        <v>4406.63</v>
      </c>
      <c r="Y48" s="5"/>
      <c r="Z48" s="5"/>
      <c r="AA48" s="5">
        <v>11174</v>
      </c>
      <c r="AB48" s="5">
        <v>0</v>
      </c>
      <c r="AC48" s="5">
        <v>0</v>
      </c>
      <c r="AD48" s="5">
        <v>0</v>
      </c>
      <c r="AE48" s="5">
        <f t="shared" ref="AE48" si="65">SUM(B48:AD48)</f>
        <v>69132.63</v>
      </c>
      <c r="AF48" s="5">
        <f t="shared" ref="AF48" si="66">ROUND(AE48*0.35,2)</f>
        <v>24196.42</v>
      </c>
    </row>
    <row r="49" spans="1:32" ht="15" customHeight="1" x14ac:dyDescent="0.25">
      <c r="A49" s="20">
        <f t="shared" si="2"/>
        <v>45017</v>
      </c>
      <c r="B49" s="5">
        <v>50409.5</v>
      </c>
      <c r="C49" s="5"/>
      <c r="D49" s="5"/>
      <c r="E49" s="5">
        <v>50281</v>
      </c>
      <c r="F49" s="5">
        <v>0</v>
      </c>
      <c r="G49" s="5"/>
      <c r="H49" s="5">
        <v>8228</v>
      </c>
      <c r="I49" s="5"/>
      <c r="J49" s="5"/>
      <c r="K49" s="5"/>
      <c r="L49" s="5">
        <v>30941</v>
      </c>
      <c r="M49" s="5"/>
      <c r="N49" s="5"/>
      <c r="O49" s="5">
        <v>0</v>
      </c>
      <c r="P49" s="5"/>
      <c r="Q49" s="5"/>
      <c r="R49" s="5">
        <v>10214</v>
      </c>
      <c r="S49" s="5">
        <v>0</v>
      </c>
      <c r="T49" s="5"/>
      <c r="U49" s="5">
        <v>18817</v>
      </c>
      <c r="V49" s="5">
        <v>0</v>
      </c>
      <c r="W49" s="5"/>
      <c r="X49" s="5">
        <v>17812.89</v>
      </c>
      <c r="Y49" s="5"/>
      <c r="Z49" s="5"/>
      <c r="AA49" s="5">
        <v>11270</v>
      </c>
      <c r="AB49" s="5">
        <v>0</v>
      </c>
      <c r="AC49" s="5">
        <v>0</v>
      </c>
      <c r="AD49" s="5">
        <v>0</v>
      </c>
      <c r="AE49" s="5">
        <f t="shared" ref="AE49" si="67">SUM(B49:AD49)</f>
        <v>197973.39</v>
      </c>
      <c r="AF49" s="5">
        <f t="shared" ref="AF49" si="68">ROUND(AE49*0.35,2)</f>
        <v>69290.69</v>
      </c>
    </row>
    <row r="50" spans="1:32" ht="15" customHeight="1" x14ac:dyDescent="0.25">
      <c r="A50" s="20">
        <f t="shared" si="2"/>
        <v>45024</v>
      </c>
      <c r="B50" s="5">
        <v>73181</v>
      </c>
      <c r="C50" s="5"/>
      <c r="D50" s="5"/>
      <c r="E50" s="5">
        <v>41607</v>
      </c>
      <c r="F50" s="5">
        <v>0</v>
      </c>
      <c r="G50" s="5"/>
      <c r="H50" s="5">
        <v>235</v>
      </c>
      <c r="I50" s="5"/>
      <c r="J50" s="5"/>
      <c r="K50" s="5"/>
      <c r="L50" s="5">
        <v>23295</v>
      </c>
      <c r="M50" s="5"/>
      <c r="N50" s="5"/>
      <c r="O50" s="5">
        <v>0</v>
      </c>
      <c r="P50" s="5"/>
      <c r="Q50" s="5"/>
      <c r="R50" s="5">
        <v>10185</v>
      </c>
      <c r="S50" s="5">
        <v>0</v>
      </c>
      <c r="T50" s="5"/>
      <c r="U50" s="5">
        <v>19480</v>
      </c>
      <c r="V50" s="5">
        <v>0</v>
      </c>
      <c r="W50" s="5"/>
      <c r="X50" s="5">
        <v>26839.56</v>
      </c>
      <c r="Y50" s="5"/>
      <c r="Z50" s="5"/>
      <c r="AA50" s="5">
        <v>12367</v>
      </c>
      <c r="AB50" s="5">
        <v>0</v>
      </c>
      <c r="AC50" s="5">
        <v>0</v>
      </c>
      <c r="AD50" s="5">
        <v>0</v>
      </c>
      <c r="AE50" s="5">
        <f t="shared" ref="AE50" si="69">SUM(B50:AD50)</f>
        <v>207189.56</v>
      </c>
      <c r="AF50" s="5">
        <f t="shared" ref="AF50" si="70">ROUND(AE50*0.35,2)</f>
        <v>72516.350000000006</v>
      </c>
    </row>
    <row r="51" spans="1:32" ht="15" customHeight="1" x14ac:dyDescent="0.25">
      <c r="A51" s="20">
        <f t="shared" si="2"/>
        <v>45031</v>
      </c>
      <c r="B51" s="5">
        <v>51841.5</v>
      </c>
      <c r="C51" s="5"/>
      <c r="D51" s="5"/>
      <c r="E51" s="5">
        <v>29621</v>
      </c>
      <c r="F51" s="5">
        <v>0</v>
      </c>
      <c r="G51" s="5"/>
      <c r="H51" s="5">
        <v>13192</v>
      </c>
      <c r="I51" s="5"/>
      <c r="J51" s="5"/>
      <c r="K51" s="5"/>
      <c r="L51" s="5">
        <v>-861</v>
      </c>
      <c r="M51" s="5"/>
      <c r="N51" s="5"/>
      <c r="O51" s="5">
        <v>0</v>
      </c>
      <c r="P51" s="5"/>
      <c r="Q51" s="5"/>
      <c r="R51" s="5">
        <v>8722</v>
      </c>
      <c r="S51" s="5">
        <v>0</v>
      </c>
      <c r="T51" s="5"/>
      <c r="U51" s="5">
        <v>24237</v>
      </c>
      <c r="V51" s="5">
        <v>0</v>
      </c>
      <c r="W51" s="5"/>
      <c r="X51" s="5">
        <v>-3865.21</v>
      </c>
      <c r="Y51" s="5"/>
      <c r="Z51" s="5"/>
      <c r="AA51" s="5">
        <v>12787</v>
      </c>
      <c r="AB51" s="5">
        <v>0</v>
      </c>
      <c r="AC51" s="5">
        <v>0</v>
      </c>
      <c r="AD51" s="5">
        <v>0</v>
      </c>
      <c r="AE51" s="5">
        <f t="shared" ref="AE51" si="71">SUM(B51:AD51)</f>
        <v>135674.28999999998</v>
      </c>
      <c r="AF51" s="5">
        <f t="shared" ref="AF51" si="72">ROUND(AE51*0.35,2)</f>
        <v>47486</v>
      </c>
    </row>
    <row r="52" spans="1:32" ht="15" customHeight="1" x14ac:dyDescent="0.25">
      <c r="A52" s="20">
        <f t="shared" si="2"/>
        <v>45038</v>
      </c>
      <c r="B52" s="5">
        <v>22164</v>
      </c>
      <c r="C52" s="5"/>
      <c r="D52" s="5"/>
      <c r="E52" s="5">
        <v>-6267</v>
      </c>
      <c r="F52" s="5">
        <v>0</v>
      </c>
      <c r="G52" s="5"/>
      <c r="H52" s="5">
        <v>8192</v>
      </c>
      <c r="I52" s="5"/>
      <c r="J52" s="5"/>
      <c r="K52" s="5"/>
      <c r="L52" s="5">
        <v>29062</v>
      </c>
      <c r="M52" s="5"/>
      <c r="N52" s="5"/>
      <c r="O52" s="5">
        <v>0</v>
      </c>
      <c r="P52" s="5"/>
      <c r="Q52" s="5"/>
      <c r="R52" s="5">
        <v>8843</v>
      </c>
      <c r="S52" s="5">
        <v>0</v>
      </c>
      <c r="T52" s="5"/>
      <c r="U52" s="5">
        <v>12339</v>
      </c>
      <c r="V52" s="5">
        <v>0</v>
      </c>
      <c r="W52" s="5"/>
      <c r="X52" s="5">
        <v>6731.57</v>
      </c>
      <c r="Y52" s="5"/>
      <c r="Z52" s="5"/>
      <c r="AA52" s="5">
        <v>5908</v>
      </c>
      <c r="AB52" s="5">
        <v>0</v>
      </c>
      <c r="AC52" s="5">
        <v>0</v>
      </c>
      <c r="AD52" s="5">
        <v>0</v>
      </c>
      <c r="AE52" s="5">
        <f t="shared" ref="AE52" si="73">SUM(B52:AD52)</f>
        <v>86972.57</v>
      </c>
      <c r="AF52" s="5">
        <f t="shared" ref="AF52" si="74">ROUND(AE52*0.35,2)</f>
        <v>30440.400000000001</v>
      </c>
    </row>
    <row r="53" spans="1:32" ht="15" customHeight="1" x14ac:dyDescent="0.25">
      <c r="A53" s="20">
        <f t="shared" si="2"/>
        <v>45045</v>
      </c>
      <c r="B53" s="5">
        <v>42699</v>
      </c>
      <c r="C53" s="5"/>
      <c r="D53" s="5"/>
      <c r="E53" s="5">
        <v>17195</v>
      </c>
      <c r="F53" s="5">
        <v>0</v>
      </c>
      <c r="G53" s="5"/>
      <c r="H53" s="5">
        <v>10354</v>
      </c>
      <c r="I53" s="5"/>
      <c r="J53" s="5"/>
      <c r="K53" s="5"/>
      <c r="L53" s="5">
        <v>8903</v>
      </c>
      <c r="M53" s="5"/>
      <c r="N53" s="5"/>
      <c r="O53" s="5">
        <v>0</v>
      </c>
      <c r="P53" s="5"/>
      <c r="Q53" s="5"/>
      <c r="R53" s="5">
        <v>12019</v>
      </c>
      <c r="S53" s="5">
        <v>0</v>
      </c>
      <c r="T53" s="5"/>
      <c r="U53" s="5">
        <v>-2084</v>
      </c>
      <c r="V53" s="5">
        <v>0</v>
      </c>
      <c r="W53" s="5"/>
      <c r="X53" s="5">
        <v>14678.94</v>
      </c>
      <c r="Y53" s="5"/>
      <c r="Z53" s="5"/>
      <c r="AA53" s="5">
        <v>9258</v>
      </c>
      <c r="AB53" s="5">
        <v>0</v>
      </c>
      <c r="AC53" s="5">
        <v>0</v>
      </c>
      <c r="AD53" s="5">
        <v>0</v>
      </c>
      <c r="AE53" s="5">
        <f t="shared" ref="AE53" si="75">SUM(B53:AD53)</f>
        <v>113022.94</v>
      </c>
      <c r="AF53" s="5">
        <f t="shared" ref="AF53" si="76">ROUND(AE53*0.35,2)</f>
        <v>39558.03</v>
      </c>
    </row>
    <row r="54" spans="1:32" ht="15" customHeight="1" x14ac:dyDescent="0.25">
      <c r="A54" s="20">
        <f t="shared" si="2"/>
        <v>45052</v>
      </c>
      <c r="B54" s="5">
        <v>51962</v>
      </c>
      <c r="C54" s="5"/>
      <c r="D54" s="5"/>
      <c r="E54" s="24">
        <v>46025</v>
      </c>
      <c r="F54" s="5">
        <v>0</v>
      </c>
      <c r="G54" s="5"/>
      <c r="H54" s="24">
        <v>16221</v>
      </c>
      <c r="I54" s="5"/>
      <c r="J54" s="5"/>
      <c r="K54" s="5"/>
      <c r="L54" s="5">
        <v>28270</v>
      </c>
      <c r="M54" s="5"/>
      <c r="N54" s="5"/>
      <c r="O54" s="5">
        <v>0</v>
      </c>
      <c r="P54" s="5"/>
      <c r="Q54" s="5"/>
      <c r="R54" s="5">
        <v>7503</v>
      </c>
      <c r="S54" s="5">
        <v>630</v>
      </c>
      <c r="T54" s="5"/>
      <c r="U54" s="5">
        <v>19172</v>
      </c>
      <c r="V54" s="5">
        <v>0</v>
      </c>
      <c r="W54" s="5"/>
      <c r="X54" s="5">
        <v>16125.46</v>
      </c>
      <c r="Y54" s="5"/>
      <c r="Z54" s="5"/>
      <c r="AA54" s="5">
        <v>5610</v>
      </c>
      <c r="AB54" s="5">
        <v>0</v>
      </c>
      <c r="AC54" s="5">
        <v>0</v>
      </c>
      <c r="AD54" s="5">
        <v>0</v>
      </c>
      <c r="AE54" s="5">
        <f t="shared" ref="AE54" si="77">SUM(B54:AD54)</f>
        <v>191518.46</v>
      </c>
      <c r="AF54" s="5">
        <f t="shared" ref="AF54" si="78">ROUND(AE54*0.35,2)</f>
        <v>67031.460000000006</v>
      </c>
    </row>
    <row r="55" spans="1:32" ht="15" customHeight="1" x14ac:dyDescent="0.25">
      <c r="A55" s="20">
        <f t="shared" si="2"/>
        <v>45059</v>
      </c>
      <c r="B55" s="5">
        <v>51238</v>
      </c>
      <c r="C55" s="5"/>
      <c r="D55" s="5"/>
      <c r="E55" s="24">
        <v>36341</v>
      </c>
      <c r="F55" s="5">
        <v>0</v>
      </c>
      <c r="G55" s="5"/>
      <c r="H55" s="24">
        <v>9764</v>
      </c>
      <c r="I55" s="5"/>
      <c r="J55" s="5"/>
      <c r="K55" s="5"/>
      <c r="L55" s="5">
        <v>23747</v>
      </c>
      <c r="M55" s="5"/>
      <c r="N55" s="5"/>
      <c r="O55" s="5">
        <v>0</v>
      </c>
      <c r="P55" s="5"/>
      <c r="Q55" s="5"/>
      <c r="R55" s="5">
        <v>9131</v>
      </c>
      <c r="S55" s="5">
        <v>720</v>
      </c>
      <c r="T55" s="5"/>
      <c r="U55" s="5">
        <v>-5963</v>
      </c>
      <c r="V55" s="5">
        <v>0</v>
      </c>
      <c r="W55" s="5"/>
      <c r="X55" s="5">
        <v>21076.09</v>
      </c>
      <c r="Y55" s="5"/>
      <c r="Z55" s="5"/>
      <c r="AA55" s="5">
        <v>9722</v>
      </c>
      <c r="AB55" s="5">
        <v>0</v>
      </c>
      <c r="AC55" s="5">
        <v>0</v>
      </c>
      <c r="AD55" s="5">
        <v>0</v>
      </c>
      <c r="AE55" s="5">
        <f t="shared" ref="AE55" si="79">SUM(B55:AD55)</f>
        <v>155776.09</v>
      </c>
      <c r="AF55" s="5">
        <f t="shared" ref="AF55" si="80">ROUND(AE55*0.35,2)</f>
        <v>54521.63</v>
      </c>
    </row>
    <row r="56" spans="1:32" ht="15" customHeight="1" x14ac:dyDescent="0.25">
      <c r="A56" s="20">
        <f t="shared" si="2"/>
        <v>45066</v>
      </c>
      <c r="B56" s="5">
        <v>-72925</v>
      </c>
      <c r="C56" s="5"/>
      <c r="D56" s="5"/>
      <c r="E56" s="24">
        <v>26103</v>
      </c>
      <c r="F56" s="5">
        <v>0</v>
      </c>
      <c r="G56" s="5"/>
      <c r="H56" s="24">
        <v>6569</v>
      </c>
      <c r="I56" s="5"/>
      <c r="J56" s="5"/>
      <c r="K56" s="5"/>
      <c r="L56" s="5">
        <v>19649</v>
      </c>
      <c r="M56" s="5"/>
      <c r="N56" s="5"/>
      <c r="O56" s="5">
        <v>0</v>
      </c>
      <c r="P56" s="5"/>
      <c r="Q56" s="5"/>
      <c r="R56" s="5">
        <v>9538</v>
      </c>
      <c r="S56" s="5">
        <v>885</v>
      </c>
      <c r="T56" s="5"/>
      <c r="U56" s="5">
        <v>47704</v>
      </c>
      <c r="V56" s="5">
        <v>0</v>
      </c>
      <c r="W56" s="5"/>
      <c r="X56" s="5">
        <v>17737.900000000001</v>
      </c>
      <c r="Y56" s="5"/>
      <c r="Z56" s="5"/>
      <c r="AA56" s="5">
        <v>9623</v>
      </c>
      <c r="AB56" s="5">
        <v>0</v>
      </c>
      <c r="AC56" s="5">
        <v>0</v>
      </c>
      <c r="AD56" s="5">
        <v>0</v>
      </c>
      <c r="AE56" s="5">
        <f t="shared" ref="AE56" si="81">SUM(B56:AD56)</f>
        <v>64883.9</v>
      </c>
      <c r="AF56" s="5">
        <f t="shared" ref="AF56" si="82">ROUND(AE56*0.35,2)</f>
        <v>22709.37</v>
      </c>
    </row>
    <row r="57" spans="1:32" ht="15" customHeight="1" x14ac:dyDescent="0.25">
      <c r="A57" s="20">
        <f t="shared" si="2"/>
        <v>45073</v>
      </c>
      <c r="B57" s="5">
        <v>99295</v>
      </c>
      <c r="C57" s="5"/>
      <c r="D57" s="5"/>
      <c r="E57" s="24">
        <v>19269</v>
      </c>
      <c r="F57" s="5">
        <v>0</v>
      </c>
      <c r="G57" s="5"/>
      <c r="H57" s="24">
        <v>3103</v>
      </c>
      <c r="I57" s="5"/>
      <c r="J57" s="5"/>
      <c r="K57" s="5"/>
      <c r="L57" s="5">
        <v>20717</v>
      </c>
      <c r="M57" s="5"/>
      <c r="N57" s="5"/>
      <c r="O57" s="5">
        <v>0</v>
      </c>
      <c r="P57" s="5"/>
      <c r="Q57" s="5"/>
      <c r="R57" s="5">
        <v>8279</v>
      </c>
      <c r="S57" s="5">
        <v>840</v>
      </c>
      <c r="T57" s="5"/>
      <c r="U57" s="5">
        <v>8575</v>
      </c>
      <c r="V57" s="5">
        <v>0</v>
      </c>
      <c r="W57" s="5"/>
      <c r="X57" s="5">
        <v>15148.59</v>
      </c>
      <c r="Y57" s="5"/>
      <c r="Z57" s="5"/>
      <c r="AA57" s="5">
        <v>10030</v>
      </c>
      <c r="AB57" s="5">
        <v>0</v>
      </c>
      <c r="AC57" s="5">
        <v>0</v>
      </c>
      <c r="AD57" s="5">
        <v>0</v>
      </c>
      <c r="AE57" s="5">
        <f t="shared" ref="AE57" si="83">SUM(B57:AD57)</f>
        <v>185256.59</v>
      </c>
      <c r="AF57" s="5">
        <f t="shared" ref="AF57" si="84">ROUND(AE57*0.35,2)</f>
        <v>64839.81</v>
      </c>
    </row>
    <row r="58" spans="1:32" ht="15" customHeight="1" x14ac:dyDescent="0.25">
      <c r="A58" s="20">
        <f t="shared" si="2"/>
        <v>45080</v>
      </c>
      <c r="B58" s="5">
        <v>15311</v>
      </c>
      <c r="C58" s="5"/>
      <c r="D58" s="5"/>
      <c r="E58" s="24">
        <v>26807</v>
      </c>
      <c r="F58" s="5">
        <v>0</v>
      </c>
      <c r="G58" s="5"/>
      <c r="H58" s="24">
        <v>3532</v>
      </c>
      <c r="I58" s="5"/>
      <c r="J58" s="5"/>
      <c r="K58" s="5"/>
      <c r="L58" s="5">
        <v>11378</v>
      </c>
      <c r="M58" s="5"/>
      <c r="N58" s="5"/>
      <c r="O58" s="5">
        <v>0</v>
      </c>
      <c r="P58" s="5"/>
      <c r="Q58" s="5"/>
      <c r="R58" s="5">
        <v>9930</v>
      </c>
      <c r="S58" s="5">
        <v>0</v>
      </c>
      <c r="T58" s="5"/>
      <c r="U58" s="5">
        <v>20695</v>
      </c>
      <c r="V58" s="5">
        <v>0</v>
      </c>
      <c r="W58" s="5"/>
      <c r="X58" s="5">
        <v>13467.49</v>
      </c>
      <c r="Y58" s="5"/>
      <c r="Z58" s="5"/>
      <c r="AA58" s="5">
        <v>6385</v>
      </c>
      <c r="AB58" s="5">
        <v>0</v>
      </c>
      <c r="AC58" s="5">
        <v>0</v>
      </c>
      <c r="AD58" s="5">
        <v>0</v>
      </c>
      <c r="AE58" s="5">
        <f t="shared" ref="AE58" si="85">SUM(B58:AD58)</f>
        <v>107505.49</v>
      </c>
      <c r="AF58" s="5">
        <f t="shared" ref="AF58" si="86">ROUND(AE58*0.35,2)</f>
        <v>37626.92</v>
      </c>
    </row>
    <row r="59" spans="1:32" ht="15" customHeight="1" x14ac:dyDescent="0.25">
      <c r="A59" s="20">
        <f t="shared" si="2"/>
        <v>45087</v>
      </c>
      <c r="B59" s="5">
        <v>32177</v>
      </c>
      <c r="C59" s="5"/>
      <c r="D59" s="5"/>
      <c r="E59" s="24">
        <v>-2251</v>
      </c>
      <c r="F59" s="5">
        <v>0</v>
      </c>
      <c r="G59" s="5"/>
      <c r="H59" s="24">
        <v>11609</v>
      </c>
      <c r="I59" s="5"/>
      <c r="J59" s="5"/>
      <c r="K59" s="5"/>
      <c r="L59" s="5">
        <v>26701</v>
      </c>
      <c r="M59" s="5"/>
      <c r="N59" s="5"/>
      <c r="O59" s="5">
        <v>0</v>
      </c>
      <c r="P59" s="5"/>
      <c r="Q59" s="5"/>
      <c r="R59" s="5">
        <v>10439</v>
      </c>
      <c r="S59" s="5">
        <v>420</v>
      </c>
      <c r="T59" s="5"/>
      <c r="U59" s="5">
        <v>3085</v>
      </c>
      <c r="V59" s="5">
        <v>0</v>
      </c>
      <c r="W59" s="5"/>
      <c r="X59" s="5">
        <v>16537.099999999999</v>
      </c>
      <c r="Y59" s="5"/>
      <c r="Z59" s="5"/>
      <c r="AA59" s="5">
        <v>13841</v>
      </c>
      <c r="AB59" s="5">
        <v>0</v>
      </c>
      <c r="AC59" s="5">
        <v>0</v>
      </c>
      <c r="AD59" s="5">
        <v>0</v>
      </c>
      <c r="AE59" s="5">
        <f t="shared" ref="AE59" si="87">SUM(B59:AD59)</f>
        <v>112558.1</v>
      </c>
      <c r="AF59" s="5">
        <f t="shared" ref="AF59" si="88">ROUND(AE59*0.35,2)</f>
        <v>39395.339999999997</v>
      </c>
    </row>
    <row r="60" spans="1:32" ht="15" customHeight="1" x14ac:dyDescent="0.25">
      <c r="A60" s="20">
        <f t="shared" si="2"/>
        <v>45094</v>
      </c>
      <c r="B60" s="5">
        <v>-38031.300000000003</v>
      </c>
      <c r="C60" s="5"/>
      <c r="D60" s="5"/>
      <c r="E60" s="24">
        <v>20958</v>
      </c>
      <c r="F60" s="5">
        <v>0</v>
      </c>
      <c r="G60" s="5"/>
      <c r="H60" s="24">
        <v>2073</v>
      </c>
      <c r="I60" s="5"/>
      <c r="J60" s="5"/>
      <c r="K60" s="5"/>
      <c r="L60" s="5">
        <v>27227</v>
      </c>
      <c r="M60" s="5"/>
      <c r="N60" s="5"/>
      <c r="O60" s="5">
        <v>0</v>
      </c>
      <c r="P60" s="5"/>
      <c r="Q60" s="5"/>
      <c r="R60" s="5">
        <v>12766</v>
      </c>
      <c r="S60" s="5">
        <v>525</v>
      </c>
      <c r="T60" s="5"/>
      <c r="U60" s="5">
        <v>18189</v>
      </c>
      <c r="V60" s="5">
        <v>0</v>
      </c>
      <c r="W60" s="5"/>
      <c r="X60" s="5">
        <v>22551.52</v>
      </c>
      <c r="Y60" s="5"/>
      <c r="Z60" s="5"/>
      <c r="AA60" s="5">
        <v>9358</v>
      </c>
      <c r="AB60" s="5">
        <v>0</v>
      </c>
      <c r="AC60" s="5">
        <v>0</v>
      </c>
      <c r="AD60" s="5">
        <v>0</v>
      </c>
      <c r="AE60" s="5">
        <f t="shared" ref="AE60" si="89">SUM(B60:AD60)</f>
        <v>75616.22</v>
      </c>
      <c r="AF60" s="5">
        <f t="shared" ref="AF60" si="90">ROUND(AE60*0.35,2)</f>
        <v>26465.68</v>
      </c>
    </row>
    <row r="61" spans="1:32" ht="15" customHeight="1" x14ac:dyDescent="0.25">
      <c r="A61" s="20">
        <f t="shared" si="2"/>
        <v>45101</v>
      </c>
      <c r="B61" s="5">
        <v>48217</v>
      </c>
      <c r="C61" s="5"/>
      <c r="D61" s="5"/>
      <c r="E61" s="24">
        <v>23067</v>
      </c>
      <c r="F61" s="5">
        <v>0</v>
      </c>
      <c r="G61" s="5"/>
      <c r="H61" s="24">
        <v>-832</v>
      </c>
      <c r="I61" s="5"/>
      <c r="J61" s="5"/>
      <c r="K61" s="5"/>
      <c r="L61" s="5">
        <v>11159</v>
      </c>
      <c r="M61" s="5"/>
      <c r="N61" s="5"/>
      <c r="O61" s="5">
        <v>0</v>
      </c>
      <c r="P61" s="5"/>
      <c r="Q61" s="5"/>
      <c r="R61" s="5">
        <v>12512</v>
      </c>
      <c r="S61" s="5">
        <v>705</v>
      </c>
      <c r="T61" s="5"/>
      <c r="U61" s="5">
        <v>3648</v>
      </c>
      <c r="V61" s="5">
        <v>0</v>
      </c>
      <c r="W61" s="5"/>
      <c r="X61" s="5">
        <v>8180.83</v>
      </c>
      <c r="Y61" s="5"/>
      <c r="Z61" s="5"/>
      <c r="AA61" s="5">
        <v>11426</v>
      </c>
      <c r="AB61" s="5">
        <v>0</v>
      </c>
      <c r="AC61" s="5">
        <v>0</v>
      </c>
      <c r="AD61" s="5">
        <v>0</v>
      </c>
      <c r="AE61" s="5">
        <f t="shared" ref="AE61" si="91">SUM(B61:AD61)</f>
        <v>118082.83</v>
      </c>
      <c r="AF61" s="5">
        <f t="shared" ref="AF61" si="92">ROUND(AE61*0.35,2)</f>
        <v>41328.99</v>
      </c>
    </row>
    <row r="62" spans="1:32" ht="15" customHeight="1" x14ac:dyDescent="0.25">
      <c r="A62" s="31" t="s">
        <v>43</v>
      </c>
      <c r="B62" s="5">
        <v>-2726.5999999999985</v>
      </c>
      <c r="C62" s="5"/>
      <c r="D62" s="5"/>
      <c r="E62" s="24">
        <v>-1814</v>
      </c>
      <c r="F62" s="5">
        <v>0</v>
      </c>
      <c r="G62" s="5"/>
      <c r="H62" s="24">
        <v>-1449</v>
      </c>
      <c r="I62" s="5"/>
      <c r="J62" s="5"/>
      <c r="K62" s="5"/>
      <c r="L62" s="5">
        <v>14759</v>
      </c>
      <c r="M62" s="5"/>
      <c r="N62" s="5"/>
      <c r="O62" s="5">
        <v>0</v>
      </c>
      <c r="P62" s="5"/>
      <c r="Q62" s="5"/>
      <c r="R62" s="5">
        <v>9080</v>
      </c>
      <c r="S62" s="5">
        <v>270</v>
      </c>
      <c r="T62" s="5"/>
      <c r="U62" s="5">
        <v>20967</v>
      </c>
      <c r="V62" s="5">
        <v>0</v>
      </c>
      <c r="W62" s="5"/>
      <c r="X62" s="5">
        <v>24434.66</v>
      </c>
      <c r="Y62" s="5"/>
      <c r="Z62" s="5"/>
      <c r="AA62" s="5">
        <v>3421</v>
      </c>
      <c r="AB62" s="5">
        <v>0</v>
      </c>
      <c r="AC62" s="5">
        <v>0</v>
      </c>
      <c r="AD62" s="5">
        <v>0</v>
      </c>
      <c r="AE62" s="5">
        <f t="shared" ref="AE62" si="93">SUM(B62:AD62)</f>
        <v>66942.06</v>
      </c>
      <c r="AF62" s="5">
        <f>ROUND(AE62*0.35,2)-0.01</f>
        <v>23429.710000000003</v>
      </c>
    </row>
    <row r="63" spans="1:32" ht="14.25" customHeight="1" x14ac:dyDescent="0.25">
      <c r="A63" s="1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ht="15" customHeight="1" thickBot="1" x14ac:dyDescent="0.3">
      <c r="B64" s="6">
        <f t="shared" ref="B64:AF64" si="94">SUM(B10:B63)</f>
        <v>2076987.2099999997</v>
      </c>
      <c r="C64" s="6">
        <f t="shared" si="94"/>
        <v>0</v>
      </c>
      <c r="D64" s="6">
        <f t="shared" si="94"/>
        <v>0</v>
      </c>
      <c r="E64" s="6">
        <f t="shared" si="94"/>
        <v>1306754</v>
      </c>
      <c r="F64" s="6">
        <f t="shared" si="94"/>
        <v>0</v>
      </c>
      <c r="G64" s="6">
        <f t="shared" si="94"/>
        <v>0</v>
      </c>
      <c r="H64" s="6">
        <f t="shared" si="94"/>
        <v>253344</v>
      </c>
      <c r="I64" s="6">
        <f t="shared" si="94"/>
        <v>0</v>
      </c>
      <c r="J64" s="6">
        <f t="shared" si="94"/>
        <v>0</v>
      </c>
      <c r="K64" s="6">
        <f t="shared" si="94"/>
        <v>0</v>
      </c>
      <c r="L64" s="6">
        <f t="shared" si="94"/>
        <v>926339.8</v>
      </c>
      <c r="M64" s="6">
        <f t="shared" si="94"/>
        <v>0</v>
      </c>
      <c r="N64" s="6">
        <f t="shared" si="94"/>
        <v>0</v>
      </c>
      <c r="O64" s="6">
        <f t="shared" si="94"/>
        <v>0</v>
      </c>
      <c r="P64" s="6">
        <f t="shared" si="94"/>
        <v>0</v>
      </c>
      <c r="Q64" s="6">
        <f t="shared" si="94"/>
        <v>0</v>
      </c>
      <c r="R64" s="6">
        <f t="shared" si="94"/>
        <v>524098</v>
      </c>
      <c r="S64" s="6">
        <f t="shared" si="94"/>
        <v>4995</v>
      </c>
      <c r="T64" s="6">
        <f t="shared" si="94"/>
        <v>0</v>
      </c>
      <c r="U64" s="6">
        <f t="shared" si="94"/>
        <v>762931</v>
      </c>
      <c r="V64" s="6">
        <f t="shared" si="94"/>
        <v>0</v>
      </c>
      <c r="W64" s="6">
        <f t="shared" si="94"/>
        <v>0</v>
      </c>
      <c r="X64" s="6">
        <f t="shared" si="94"/>
        <v>848705.30999999994</v>
      </c>
      <c r="Y64" s="6">
        <f t="shared" si="94"/>
        <v>0</v>
      </c>
      <c r="Z64" s="6">
        <f t="shared" si="94"/>
        <v>0</v>
      </c>
      <c r="AA64" s="6">
        <f t="shared" si="94"/>
        <v>472942.5</v>
      </c>
      <c r="AB64" s="6">
        <f t="shared" si="94"/>
        <v>0</v>
      </c>
      <c r="AC64" s="6">
        <f t="shared" si="94"/>
        <v>0</v>
      </c>
      <c r="AD64" s="6">
        <f t="shared" si="94"/>
        <v>0</v>
      </c>
      <c r="AE64" s="6">
        <f t="shared" si="94"/>
        <v>7177096.8199999994</v>
      </c>
      <c r="AF64" s="6">
        <f t="shared" si="94"/>
        <v>2511983.8800000004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8:AF8"/>
    <mergeCell ref="A1:AF1"/>
  </mergeCells>
  <pageMargins left="0.25" right="0.25" top="0.25" bottom="0.25" header="0" footer="0"/>
  <pageSetup paperSize="5" scale="35" orientation="landscape" r:id="rId1"/>
  <ignoredErrors>
    <ignoredError sqref="AE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Normal="100" workbookViewId="0">
      <pane ySplit="7" topLeftCell="A37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42578125" style="3" customWidth="1"/>
    <col min="2" max="2" width="14.28515625" style="2" bestFit="1" customWidth="1"/>
    <col min="3" max="4" width="13.7109375" style="2" hidden="1" customWidth="1"/>
    <col min="5" max="5" width="14.28515625" style="2" bestFit="1" customWidth="1"/>
    <col min="6" max="6" width="14.28515625" style="2" hidden="1" customWidth="1"/>
    <col min="7" max="7" width="14.28515625" style="2" customWidth="1"/>
    <col min="8" max="8" width="14.28515625" style="2" bestFit="1" customWidth="1"/>
    <col min="9" max="11" width="13.7109375" style="2" hidden="1" customWidth="1"/>
    <col min="12" max="12" width="13.7109375" style="2" customWidth="1"/>
    <col min="13" max="13" width="13.7109375" style="2" hidden="1" customWidth="1"/>
    <col min="14" max="14" width="13.7109375" style="2" customWidth="1"/>
    <col min="15" max="15" width="14.28515625" style="2" customWidth="1"/>
    <col min="16" max="16" width="14.28515625" style="2" hidden="1" customWidth="1"/>
    <col min="17" max="17" width="13.7109375" style="2" hidden="1" customWidth="1"/>
    <col min="18" max="18" width="14.28515625" style="2" bestFit="1" customWidth="1"/>
    <col min="19" max="19" width="13.7109375" style="2" customWidth="1"/>
    <col min="20" max="20" width="13.7109375" style="2" hidden="1" customWidth="1"/>
    <col min="21" max="21" width="14.28515625" style="2" bestFit="1" customWidth="1"/>
    <col min="22" max="22" width="13.7109375" style="2" hidden="1" customWidth="1"/>
    <col min="23" max="24" width="14.28515625" style="2" hidden="1" customWidth="1"/>
    <col min="25" max="25" width="14.28515625" style="2" customWidth="1"/>
    <col min="26" max="26" width="14.28515625" style="2" hidden="1" customWidth="1"/>
    <col min="27" max="27" width="14.28515625" style="2" customWidth="1"/>
    <col min="28" max="28" width="13.7109375" style="2" customWidth="1"/>
    <col min="29" max="30" width="13.7109375" style="2" hidden="1" customWidth="1"/>
    <col min="31" max="31" width="15.28515625" style="2" bestFit="1" customWidth="1"/>
    <col min="32" max="32" width="14.28515625" style="2" bestFit="1" customWidth="1"/>
    <col min="33" max="16384" width="10.7109375" style="2"/>
  </cols>
  <sheetData>
    <row r="1" spans="1:32" ht="15" customHeight="1" x14ac:dyDescent="0.25">
      <c r="A1" s="29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5" customHeight="1" x14ac:dyDescent="0.25">
      <c r="B2" s="12"/>
      <c r="C2" s="12"/>
      <c r="D2" s="12"/>
      <c r="E2" s="12"/>
      <c r="F2" s="12"/>
      <c r="G2" s="19"/>
      <c r="H2" s="12"/>
      <c r="I2" s="12"/>
      <c r="J2" s="12"/>
      <c r="K2" s="12"/>
      <c r="L2" s="17"/>
      <c r="M2" s="14"/>
      <c r="N2" s="12"/>
      <c r="O2" s="12"/>
      <c r="P2" s="12"/>
      <c r="Q2" s="12"/>
      <c r="R2" s="12"/>
      <c r="S2" s="23"/>
      <c r="T2" s="12"/>
      <c r="U2" s="12"/>
      <c r="V2" s="12"/>
      <c r="W2" s="12"/>
      <c r="X2" s="12"/>
      <c r="Y2" s="22"/>
      <c r="Z2" s="17"/>
      <c r="AA2" s="18"/>
      <c r="AB2" s="12"/>
      <c r="AC2" s="12"/>
      <c r="AD2" s="12"/>
      <c r="AE2" s="12"/>
      <c r="AF2" s="12"/>
    </row>
    <row r="3" spans="1:32" s="10" customFormat="1" ht="38.25" x14ac:dyDescent="0.2">
      <c r="A3" s="7"/>
      <c r="B3" s="8" t="s">
        <v>0</v>
      </c>
      <c r="C3" s="9" t="s">
        <v>1</v>
      </c>
      <c r="D3" s="9" t="s">
        <v>28</v>
      </c>
      <c r="E3" s="8" t="s">
        <v>2</v>
      </c>
      <c r="F3" s="9" t="s">
        <v>3</v>
      </c>
      <c r="G3" s="9" t="s">
        <v>31</v>
      </c>
      <c r="H3" s="9" t="s">
        <v>4</v>
      </c>
      <c r="I3" s="9" t="s">
        <v>5</v>
      </c>
      <c r="J3" s="9" t="s">
        <v>6</v>
      </c>
      <c r="K3" s="8" t="s">
        <v>7</v>
      </c>
      <c r="L3" s="9" t="s">
        <v>34</v>
      </c>
      <c r="M3" s="9" t="s">
        <v>29</v>
      </c>
      <c r="N3" s="9" t="s">
        <v>8</v>
      </c>
      <c r="O3" s="9" t="s">
        <v>9</v>
      </c>
      <c r="P3" s="8" t="s">
        <v>10</v>
      </c>
      <c r="Q3" s="8" t="s">
        <v>11</v>
      </c>
      <c r="R3" s="8" t="s">
        <v>12</v>
      </c>
      <c r="S3" s="9" t="s">
        <v>41</v>
      </c>
      <c r="T3" s="9" t="s">
        <v>13</v>
      </c>
      <c r="U3" s="8" t="s">
        <v>14</v>
      </c>
      <c r="V3" s="9" t="s">
        <v>15</v>
      </c>
      <c r="W3" s="8" t="s">
        <v>16</v>
      </c>
      <c r="X3" s="9" t="s">
        <v>40</v>
      </c>
      <c r="Y3" s="9" t="s">
        <v>35</v>
      </c>
      <c r="Z3" s="9" t="s">
        <v>17</v>
      </c>
      <c r="AA3" s="9" t="s">
        <v>33</v>
      </c>
      <c r="AB3" s="9" t="s">
        <v>18</v>
      </c>
      <c r="AC3" s="9" t="s">
        <v>20</v>
      </c>
      <c r="AD3" s="9" t="s">
        <v>19</v>
      </c>
      <c r="AE3" s="8" t="s">
        <v>21</v>
      </c>
      <c r="AF3" s="8" t="s">
        <v>23</v>
      </c>
    </row>
    <row r="4" spans="1:32" s="12" customFormat="1" ht="15" customHeight="1" x14ac:dyDescent="0.25">
      <c r="A4" s="3"/>
      <c r="B4" s="12">
        <v>22</v>
      </c>
      <c r="E4" s="12">
        <v>1</v>
      </c>
      <c r="G4" s="19"/>
      <c r="H4" s="12">
        <v>2</v>
      </c>
      <c r="L4" s="17">
        <v>2</v>
      </c>
      <c r="M4" s="14"/>
      <c r="R4" s="12">
        <v>10</v>
      </c>
      <c r="S4" s="23"/>
      <c r="U4" s="12">
        <v>4</v>
      </c>
      <c r="X4" s="18"/>
      <c r="Y4" s="22">
        <v>1</v>
      </c>
      <c r="AA4" s="17">
        <v>2</v>
      </c>
      <c r="AE4" s="12">
        <f>SUM(B4:AD4)</f>
        <v>44</v>
      </c>
    </row>
    <row r="6" spans="1:32" ht="15" customHeight="1" x14ac:dyDescent="0.25">
      <c r="A6" s="21" t="s">
        <v>38</v>
      </c>
      <c r="B6" s="5">
        <v>9214323.5</v>
      </c>
      <c r="C6" s="5">
        <v>0</v>
      </c>
      <c r="D6" s="5">
        <v>0</v>
      </c>
      <c r="E6" s="5">
        <v>424982</v>
      </c>
      <c r="F6" s="5">
        <v>0</v>
      </c>
      <c r="G6" s="5">
        <v>367561</v>
      </c>
      <c r="H6" s="5">
        <v>1233358</v>
      </c>
      <c r="I6" s="5">
        <v>0</v>
      </c>
      <c r="J6" s="5">
        <v>0</v>
      </c>
      <c r="K6" s="5">
        <v>0</v>
      </c>
      <c r="L6" s="5">
        <v>588817</v>
      </c>
      <c r="M6" s="5">
        <v>0</v>
      </c>
      <c r="N6" s="5">
        <v>0</v>
      </c>
      <c r="O6" s="5">
        <v>884777</v>
      </c>
      <c r="P6" s="5">
        <v>0</v>
      </c>
      <c r="Q6" s="5">
        <v>0</v>
      </c>
      <c r="R6" s="5">
        <v>865871</v>
      </c>
      <c r="S6" s="5">
        <v>0</v>
      </c>
      <c r="T6" s="5">
        <v>0</v>
      </c>
      <c r="U6" s="5">
        <v>3198950</v>
      </c>
      <c r="V6" s="5">
        <v>0</v>
      </c>
      <c r="W6" s="5">
        <v>0</v>
      </c>
      <c r="X6" s="5">
        <v>0</v>
      </c>
      <c r="Y6" s="5">
        <v>249242</v>
      </c>
      <c r="Z6" s="5">
        <v>0</v>
      </c>
      <c r="AA6" s="5">
        <v>323688.5</v>
      </c>
      <c r="AB6" s="5">
        <v>661679.5</v>
      </c>
      <c r="AC6" s="5">
        <v>0</v>
      </c>
      <c r="AD6" s="5">
        <v>0</v>
      </c>
      <c r="AE6" s="5">
        <v>18013249.5</v>
      </c>
      <c r="AF6" s="5">
        <v>6304637.46</v>
      </c>
    </row>
    <row r="8" spans="1:32" ht="15" customHeight="1" x14ac:dyDescent="0.25">
      <c r="A8" s="28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ht="15" customHeight="1" x14ac:dyDescent="0.25">
      <c r="A9" s="1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36</v>
      </c>
      <c r="B10" s="5">
        <v>41135</v>
      </c>
      <c r="C10" s="5">
        <v>0</v>
      </c>
      <c r="D10" s="5">
        <v>0</v>
      </c>
      <c r="E10" s="5">
        <v>15066</v>
      </c>
      <c r="F10" s="5">
        <v>0</v>
      </c>
      <c r="G10" s="5">
        <v>0</v>
      </c>
      <c r="H10" s="5">
        <v>8281</v>
      </c>
      <c r="I10" s="5">
        <v>0</v>
      </c>
      <c r="J10" s="5">
        <v>0</v>
      </c>
      <c r="K10" s="5">
        <v>0</v>
      </c>
      <c r="L10" s="5">
        <v>2909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11898</v>
      </c>
      <c r="S10" s="5">
        <v>0</v>
      </c>
      <c r="T10" s="5">
        <v>0</v>
      </c>
      <c r="U10" s="5">
        <v>50074</v>
      </c>
      <c r="V10" s="5">
        <v>0</v>
      </c>
      <c r="W10" s="5">
        <v>0</v>
      </c>
      <c r="X10" s="5">
        <v>0</v>
      </c>
      <c r="Y10" s="5">
        <v>3884</v>
      </c>
      <c r="Z10" s="5">
        <v>0</v>
      </c>
      <c r="AA10" s="5">
        <v>10335.5</v>
      </c>
      <c r="AB10" s="5">
        <v>0</v>
      </c>
      <c r="AC10" s="5">
        <v>0</v>
      </c>
      <c r="AD10" s="5">
        <v>0</v>
      </c>
      <c r="AE10" s="5">
        <f t="shared" ref="AE10:AE15" si="0">SUM(B10:AD10)</f>
        <v>143582.5</v>
      </c>
      <c r="AF10" s="5">
        <f>ROUND(AE10*0.35,2)-0.01</f>
        <v>50253.869999999995</v>
      </c>
    </row>
    <row r="11" spans="1:32" ht="15" customHeight="1" x14ac:dyDescent="0.25">
      <c r="A11" s="20">
        <v>44751</v>
      </c>
      <c r="B11" s="5">
        <v>95586.5</v>
      </c>
      <c r="C11" s="5"/>
      <c r="D11" s="5"/>
      <c r="E11" s="5">
        <v>-3369</v>
      </c>
      <c r="F11" s="5"/>
      <c r="G11" s="5">
        <v>0</v>
      </c>
      <c r="H11" s="5">
        <v>27986</v>
      </c>
      <c r="I11" s="5"/>
      <c r="J11" s="5"/>
      <c r="K11" s="5"/>
      <c r="L11" s="5">
        <v>7405</v>
      </c>
      <c r="M11" s="5">
        <v>0</v>
      </c>
      <c r="N11" s="5">
        <v>0</v>
      </c>
      <c r="O11" s="5">
        <v>0</v>
      </c>
      <c r="P11" s="5"/>
      <c r="Q11" s="5"/>
      <c r="R11" s="5">
        <v>17042</v>
      </c>
      <c r="S11" s="5">
        <v>0</v>
      </c>
      <c r="T11" s="5"/>
      <c r="U11" s="5">
        <v>72028</v>
      </c>
      <c r="V11" s="5"/>
      <c r="W11" s="5"/>
      <c r="X11" s="5"/>
      <c r="Y11" s="5">
        <v>16533.5</v>
      </c>
      <c r="Z11" s="5"/>
      <c r="AA11" s="5">
        <v>20380</v>
      </c>
      <c r="AB11" s="5">
        <v>0</v>
      </c>
      <c r="AC11" s="5">
        <v>0</v>
      </c>
      <c r="AD11" s="5">
        <v>0</v>
      </c>
      <c r="AE11" s="5">
        <f t="shared" si="0"/>
        <v>253592</v>
      </c>
      <c r="AF11" s="5">
        <f t="shared" ref="AF11:AF15" si="1">ROUND(AE11*0.35,2)</f>
        <v>88757.2</v>
      </c>
    </row>
    <row r="12" spans="1:32" ht="15" customHeight="1" x14ac:dyDescent="0.25">
      <c r="A12" s="20">
        <f t="shared" ref="A12:A61" si="2">A11+7</f>
        <v>44758</v>
      </c>
      <c r="B12" s="5">
        <v>165830.5</v>
      </c>
      <c r="C12" s="5"/>
      <c r="D12" s="5"/>
      <c r="E12" s="5">
        <v>-19087</v>
      </c>
      <c r="F12" s="5"/>
      <c r="G12" s="5">
        <v>0</v>
      </c>
      <c r="H12" s="5">
        <v>1645</v>
      </c>
      <c r="I12" s="5"/>
      <c r="J12" s="5"/>
      <c r="K12" s="5"/>
      <c r="L12" s="5">
        <v>13723</v>
      </c>
      <c r="M12" s="5">
        <v>0</v>
      </c>
      <c r="N12" s="5">
        <v>0</v>
      </c>
      <c r="O12" s="5">
        <v>0</v>
      </c>
      <c r="P12" s="5"/>
      <c r="Q12" s="5"/>
      <c r="R12" s="5">
        <v>15851</v>
      </c>
      <c r="S12" s="5">
        <v>0</v>
      </c>
      <c r="T12" s="5"/>
      <c r="U12" s="5">
        <v>18100</v>
      </c>
      <c r="V12" s="5"/>
      <c r="W12" s="5"/>
      <c r="X12" s="5"/>
      <c r="Y12" s="5">
        <v>8312.5</v>
      </c>
      <c r="Z12" s="5"/>
      <c r="AA12" s="5">
        <v>13284</v>
      </c>
      <c r="AB12" s="5">
        <v>0</v>
      </c>
      <c r="AC12" s="5">
        <v>0</v>
      </c>
      <c r="AD12" s="5">
        <v>0</v>
      </c>
      <c r="AE12" s="5">
        <f t="shared" si="0"/>
        <v>217659</v>
      </c>
      <c r="AF12" s="5">
        <f t="shared" si="1"/>
        <v>76180.649999999994</v>
      </c>
    </row>
    <row r="13" spans="1:32" ht="15" customHeight="1" x14ac:dyDescent="0.25">
      <c r="A13" s="20">
        <f t="shared" si="2"/>
        <v>44765</v>
      </c>
      <c r="B13" s="5">
        <v>140087</v>
      </c>
      <c r="C13" s="5"/>
      <c r="D13" s="5"/>
      <c r="E13" s="5">
        <v>23779</v>
      </c>
      <c r="F13" s="5"/>
      <c r="G13" s="5">
        <v>0</v>
      </c>
      <c r="H13" s="5">
        <v>28637</v>
      </c>
      <c r="I13" s="5"/>
      <c r="J13" s="5"/>
      <c r="K13" s="5"/>
      <c r="L13" s="5">
        <v>-4730</v>
      </c>
      <c r="M13" s="5">
        <v>0</v>
      </c>
      <c r="N13" s="5">
        <v>0</v>
      </c>
      <c r="O13" s="5">
        <v>0</v>
      </c>
      <c r="P13" s="5"/>
      <c r="Q13" s="5"/>
      <c r="R13" s="5">
        <v>14872</v>
      </c>
      <c r="S13" s="5">
        <v>0</v>
      </c>
      <c r="T13" s="5"/>
      <c r="U13" s="5">
        <v>45081</v>
      </c>
      <c r="V13" s="5"/>
      <c r="W13" s="5"/>
      <c r="X13" s="5"/>
      <c r="Y13" s="5">
        <v>-737.5</v>
      </c>
      <c r="Z13" s="5"/>
      <c r="AA13" s="5">
        <v>8833</v>
      </c>
      <c r="AB13" s="5">
        <v>0</v>
      </c>
      <c r="AC13" s="5">
        <v>0</v>
      </c>
      <c r="AD13" s="5">
        <v>0</v>
      </c>
      <c r="AE13" s="5">
        <f t="shared" si="0"/>
        <v>255821.5</v>
      </c>
      <c r="AF13" s="5">
        <f t="shared" si="1"/>
        <v>89537.53</v>
      </c>
    </row>
    <row r="14" spans="1:32" ht="15" customHeight="1" x14ac:dyDescent="0.25">
      <c r="A14" s="20">
        <f t="shared" si="2"/>
        <v>44772</v>
      </c>
      <c r="B14" s="5">
        <v>115871</v>
      </c>
      <c r="C14" s="5"/>
      <c r="D14" s="5"/>
      <c r="E14" s="5">
        <v>1263</v>
      </c>
      <c r="F14" s="5"/>
      <c r="G14" s="5">
        <v>0</v>
      </c>
      <c r="H14" s="5">
        <v>-2669</v>
      </c>
      <c r="I14" s="5"/>
      <c r="J14" s="5"/>
      <c r="K14" s="5"/>
      <c r="L14" s="5">
        <v>22473</v>
      </c>
      <c r="M14" s="5">
        <v>0</v>
      </c>
      <c r="N14" s="5">
        <v>0</v>
      </c>
      <c r="O14" s="5">
        <v>0</v>
      </c>
      <c r="P14" s="5"/>
      <c r="Q14" s="5"/>
      <c r="R14" s="5">
        <v>17258</v>
      </c>
      <c r="S14" s="5">
        <v>0</v>
      </c>
      <c r="T14" s="5"/>
      <c r="U14" s="5">
        <v>53392</v>
      </c>
      <c r="V14" s="5"/>
      <c r="W14" s="5"/>
      <c r="X14" s="5"/>
      <c r="Y14" s="5">
        <v>18971.5</v>
      </c>
      <c r="Z14" s="5"/>
      <c r="AA14" s="5">
        <v>20612</v>
      </c>
      <c r="AB14" s="5">
        <v>0</v>
      </c>
      <c r="AC14" s="5">
        <v>0</v>
      </c>
      <c r="AD14" s="5">
        <v>0</v>
      </c>
      <c r="AE14" s="5">
        <f t="shared" si="0"/>
        <v>247171.5</v>
      </c>
      <c r="AF14" s="5">
        <f t="shared" si="1"/>
        <v>86510.03</v>
      </c>
    </row>
    <row r="15" spans="1:32" ht="15" customHeight="1" x14ac:dyDescent="0.25">
      <c r="A15" s="20">
        <f t="shared" si="2"/>
        <v>44779</v>
      </c>
      <c r="B15" s="5">
        <v>147581.5</v>
      </c>
      <c r="C15" s="5"/>
      <c r="D15" s="5"/>
      <c r="E15" s="5">
        <v>-5331</v>
      </c>
      <c r="F15" s="5"/>
      <c r="G15" s="5">
        <v>0</v>
      </c>
      <c r="H15" s="5">
        <v>19588</v>
      </c>
      <c r="I15" s="5"/>
      <c r="J15" s="5"/>
      <c r="K15" s="5"/>
      <c r="L15" s="5">
        <v>29326</v>
      </c>
      <c r="M15" s="5">
        <v>0</v>
      </c>
      <c r="N15" s="5">
        <v>0</v>
      </c>
      <c r="O15" s="5">
        <v>0</v>
      </c>
      <c r="P15" s="5"/>
      <c r="Q15" s="5"/>
      <c r="R15" s="5">
        <v>18989</v>
      </c>
      <c r="S15" s="5">
        <v>0</v>
      </c>
      <c r="T15" s="5"/>
      <c r="U15" s="5">
        <v>128067</v>
      </c>
      <c r="V15" s="5"/>
      <c r="W15" s="5"/>
      <c r="X15" s="5"/>
      <c r="Y15" s="5">
        <v>15425.5</v>
      </c>
      <c r="Z15" s="5"/>
      <c r="AA15" s="5">
        <v>3445</v>
      </c>
      <c r="AB15" s="5">
        <v>0</v>
      </c>
      <c r="AC15" s="5">
        <v>0</v>
      </c>
      <c r="AD15" s="5">
        <v>0</v>
      </c>
      <c r="AE15" s="5">
        <f t="shared" si="0"/>
        <v>357091</v>
      </c>
      <c r="AF15" s="5">
        <f t="shared" si="1"/>
        <v>124981.85</v>
      </c>
    </row>
    <row r="16" spans="1:32" ht="15" customHeight="1" x14ac:dyDescent="0.25">
      <c r="A16" s="20">
        <f t="shared" si="2"/>
        <v>44786</v>
      </c>
      <c r="B16" s="5">
        <v>226367</v>
      </c>
      <c r="C16" s="5"/>
      <c r="D16" s="5"/>
      <c r="E16" s="5">
        <v>7592</v>
      </c>
      <c r="F16" s="5"/>
      <c r="G16" s="5">
        <v>0</v>
      </c>
      <c r="H16" s="5">
        <v>-5307</v>
      </c>
      <c r="I16" s="5"/>
      <c r="J16" s="5"/>
      <c r="K16" s="5"/>
      <c r="L16" s="5">
        <v>42421</v>
      </c>
      <c r="M16" s="5">
        <v>0</v>
      </c>
      <c r="N16" s="5">
        <v>0</v>
      </c>
      <c r="O16" s="5">
        <v>0</v>
      </c>
      <c r="P16" s="5"/>
      <c r="Q16" s="5"/>
      <c r="R16" s="5">
        <v>16990</v>
      </c>
      <c r="S16" s="5">
        <v>0</v>
      </c>
      <c r="T16" s="5"/>
      <c r="U16" s="5">
        <v>50676</v>
      </c>
      <c r="V16" s="5"/>
      <c r="W16" s="5"/>
      <c r="X16" s="5"/>
      <c r="Y16" s="5">
        <v>-347.5</v>
      </c>
      <c r="Z16" s="5"/>
      <c r="AA16" s="5">
        <v>11626</v>
      </c>
      <c r="AB16" s="5">
        <v>0</v>
      </c>
      <c r="AC16" s="5">
        <v>0</v>
      </c>
      <c r="AD16" s="5">
        <v>0</v>
      </c>
      <c r="AE16" s="5">
        <f t="shared" ref="AE16" si="3">SUM(B16:AD16)</f>
        <v>350017.5</v>
      </c>
      <c r="AF16" s="5">
        <f>ROUND(AE16*0.35,2)-0.01</f>
        <v>122506.12000000001</v>
      </c>
    </row>
    <row r="17" spans="1:32" ht="15" customHeight="1" x14ac:dyDescent="0.25">
      <c r="A17" s="20">
        <f t="shared" si="2"/>
        <v>44793</v>
      </c>
      <c r="B17" s="5">
        <v>135436.5</v>
      </c>
      <c r="C17" s="5"/>
      <c r="D17" s="5"/>
      <c r="E17" s="5">
        <v>30910</v>
      </c>
      <c r="F17" s="5"/>
      <c r="G17" s="5">
        <v>0</v>
      </c>
      <c r="H17" s="5">
        <v>21636</v>
      </c>
      <c r="I17" s="5"/>
      <c r="J17" s="5"/>
      <c r="K17" s="5"/>
      <c r="L17" s="5">
        <v>-732</v>
      </c>
      <c r="M17" s="5">
        <v>0</v>
      </c>
      <c r="N17" s="5">
        <v>0</v>
      </c>
      <c r="O17" s="5">
        <v>0</v>
      </c>
      <c r="P17" s="5"/>
      <c r="Q17" s="5"/>
      <c r="R17" s="5">
        <v>16441</v>
      </c>
      <c r="S17" s="5">
        <v>0</v>
      </c>
      <c r="T17" s="5"/>
      <c r="U17" s="5">
        <v>59928</v>
      </c>
      <c r="V17" s="5"/>
      <c r="W17" s="5"/>
      <c r="X17" s="5"/>
      <c r="Y17" s="5">
        <v>7842.5</v>
      </c>
      <c r="Z17" s="5"/>
      <c r="AA17" s="5">
        <v>24943</v>
      </c>
      <c r="AB17" s="5">
        <v>0</v>
      </c>
      <c r="AC17" s="5">
        <v>0</v>
      </c>
      <c r="AD17" s="5">
        <v>0</v>
      </c>
      <c r="AE17" s="5">
        <f t="shared" ref="AE17" si="4">SUM(B17:AD17)</f>
        <v>296405</v>
      </c>
      <c r="AF17" s="5">
        <f t="shared" ref="AF17:AF22" si="5">ROUND(AE17*0.35,2)</f>
        <v>103741.75</v>
      </c>
    </row>
    <row r="18" spans="1:32" ht="15" customHeight="1" x14ac:dyDescent="0.25">
      <c r="A18" s="20">
        <f t="shared" si="2"/>
        <v>44800</v>
      </c>
      <c r="B18" s="5">
        <v>122449.5</v>
      </c>
      <c r="C18" s="5"/>
      <c r="D18" s="5"/>
      <c r="E18" s="5">
        <v>7924</v>
      </c>
      <c r="F18" s="5"/>
      <c r="G18" s="5">
        <v>0</v>
      </c>
      <c r="H18" s="5">
        <v>1496</v>
      </c>
      <c r="I18" s="5"/>
      <c r="J18" s="5"/>
      <c r="K18" s="5"/>
      <c r="L18" s="5">
        <v>48984</v>
      </c>
      <c r="M18" s="5">
        <v>0</v>
      </c>
      <c r="N18" s="5">
        <v>0</v>
      </c>
      <c r="O18" s="5">
        <v>0</v>
      </c>
      <c r="P18" s="5"/>
      <c r="Q18" s="5"/>
      <c r="R18" s="5">
        <v>16016</v>
      </c>
      <c r="S18" s="5">
        <v>0</v>
      </c>
      <c r="T18" s="5"/>
      <c r="U18" s="5">
        <v>91936</v>
      </c>
      <c r="V18" s="5"/>
      <c r="W18" s="5"/>
      <c r="X18" s="5"/>
      <c r="Y18" s="5">
        <v>19893</v>
      </c>
      <c r="Z18" s="5"/>
      <c r="AA18" s="5">
        <v>27486</v>
      </c>
      <c r="AB18" s="5">
        <v>0</v>
      </c>
      <c r="AC18" s="5">
        <v>0</v>
      </c>
      <c r="AD18" s="5">
        <v>0</v>
      </c>
      <c r="AE18" s="5">
        <f t="shared" ref="AE18" si="6">SUM(B18:AD18)</f>
        <v>336184.5</v>
      </c>
      <c r="AF18" s="5">
        <f t="shared" si="5"/>
        <v>117664.58</v>
      </c>
    </row>
    <row r="19" spans="1:32" ht="15" customHeight="1" x14ac:dyDescent="0.25">
      <c r="A19" s="20">
        <f t="shared" si="2"/>
        <v>44807</v>
      </c>
      <c r="B19" s="5">
        <v>76539</v>
      </c>
      <c r="C19" s="5"/>
      <c r="D19" s="5"/>
      <c r="E19" s="5">
        <v>37362</v>
      </c>
      <c r="F19" s="5"/>
      <c r="G19" s="5">
        <v>0</v>
      </c>
      <c r="H19" s="5">
        <v>30439</v>
      </c>
      <c r="I19" s="5"/>
      <c r="J19" s="5"/>
      <c r="K19" s="5"/>
      <c r="L19" s="5">
        <v>2573</v>
      </c>
      <c r="M19" s="5">
        <v>0</v>
      </c>
      <c r="N19" s="5">
        <v>0</v>
      </c>
      <c r="O19" s="5">
        <v>0</v>
      </c>
      <c r="P19" s="5"/>
      <c r="Q19" s="5"/>
      <c r="R19" s="5">
        <v>18410</v>
      </c>
      <c r="S19" s="5">
        <v>0</v>
      </c>
      <c r="T19" s="5"/>
      <c r="U19" s="5">
        <v>68133</v>
      </c>
      <c r="V19" s="5"/>
      <c r="W19" s="5"/>
      <c r="X19" s="5"/>
      <c r="Y19" s="5">
        <v>5192</v>
      </c>
      <c r="Z19" s="5"/>
      <c r="AA19" s="5">
        <v>19716</v>
      </c>
      <c r="AB19" s="5">
        <v>0</v>
      </c>
      <c r="AC19" s="5">
        <v>0</v>
      </c>
      <c r="AD19" s="5">
        <v>0</v>
      </c>
      <c r="AE19" s="5">
        <f t="shared" ref="AE19" si="7">SUM(B19:AD19)</f>
        <v>258364</v>
      </c>
      <c r="AF19" s="5">
        <f t="shared" si="5"/>
        <v>90427.4</v>
      </c>
    </row>
    <row r="20" spans="1:32" ht="15" customHeight="1" x14ac:dyDescent="0.25">
      <c r="A20" s="20">
        <f t="shared" si="2"/>
        <v>44814</v>
      </c>
      <c r="B20" s="5">
        <v>159462</v>
      </c>
      <c r="C20" s="5"/>
      <c r="D20" s="5"/>
      <c r="E20" s="5">
        <v>33209</v>
      </c>
      <c r="F20" s="5"/>
      <c r="G20" s="5">
        <v>0</v>
      </c>
      <c r="H20" s="5">
        <v>48566</v>
      </c>
      <c r="I20" s="5"/>
      <c r="J20" s="5"/>
      <c r="K20" s="5"/>
      <c r="L20" s="5">
        <v>5412</v>
      </c>
      <c r="M20" s="5">
        <v>0</v>
      </c>
      <c r="N20" s="5">
        <v>0</v>
      </c>
      <c r="O20" s="5">
        <v>0</v>
      </c>
      <c r="P20" s="5"/>
      <c r="Q20" s="5"/>
      <c r="R20" s="5">
        <v>20624</v>
      </c>
      <c r="S20" s="5">
        <v>0</v>
      </c>
      <c r="T20" s="5"/>
      <c r="U20" s="5">
        <v>75181</v>
      </c>
      <c r="V20" s="5"/>
      <c r="W20" s="5"/>
      <c r="X20" s="5"/>
      <c r="Y20" s="5">
        <v>14437.5</v>
      </c>
      <c r="Z20" s="5"/>
      <c r="AA20" s="5">
        <v>28608</v>
      </c>
      <c r="AB20" s="5">
        <v>0</v>
      </c>
      <c r="AC20" s="5">
        <v>0</v>
      </c>
      <c r="AD20" s="5">
        <v>0</v>
      </c>
      <c r="AE20" s="5">
        <f t="shared" ref="AE20" si="8">SUM(B20:AD20)</f>
        <v>385499.5</v>
      </c>
      <c r="AF20" s="5">
        <f t="shared" si="5"/>
        <v>134924.82999999999</v>
      </c>
    </row>
    <row r="21" spans="1:32" ht="15" customHeight="1" x14ac:dyDescent="0.25">
      <c r="A21" s="20">
        <f t="shared" si="2"/>
        <v>44821</v>
      </c>
      <c r="B21" s="5">
        <v>121747.5</v>
      </c>
      <c r="C21" s="5"/>
      <c r="D21" s="5"/>
      <c r="E21" s="5">
        <v>-7668</v>
      </c>
      <c r="F21" s="5"/>
      <c r="G21" s="5">
        <v>0</v>
      </c>
      <c r="H21" s="5">
        <v>29581</v>
      </c>
      <c r="I21" s="5"/>
      <c r="J21" s="5"/>
      <c r="K21" s="5"/>
      <c r="L21" s="5">
        <v>-792</v>
      </c>
      <c r="M21" s="5">
        <v>0</v>
      </c>
      <c r="N21" s="5">
        <v>0</v>
      </c>
      <c r="O21" s="5">
        <v>0</v>
      </c>
      <c r="P21" s="5"/>
      <c r="Q21" s="5"/>
      <c r="R21" s="5">
        <v>19228</v>
      </c>
      <c r="S21" s="5">
        <v>0</v>
      </c>
      <c r="T21" s="5"/>
      <c r="U21" s="5">
        <v>23364</v>
      </c>
      <c r="V21" s="5"/>
      <c r="W21" s="5"/>
      <c r="X21" s="5"/>
      <c r="Y21" s="5">
        <v>12934</v>
      </c>
      <c r="Z21" s="5"/>
      <c r="AA21" s="5">
        <v>20520</v>
      </c>
      <c r="AB21" s="5">
        <v>0</v>
      </c>
      <c r="AC21" s="5">
        <v>0</v>
      </c>
      <c r="AD21" s="5">
        <v>0</v>
      </c>
      <c r="AE21" s="5">
        <f t="shared" ref="AE21" si="9">SUM(B21:AD21)</f>
        <v>218914.5</v>
      </c>
      <c r="AF21" s="5">
        <f t="shared" si="5"/>
        <v>76620.08</v>
      </c>
    </row>
    <row r="22" spans="1:32" ht="15" customHeight="1" x14ac:dyDescent="0.25">
      <c r="A22" s="20">
        <f t="shared" si="2"/>
        <v>44828</v>
      </c>
      <c r="B22" s="5">
        <v>140264</v>
      </c>
      <c r="C22" s="5"/>
      <c r="D22" s="5"/>
      <c r="E22" s="5">
        <v>25707</v>
      </c>
      <c r="F22" s="5"/>
      <c r="G22" s="5">
        <v>0</v>
      </c>
      <c r="H22" s="5">
        <v>30115</v>
      </c>
      <c r="I22" s="5"/>
      <c r="J22" s="5"/>
      <c r="K22" s="5"/>
      <c r="L22" s="5">
        <v>34404</v>
      </c>
      <c r="M22" s="5">
        <v>0</v>
      </c>
      <c r="N22" s="5">
        <v>0</v>
      </c>
      <c r="O22" s="5">
        <v>0</v>
      </c>
      <c r="P22" s="5"/>
      <c r="Q22" s="5"/>
      <c r="R22" s="5">
        <v>16325</v>
      </c>
      <c r="S22" s="5">
        <v>0</v>
      </c>
      <c r="T22" s="5"/>
      <c r="U22" s="5">
        <v>19580</v>
      </c>
      <c r="V22" s="5"/>
      <c r="W22" s="5"/>
      <c r="X22" s="5"/>
      <c r="Y22" s="5">
        <v>4949.5</v>
      </c>
      <c r="Z22" s="5"/>
      <c r="AA22" s="5">
        <v>9304</v>
      </c>
      <c r="AB22" s="5">
        <v>0</v>
      </c>
      <c r="AC22" s="5">
        <v>0</v>
      </c>
      <c r="AD22" s="5">
        <v>0</v>
      </c>
      <c r="AE22" s="5">
        <f t="shared" ref="AE22" si="10">SUM(B22:AD22)</f>
        <v>280648.5</v>
      </c>
      <c r="AF22" s="5">
        <f t="shared" si="5"/>
        <v>98226.98</v>
      </c>
    </row>
    <row r="23" spans="1:32" ht="15" customHeight="1" x14ac:dyDescent="0.25">
      <c r="A23" s="20">
        <f t="shared" si="2"/>
        <v>44835</v>
      </c>
      <c r="B23" s="5">
        <v>95857.5</v>
      </c>
      <c r="C23" s="5"/>
      <c r="D23" s="5"/>
      <c r="E23" s="5">
        <v>18320</v>
      </c>
      <c r="F23" s="5"/>
      <c r="G23" s="5">
        <v>0</v>
      </c>
      <c r="H23" s="5">
        <v>24098</v>
      </c>
      <c r="I23" s="5"/>
      <c r="J23" s="5"/>
      <c r="K23" s="5"/>
      <c r="L23" s="5">
        <v>33348</v>
      </c>
      <c r="M23" s="5">
        <v>0</v>
      </c>
      <c r="N23" s="5">
        <v>0</v>
      </c>
      <c r="O23" s="5">
        <v>0</v>
      </c>
      <c r="P23" s="5"/>
      <c r="Q23" s="5"/>
      <c r="R23" s="5">
        <v>16022</v>
      </c>
      <c r="S23" s="5">
        <v>0</v>
      </c>
      <c r="T23" s="5"/>
      <c r="U23" s="5">
        <v>89866</v>
      </c>
      <c r="V23" s="5"/>
      <c r="W23" s="5"/>
      <c r="X23" s="5"/>
      <c r="Y23" s="5">
        <v>18378</v>
      </c>
      <c r="Z23" s="5"/>
      <c r="AA23" s="5">
        <v>23826</v>
      </c>
      <c r="AB23" s="5">
        <v>0</v>
      </c>
      <c r="AC23" s="5">
        <v>0</v>
      </c>
      <c r="AD23" s="5">
        <v>0</v>
      </c>
      <c r="AE23" s="5">
        <f t="shared" ref="AE23" si="11">SUM(B23:AD23)</f>
        <v>319715.5</v>
      </c>
      <c r="AF23" s="5">
        <f t="shared" ref="AF23" si="12">ROUND(AE23*0.35,2)</f>
        <v>111900.43</v>
      </c>
    </row>
    <row r="24" spans="1:32" ht="15" customHeight="1" x14ac:dyDescent="0.25">
      <c r="A24" s="20">
        <f t="shared" si="2"/>
        <v>44842</v>
      </c>
      <c r="B24" s="5">
        <v>101023</v>
      </c>
      <c r="C24" s="5"/>
      <c r="D24" s="5"/>
      <c r="E24" s="5">
        <v>19577</v>
      </c>
      <c r="F24" s="5"/>
      <c r="G24" s="5">
        <v>0</v>
      </c>
      <c r="H24" s="5">
        <v>22334</v>
      </c>
      <c r="I24" s="5"/>
      <c r="J24" s="5"/>
      <c r="K24" s="5"/>
      <c r="L24" s="5">
        <v>55914</v>
      </c>
      <c r="M24" s="5">
        <v>0</v>
      </c>
      <c r="N24" s="5">
        <v>0</v>
      </c>
      <c r="O24" s="5">
        <v>0</v>
      </c>
      <c r="P24" s="5"/>
      <c r="Q24" s="5"/>
      <c r="R24" s="5">
        <v>18860</v>
      </c>
      <c r="S24" s="5">
        <v>880</v>
      </c>
      <c r="T24" s="5"/>
      <c r="U24" s="5">
        <v>-12584</v>
      </c>
      <c r="V24" s="5"/>
      <c r="W24" s="5"/>
      <c r="X24" s="5"/>
      <c r="Y24" s="5">
        <v>8785.5</v>
      </c>
      <c r="Z24" s="5"/>
      <c r="AA24" s="5">
        <v>18333</v>
      </c>
      <c r="AB24" s="5">
        <v>0</v>
      </c>
      <c r="AC24" s="5">
        <v>0</v>
      </c>
      <c r="AD24" s="5">
        <v>0</v>
      </c>
      <c r="AE24" s="5">
        <f t="shared" ref="AE24" si="13">SUM(B24:AD24)</f>
        <v>233122.5</v>
      </c>
      <c r="AF24" s="5">
        <f t="shared" ref="AF24" si="14">ROUND(AE24*0.35,2)</f>
        <v>81592.88</v>
      </c>
    </row>
    <row r="25" spans="1:32" ht="15" customHeight="1" x14ac:dyDescent="0.25">
      <c r="A25" s="20">
        <f t="shared" si="2"/>
        <v>44849</v>
      </c>
      <c r="B25" s="5">
        <v>173169.5</v>
      </c>
      <c r="C25" s="5"/>
      <c r="D25" s="5"/>
      <c r="E25" s="5">
        <v>-9263</v>
      </c>
      <c r="F25" s="5"/>
      <c r="G25" s="5">
        <v>0</v>
      </c>
      <c r="H25" s="5">
        <v>46376</v>
      </c>
      <c r="I25" s="5"/>
      <c r="J25" s="5"/>
      <c r="K25" s="5"/>
      <c r="L25" s="5">
        <v>24626</v>
      </c>
      <c r="M25" s="5">
        <v>0</v>
      </c>
      <c r="N25" s="5">
        <v>0</v>
      </c>
      <c r="O25" s="5">
        <v>0</v>
      </c>
      <c r="P25" s="5"/>
      <c r="Q25" s="5"/>
      <c r="R25" s="5">
        <v>16181</v>
      </c>
      <c r="S25" s="5">
        <v>414</v>
      </c>
      <c r="T25" s="5"/>
      <c r="U25" s="5">
        <v>75696</v>
      </c>
      <c r="V25" s="5"/>
      <c r="W25" s="5"/>
      <c r="X25" s="5"/>
      <c r="Y25" s="5">
        <v>19316.5</v>
      </c>
      <c r="Z25" s="5"/>
      <c r="AA25" s="5">
        <v>10896</v>
      </c>
      <c r="AB25" s="5">
        <v>0</v>
      </c>
      <c r="AC25" s="5">
        <v>0</v>
      </c>
      <c r="AD25" s="5">
        <v>0</v>
      </c>
      <c r="AE25" s="5">
        <f t="shared" ref="AE25" si="15">SUM(B25:AD25)</f>
        <v>357412</v>
      </c>
      <c r="AF25" s="5">
        <f t="shared" ref="AF25" si="16">ROUND(AE25*0.35,2)</f>
        <v>125094.2</v>
      </c>
    </row>
    <row r="26" spans="1:32" ht="15" customHeight="1" x14ac:dyDescent="0.25">
      <c r="A26" s="20">
        <f t="shared" si="2"/>
        <v>44856</v>
      </c>
      <c r="B26" s="5">
        <v>244281.5</v>
      </c>
      <c r="C26" s="5"/>
      <c r="D26" s="5"/>
      <c r="E26" s="5">
        <v>17770</v>
      </c>
      <c r="F26" s="5"/>
      <c r="G26" s="5">
        <v>0</v>
      </c>
      <c r="H26" s="5">
        <v>30865</v>
      </c>
      <c r="I26" s="5"/>
      <c r="J26" s="5"/>
      <c r="K26" s="5"/>
      <c r="L26" s="5">
        <v>-7269</v>
      </c>
      <c r="M26" s="5">
        <v>0</v>
      </c>
      <c r="N26" s="5">
        <v>0</v>
      </c>
      <c r="O26" s="5">
        <v>0</v>
      </c>
      <c r="P26" s="5"/>
      <c r="Q26" s="5"/>
      <c r="R26" s="5">
        <v>17855</v>
      </c>
      <c r="S26" s="5">
        <v>351</v>
      </c>
      <c r="T26" s="5"/>
      <c r="U26" s="5">
        <v>62620</v>
      </c>
      <c r="V26" s="5"/>
      <c r="W26" s="5"/>
      <c r="X26" s="5"/>
      <c r="Y26" s="5">
        <v>-4365</v>
      </c>
      <c r="Z26" s="5"/>
      <c r="AA26" s="5">
        <v>3313</v>
      </c>
      <c r="AB26" s="5">
        <v>0</v>
      </c>
      <c r="AC26" s="5">
        <v>0</v>
      </c>
      <c r="AD26" s="5">
        <v>0</v>
      </c>
      <c r="AE26" s="5">
        <f t="shared" ref="AE26" si="17">SUM(B26:AD26)</f>
        <v>365421.5</v>
      </c>
      <c r="AF26" s="5">
        <f t="shared" ref="AF26" si="18">ROUND(AE26*0.35,2)</f>
        <v>127897.53</v>
      </c>
    </row>
    <row r="27" spans="1:32" ht="15" customHeight="1" x14ac:dyDescent="0.25">
      <c r="A27" s="20">
        <f t="shared" si="2"/>
        <v>44863</v>
      </c>
      <c r="B27" s="5">
        <v>88058</v>
      </c>
      <c r="C27" s="5"/>
      <c r="D27" s="5"/>
      <c r="E27" s="5">
        <v>2284</v>
      </c>
      <c r="F27" s="5"/>
      <c r="G27" s="5">
        <v>0</v>
      </c>
      <c r="H27" s="5">
        <v>4729</v>
      </c>
      <c r="I27" s="5"/>
      <c r="J27" s="5"/>
      <c r="K27" s="5"/>
      <c r="L27" s="5">
        <v>25458</v>
      </c>
      <c r="M27" s="5">
        <v>0</v>
      </c>
      <c r="N27" s="5">
        <v>0</v>
      </c>
      <c r="O27" s="5">
        <v>0</v>
      </c>
      <c r="P27" s="5"/>
      <c r="Q27" s="5"/>
      <c r="R27" s="5">
        <v>16656</v>
      </c>
      <c r="S27" s="5">
        <v>750</v>
      </c>
      <c r="T27" s="5"/>
      <c r="U27" s="5">
        <v>10608</v>
      </c>
      <c r="V27" s="5"/>
      <c r="W27" s="5"/>
      <c r="X27" s="5"/>
      <c r="Y27" s="5">
        <v>13147</v>
      </c>
      <c r="Z27" s="5"/>
      <c r="AA27" s="5">
        <v>17874</v>
      </c>
      <c r="AB27" s="5">
        <v>0</v>
      </c>
      <c r="AC27" s="5">
        <v>0</v>
      </c>
      <c r="AD27" s="5">
        <v>0</v>
      </c>
      <c r="AE27" s="5">
        <f t="shared" ref="AE27" si="19">SUM(B27:AD27)</f>
        <v>179564</v>
      </c>
      <c r="AF27" s="5">
        <f t="shared" ref="AF27" si="20">ROUND(AE27*0.35,2)</f>
        <v>62847.4</v>
      </c>
    </row>
    <row r="28" spans="1:32" ht="15" customHeight="1" x14ac:dyDescent="0.25">
      <c r="A28" s="20">
        <f t="shared" si="2"/>
        <v>44870</v>
      </c>
      <c r="B28" s="5">
        <v>125284</v>
      </c>
      <c r="C28" s="5"/>
      <c r="D28" s="5"/>
      <c r="E28" s="5">
        <v>-3302</v>
      </c>
      <c r="F28" s="5"/>
      <c r="G28" s="5">
        <v>0</v>
      </c>
      <c r="H28" s="5">
        <v>10585</v>
      </c>
      <c r="I28" s="5"/>
      <c r="J28" s="5"/>
      <c r="K28" s="5"/>
      <c r="L28" s="5">
        <v>15196</v>
      </c>
      <c r="M28" s="5">
        <v>0</v>
      </c>
      <c r="N28" s="5">
        <v>0</v>
      </c>
      <c r="O28" s="5">
        <v>0</v>
      </c>
      <c r="P28" s="5"/>
      <c r="Q28" s="5"/>
      <c r="R28" s="5">
        <v>18398</v>
      </c>
      <c r="S28" s="5">
        <v>0</v>
      </c>
      <c r="T28" s="5"/>
      <c r="U28" s="5">
        <v>103857</v>
      </c>
      <c r="V28" s="5"/>
      <c r="W28" s="5"/>
      <c r="X28" s="5"/>
      <c r="Y28" s="5">
        <v>1127.5</v>
      </c>
      <c r="Z28" s="5"/>
      <c r="AA28" s="5">
        <v>3818</v>
      </c>
      <c r="AB28" s="5">
        <v>0</v>
      </c>
      <c r="AC28" s="5">
        <v>0</v>
      </c>
      <c r="AD28" s="5">
        <v>0</v>
      </c>
      <c r="AE28" s="5">
        <f t="shared" ref="AE28" si="21">SUM(B28:AD28)</f>
        <v>274963.5</v>
      </c>
      <c r="AF28" s="5">
        <f t="shared" ref="AF28:AF33" si="22">ROUND(AE28*0.35,2)</f>
        <v>96237.23</v>
      </c>
    </row>
    <row r="29" spans="1:32" ht="15" customHeight="1" x14ac:dyDescent="0.25">
      <c r="A29" s="20">
        <f t="shared" si="2"/>
        <v>44877</v>
      </c>
      <c r="B29" s="5">
        <v>156118.5</v>
      </c>
      <c r="C29" s="5"/>
      <c r="D29" s="5"/>
      <c r="E29" s="5">
        <v>43477</v>
      </c>
      <c r="F29" s="5"/>
      <c r="G29" s="5">
        <v>0</v>
      </c>
      <c r="H29" s="5">
        <v>31763</v>
      </c>
      <c r="I29" s="5"/>
      <c r="J29" s="5"/>
      <c r="K29" s="5"/>
      <c r="L29" s="5">
        <v>-8514</v>
      </c>
      <c r="M29" s="5">
        <v>0</v>
      </c>
      <c r="N29" s="5">
        <v>0</v>
      </c>
      <c r="O29" s="5">
        <v>0</v>
      </c>
      <c r="P29" s="5"/>
      <c r="Q29" s="5"/>
      <c r="R29" s="5">
        <v>19393</v>
      </c>
      <c r="S29" s="5">
        <v>0</v>
      </c>
      <c r="T29" s="5"/>
      <c r="U29" s="5">
        <v>61588</v>
      </c>
      <c r="V29" s="5"/>
      <c r="W29" s="5"/>
      <c r="X29" s="5"/>
      <c r="Y29" s="5">
        <v>-3653.5</v>
      </c>
      <c r="Z29" s="5"/>
      <c r="AA29" s="5">
        <v>13481</v>
      </c>
      <c r="AB29" s="5">
        <v>0</v>
      </c>
      <c r="AC29" s="5">
        <v>0</v>
      </c>
      <c r="AD29" s="5">
        <v>0</v>
      </c>
      <c r="AE29" s="5">
        <f t="shared" ref="AE29" si="23">SUM(B29:AD29)</f>
        <v>313653</v>
      </c>
      <c r="AF29" s="5">
        <f t="shared" si="22"/>
        <v>109778.55</v>
      </c>
    </row>
    <row r="30" spans="1:32" ht="15" customHeight="1" x14ac:dyDescent="0.25">
      <c r="A30" s="20">
        <f t="shared" si="2"/>
        <v>44884</v>
      </c>
      <c r="B30" s="5">
        <v>207431</v>
      </c>
      <c r="C30" s="5"/>
      <c r="D30" s="5"/>
      <c r="E30" s="5">
        <v>20028</v>
      </c>
      <c r="F30" s="5"/>
      <c r="G30" s="5">
        <v>0</v>
      </c>
      <c r="H30" s="5">
        <v>39097</v>
      </c>
      <c r="I30" s="5"/>
      <c r="J30" s="5"/>
      <c r="K30" s="5"/>
      <c r="L30" s="5">
        <v>-3356</v>
      </c>
      <c r="M30" s="5">
        <v>0</v>
      </c>
      <c r="N30" s="5">
        <v>0</v>
      </c>
      <c r="O30" s="5">
        <v>0</v>
      </c>
      <c r="P30" s="5"/>
      <c r="Q30" s="5"/>
      <c r="R30" s="5">
        <v>17725</v>
      </c>
      <c r="S30" s="5">
        <v>0</v>
      </c>
      <c r="T30" s="5"/>
      <c r="U30" s="5">
        <v>54234</v>
      </c>
      <c r="V30" s="5"/>
      <c r="W30" s="5"/>
      <c r="X30" s="5"/>
      <c r="Y30" s="5">
        <v>3519.5</v>
      </c>
      <c r="Z30" s="5"/>
      <c r="AA30" s="5">
        <v>17480</v>
      </c>
      <c r="AB30" s="5">
        <v>0</v>
      </c>
      <c r="AC30" s="5">
        <v>0</v>
      </c>
      <c r="AD30" s="5">
        <v>0</v>
      </c>
      <c r="AE30" s="5">
        <f t="shared" ref="AE30" si="24">SUM(B30:AD30)</f>
        <v>356158.5</v>
      </c>
      <c r="AF30" s="5">
        <f t="shared" si="22"/>
        <v>124655.48</v>
      </c>
    </row>
    <row r="31" spans="1:32" ht="15" customHeight="1" x14ac:dyDescent="0.25">
      <c r="A31" s="20">
        <f t="shared" si="2"/>
        <v>44891</v>
      </c>
      <c r="B31" s="5">
        <v>92342</v>
      </c>
      <c r="C31" s="5"/>
      <c r="D31" s="5"/>
      <c r="E31" s="5">
        <v>26837</v>
      </c>
      <c r="F31" s="5"/>
      <c r="G31" s="5">
        <v>0</v>
      </c>
      <c r="H31" s="5">
        <v>19664</v>
      </c>
      <c r="I31" s="5"/>
      <c r="J31" s="5"/>
      <c r="K31" s="5"/>
      <c r="L31" s="5">
        <v>47571</v>
      </c>
      <c r="M31" s="5">
        <v>0</v>
      </c>
      <c r="N31" s="5">
        <v>0</v>
      </c>
      <c r="O31" s="5">
        <v>0</v>
      </c>
      <c r="P31" s="5"/>
      <c r="Q31" s="5"/>
      <c r="R31" s="5">
        <v>16317</v>
      </c>
      <c r="S31" s="5">
        <v>0</v>
      </c>
      <c r="T31" s="5"/>
      <c r="U31" s="5">
        <v>52229</v>
      </c>
      <c r="V31" s="5"/>
      <c r="W31" s="5"/>
      <c r="X31" s="5"/>
      <c r="Y31" s="5">
        <v>7959</v>
      </c>
      <c r="Z31" s="5"/>
      <c r="AA31" s="5">
        <v>13062</v>
      </c>
      <c r="AB31" s="5">
        <v>0</v>
      </c>
      <c r="AC31" s="5">
        <v>0</v>
      </c>
      <c r="AD31" s="5">
        <v>0</v>
      </c>
      <c r="AE31" s="5">
        <f t="shared" ref="AE31" si="25">SUM(B31:AD31)</f>
        <v>275981</v>
      </c>
      <c r="AF31" s="5">
        <f t="shared" si="22"/>
        <v>96593.35</v>
      </c>
    </row>
    <row r="32" spans="1:32" ht="15" customHeight="1" x14ac:dyDescent="0.25">
      <c r="A32" s="20">
        <f t="shared" si="2"/>
        <v>44898</v>
      </c>
      <c r="B32" s="5">
        <v>133054.5</v>
      </c>
      <c r="C32" s="5"/>
      <c r="D32" s="5"/>
      <c r="E32" s="5">
        <v>11739</v>
      </c>
      <c r="F32" s="5"/>
      <c r="G32" s="5">
        <v>0</v>
      </c>
      <c r="H32" s="5">
        <v>16963</v>
      </c>
      <c r="I32" s="5"/>
      <c r="J32" s="5"/>
      <c r="K32" s="5"/>
      <c r="L32" s="5">
        <v>28485</v>
      </c>
      <c r="M32" s="5">
        <v>0</v>
      </c>
      <c r="N32" s="5">
        <v>0</v>
      </c>
      <c r="O32" s="5">
        <v>0</v>
      </c>
      <c r="P32" s="5"/>
      <c r="Q32" s="5"/>
      <c r="R32" s="5">
        <v>16245</v>
      </c>
      <c r="S32" s="5">
        <v>0</v>
      </c>
      <c r="T32" s="5"/>
      <c r="U32" s="5">
        <v>54638</v>
      </c>
      <c r="V32" s="5"/>
      <c r="W32" s="5"/>
      <c r="X32" s="5"/>
      <c r="Y32" s="5">
        <v>7874</v>
      </c>
      <c r="Z32" s="5"/>
      <c r="AA32" s="5">
        <v>10987</v>
      </c>
      <c r="AB32" s="5">
        <v>0</v>
      </c>
      <c r="AC32" s="5">
        <v>0</v>
      </c>
      <c r="AD32" s="5">
        <v>0</v>
      </c>
      <c r="AE32" s="5">
        <f t="shared" ref="AE32" si="26">SUM(B32:AD32)</f>
        <v>279985.5</v>
      </c>
      <c r="AF32" s="5">
        <f t="shared" si="22"/>
        <v>97994.93</v>
      </c>
    </row>
    <row r="33" spans="1:32" ht="15" customHeight="1" x14ac:dyDescent="0.25">
      <c r="A33" s="20">
        <f t="shared" si="2"/>
        <v>44905</v>
      </c>
      <c r="B33" s="5">
        <v>226242</v>
      </c>
      <c r="C33" s="5"/>
      <c r="D33" s="5"/>
      <c r="E33" s="5">
        <v>-11112</v>
      </c>
      <c r="F33" s="5"/>
      <c r="G33" s="5">
        <v>0</v>
      </c>
      <c r="H33" s="5">
        <v>21232</v>
      </c>
      <c r="I33" s="5"/>
      <c r="J33" s="5"/>
      <c r="K33" s="5"/>
      <c r="L33" s="5">
        <v>35266</v>
      </c>
      <c r="M33" s="5">
        <v>0</v>
      </c>
      <c r="N33" s="5">
        <v>0</v>
      </c>
      <c r="O33" s="5">
        <v>0</v>
      </c>
      <c r="P33" s="5"/>
      <c r="Q33" s="5"/>
      <c r="R33" s="5">
        <v>18840</v>
      </c>
      <c r="S33" s="5">
        <v>0</v>
      </c>
      <c r="T33" s="5"/>
      <c r="U33" s="5">
        <v>64472</v>
      </c>
      <c r="V33" s="5"/>
      <c r="W33" s="5"/>
      <c r="X33" s="5"/>
      <c r="Y33" s="5">
        <v>6989.5</v>
      </c>
      <c r="Z33" s="5"/>
      <c r="AA33" s="5">
        <v>998</v>
      </c>
      <c r="AB33" s="5">
        <v>0</v>
      </c>
      <c r="AC33" s="5">
        <v>0</v>
      </c>
      <c r="AD33" s="5">
        <v>0</v>
      </c>
      <c r="AE33" s="5">
        <f t="shared" ref="AE33" si="27">SUM(B33:AD33)</f>
        <v>362927.5</v>
      </c>
      <c r="AF33" s="5">
        <f t="shared" si="22"/>
        <v>127024.63</v>
      </c>
    </row>
    <row r="34" spans="1:32" ht="15" customHeight="1" x14ac:dyDescent="0.25">
      <c r="A34" s="20">
        <f t="shared" si="2"/>
        <v>44912</v>
      </c>
      <c r="B34" s="5">
        <v>98965.5</v>
      </c>
      <c r="C34" s="5"/>
      <c r="D34" s="5"/>
      <c r="E34" s="5">
        <v>23494</v>
      </c>
      <c r="F34" s="5"/>
      <c r="G34" s="5">
        <v>0</v>
      </c>
      <c r="H34" s="5">
        <v>13514</v>
      </c>
      <c r="I34" s="5"/>
      <c r="J34" s="5"/>
      <c r="K34" s="5"/>
      <c r="L34" s="5">
        <v>38595</v>
      </c>
      <c r="M34" s="5">
        <v>0</v>
      </c>
      <c r="N34" s="5">
        <v>0</v>
      </c>
      <c r="O34" s="5">
        <v>0</v>
      </c>
      <c r="P34" s="5"/>
      <c r="Q34" s="5"/>
      <c r="R34" s="5">
        <v>19630</v>
      </c>
      <c r="S34" s="5">
        <v>0</v>
      </c>
      <c r="T34" s="5"/>
      <c r="U34" s="5">
        <v>41455</v>
      </c>
      <c r="V34" s="5"/>
      <c r="W34" s="5"/>
      <c r="X34" s="5"/>
      <c r="Y34" s="5">
        <v>12582.5</v>
      </c>
      <c r="Z34" s="5"/>
      <c r="AA34" s="5">
        <v>18640</v>
      </c>
      <c r="AB34" s="5">
        <v>0</v>
      </c>
      <c r="AC34" s="5">
        <v>0</v>
      </c>
      <c r="AD34" s="5">
        <v>0</v>
      </c>
      <c r="AE34" s="5">
        <f t="shared" ref="AE34" si="28">SUM(B34:AD34)</f>
        <v>266876</v>
      </c>
      <c r="AF34" s="5">
        <f t="shared" ref="AF34" si="29">ROUND(AE34*0.35,2)</f>
        <v>93406.6</v>
      </c>
    </row>
    <row r="35" spans="1:32" ht="15" customHeight="1" x14ac:dyDescent="0.25">
      <c r="A35" s="20">
        <f t="shared" si="2"/>
        <v>44919</v>
      </c>
      <c r="B35" s="5">
        <v>112672</v>
      </c>
      <c r="C35" s="5"/>
      <c r="D35" s="5"/>
      <c r="E35" s="5">
        <v>31264</v>
      </c>
      <c r="F35" s="5"/>
      <c r="G35" s="5">
        <v>0</v>
      </c>
      <c r="H35" s="5">
        <v>-11453</v>
      </c>
      <c r="I35" s="5"/>
      <c r="J35" s="5"/>
      <c r="K35" s="5"/>
      <c r="L35" s="5">
        <v>18254</v>
      </c>
      <c r="M35" s="5">
        <v>0</v>
      </c>
      <c r="N35" s="5">
        <v>0</v>
      </c>
      <c r="O35" s="5">
        <v>0</v>
      </c>
      <c r="P35" s="5"/>
      <c r="Q35" s="5"/>
      <c r="R35" s="5">
        <v>7583</v>
      </c>
      <c r="S35" s="5">
        <v>0</v>
      </c>
      <c r="T35" s="5"/>
      <c r="U35" s="5">
        <v>26631</v>
      </c>
      <c r="V35" s="5"/>
      <c r="W35" s="5"/>
      <c r="X35" s="5"/>
      <c r="Y35" s="5">
        <v>6840.5</v>
      </c>
      <c r="Z35" s="5"/>
      <c r="AA35" s="5">
        <v>16961</v>
      </c>
      <c r="AB35" s="5">
        <v>0</v>
      </c>
      <c r="AC35" s="5">
        <v>0</v>
      </c>
      <c r="AD35" s="5">
        <v>0</v>
      </c>
      <c r="AE35" s="5">
        <f t="shared" ref="AE35" si="30">SUM(B35:AD35)</f>
        <v>208752.5</v>
      </c>
      <c r="AF35" s="5">
        <f t="shared" ref="AF35" si="31">ROUND(AE35*0.35,2)</f>
        <v>73063.38</v>
      </c>
    </row>
    <row r="36" spans="1:32" ht="15" customHeight="1" x14ac:dyDescent="0.25">
      <c r="A36" s="20">
        <f t="shared" si="2"/>
        <v>44926</v>
      </c>
      <c r="B36" s="5">
        <v>206631.5</v>
      </c>
      <c r="C36" s="5"/>
      <c r="D36" s="5"/>
      <c r="E36" s="5">
        <v>16220</v>
      </c>
      <c r="F36" s="5"/>
      <c r="G36" s="5">
        <v>0</v>
      </c>
      <c r="H36" s="5">
        <v>16750</v>
      </c>
      <c r="I36" s="5"/>
      <c r="J36" s="5"/>
      <c r="K36" s="5"/>
      <c r="L36" s="5">
        <v>18291</v>
      </c>
      <c r="M36" s="5">
        <v>0</v>
      </c>
      <c r="N36" s="5">
        <v>0</v>
      </c>
      <c r="O36" s="5">
        <v>0</v>
      </c>
      <c r="P36" s="5"/>
      <c r="Q36" s="5"/>
      <c r="R36" s="5">
        <v>24449</v>
      </c>
      <c r="S36" s="5">
        <v>0</v>
      </c>
      <c r="T36" s="5"/>
      <c r="U36" s="5">
        <v>-14772</v>
      </c>
      <c r="V36" s="5"/>
      <c r="W36" s="5"/>
      <c r="X36" s="5"/>
      <c r="Y36" s="5">
        <v>15108.5</v>
      </c>
      <c r="Z36" s="5"/>
      <c r="AA36" s="5">
        <v>13585</v>
      </c>
      <c r="AB36" s="5">
        <v>0</v>
      </c>
      <c r="AC36" s="5">
        <v>0</v>
      </c>
      <c r="AD36" s="5">
        <v>0</v>
      </c>
      <c r="AE36" s="5">
        <f t="shared" ref="AE36" si="32">SUM(B36:AD36)</f>
        <v>296263</v>
      </c>
      <c r="AF36" s="5">
        <f t="shared" ref="AF36" si="33">ROUND(AE36*0.35,2)</f>
        <v>103692.05</v>
      </c>
    </row>
    <row r="37" spans="1:32" ht="15" customHeight="1" x14ac:dyDescent="0.25">
      <c r="A37" s="20">
        <f t="shared" si="2"/>
        <v>44933</v>
      </c>
      <c r="B37" s="5">
        <v>206112</v>
      </c>
      <c r="C37" s="5"/>
      <c r="D37" s="5"/>
      <c r="E37" s="5">
        <v>27852</v>
      </c>
      <c r="F37" s="5"/>
      <c r="G37" s="5">
        <v>0</v>
      </c>
      <c r="H37" s="5">
        <v>40774</v>
      </c>
      <c r="I37" s="5"/>
      <c r="J37" s="5"/>
      <c r="K37" s="5"/>
      <c r="L37" s="5">
        <v>-21830</v>
      </c>
      <c r="M37" s="5">
        <v>0</v>
      </c>
      <c r="N37" s="5">
        <v>0</v>
      </c>
      <c r="O37" s="5">
        <v>0</v>
      </c>
      <c r="P37" s="5"/>
      <c r="Q37" s="5"/>
      <c r="R37" s="5">
        <v>18305</v>
      </c>
      <c r="S37" s="5">
        <v>0</v>
      </c>
      <c r="T37" s="5"/>
      <c r="U37" s="5">
        <v>39185</v>
      </c>
      <c r="V37" s="5"/>
      <c r="W37" s="5"/>
      <c r="X37" s="5"/>
      <c r="Y37" s="5">
        <v>-1561.5</v>
      </c>
      <c r="Z37" s="5"/>
      <c r="AA37" s="5">
        <v>3088</v>
      </c>
      <c r="AB37" s="5">
        <v>0</v>
      </c>
      <c r="AC37" s="5">
        <v>0</v>
      </c>
      <c r="AD37" s="5">
        <v>0</v>
      </c>
      <c r="AE37" s="5">
        <f t="shared" ref="AE37" si="34">SUM(B37:AD37)</f>
        <v>311924.5</v>
      </c>
      <c r="AF37" s="5">
        <f t="shared" ref="AF37" si="35">ROUND(AE37*0.35,2)</f>
        <v>109173.58</v>
      </c>
    </row>
    <row r="38" spans="1:32" ht="15" customHeight="1" x14ac:dyDescent="0.25">
      <c r="A38" s="20">
        <f t="shared" si="2"/>
        <v>44940</v>
      </c>
      <c r="B38" s="5">
        <v>117747</v>
      </c>
      <c r="C38" s="5"/>
      <c r="D38" s="5"/>
      <c r="E38" s="5">
        <v>-3087</v>
      </c>
      <c r="F38" s="5"/>
      <c r="G38" s="5">
        <v>0</v>
      </c>
      <c r="H38" s="5">
        <v>36695</v>
      </c>
      <c r="I38" s="5"/>
      <c r="J38" s="5"/>
      <c r="K38" s="5"/>
      <c r="L38" s="5">
        <v>22832</v>
      </c>
      <c r="M38" s="5">
        <v>0</v>
      </c>
      <c r="N38" s="5">
        <v>0</v>
      </c>
      <c r="O38" s="5">
        <v>0</v>
      </c>
      <c r="P38" s="5"/>
      <c r="Q38" s="5"/>
      <c r="R38" s="5">
        <v>20116</v>
      </c>
      <c r="S38" s="5">
        <v>0</v>
      </c>
      <c r="T38" s="5"/>
      <c r="U38" s="5">
        <v>69529</v>
      </c>
      <c r="V38" s="5"/>
      <c r="W38" s="5"/>
      <c r="X38" s="5"/>
      <c r="Y38" s="5">
        <v>11984</v>
      </c>
      <c r="Z38" s="5"/>
      <c r="AA38" s="5">
        <v>14874</v>
      </c>
      <c r="AB38" s="5">
        <v>0</v>
      </c>
      <c r="AC38" s="5">
        <v>0</v>
      </c>
      <c r="AD38" s="5">
        <v>0</v>
      </c>
      <c r="AE38" s="5">
        <f t="shared" ref="AE38" si="36">SUM(B38:AD38)</f>
        <v>290690</v>
      </c>
      <c r="AF38" s="5">
        <f t="shared" ref="AF38" si="37">ROUND(AE38*0.35,2)</f>
        <v>101741.5</v>
      </c>
    </row>
    <row r="39" spans="1:32" ht="15" customHeight="1" x14ac:dyDescent="0.25">
      <c r="A39" s="20">
        <f t="shared" si="2"/>
        <v>44947</v>
      </c>
      <c r="B39" s="5">
        <v>176867.5</v>
      </c>
      <c r="C39" s="5"/>
      <c r="D39" s="5"/>
      <c r="E39" s="5">
        <v>16054</v>
      </c>
      <c r="F39" s="5"/>
      <c r="G39" s="5">
        <v>0</v>
      </c>
      <c r="H39" s="5">
        <v>31557</v>
      </c>
      <c r="I39" s="5"/>
      <c r="J39" s="5"/>
      <c r="K39" s="5"/>
      <c r="L39" s="5">
        <v>9255</v>
      </c>
      <c r="M39" s="5">
        <v>0</v>
      </c>
      <c r="N39" s="5">
        <v>0</v>
      </c>
      <c r="O39" s="5">
        <v>0</v>
      </c>
      <c r="P39" s="5"/>
      <c r="Q39" s="5"/>
      <c r="R39" s="5">
        <v>19156</v>
      </c>
      <c r="S39" s="5">
        <v>0</v>
      </c>
      <c r="T39" s="5"/>
      <c r="U39" s="5">
        <v>43880</v>
      </c>
      <c r="V39" s="5"/>
      <c r="W39" s="5"/>
      <c r="X39" s="5"/>
      <c r="Y39" s="5">
        <v>8902.5</v>
      </c>
      <c r="Z39" s="5"/>
      <c r="AA39" s="5">
        <v>6616</v>
      </c>
      <c r="AB39" s="5">
        <v>0</v>
      </c>
      <c r="AC39" s="5">
        <v>0</v>
      </c>
      <c r="AD39" s="5">
        <v>0</v>
      </c>
      <c r="AE39" s="5">
        <f t="shared" ref="AE39" si="38">SUM(B39:AD39)</f>
        <v>312288</v>
      </c>
      <c r="AF39" s="5">
        <f t="shared" ref="AF39" si="39">ROUND(AE39*0.35,2)</f>
        <v>109300.8</v>
      </c>
    </row>
    <row r="40" spans="1:32" ht="15" customHeight="1" x14ac:dyDescent="0.25">
      <c r="A40" s="20">
        <f t="shared" si="2"/>
        <v>44954</v>
      </c>
      <c r="B40" s="5">
        <v>115451</v>
      </c>
      <c r="C40" s="5"/>
      <c r="D40" s="5"/>
      <c r="E40" s="5">
        <v>37259</v>
      </c>
      <c r="F40" s="5"/>
      <c r="G40" s="5">
        <v>0</v>
      </c>
      <c r="H40" s="5">
        <v>16035</v>
      </c>
      <c r="I40" s="5"/>
      <c r="J40" s="5"/>
      <c r="K40" s="5"/>
      <c r="L40" s="5">
        <v>9357</v>
      </c>
      <c r="M40" s="5">
        <v>0</v>
      </c>
      <c r="N40" s="5">
        <v>0</v>
      </c>
      <c r="O40" s="5">
        <v>0</v>
      </c>
      <c r="P40" s="5"/>
      <c r="Q40" s="5"/>
      <c r="R40" s="5">
        <v>20457</v>
      </c>
      <c r="S40" s="5">
        <v>0</v>
      </c>
      <c r="T40" s="5"/>
      <c r="U40" s="5">
        <v>41345</v>
      </c>
      <c r="V40" s="5"/>
      <c r="W40" s="5"/>
      <c r="X40" s="5"/>
      <c r="Y40" s="5">
        <v>8237</v>
      </c>
      <c r="Z40" s="5"/>
      <c r="AA40" s="5">
        <v>17565</v>
      </c>
      <c r="AB40" s="5">
        <v>0</v>
      </c>
      <c r="AC40" s="5">
        <v>0</v>
      </c>
      <c r="AD40" s="5">
        <v>0</v>
      </c>
      <c r="AE40" s="5">
        <f t="shared" ref="AE40" si="40">SUM(B40:AD40)</f>
        <v>265706</v>
      </c>
      <c r="AF40" s="5">
        <f t="shared" ref="AF40" si="41">ROUND(AE40*0.35,2)</f>
        <v>92997.1</v>
      </c>
    </row>
    <row r="41" spans="1:32" ht="15" customHeight="1" x14ac:dyDescent="0.25">
      <c r="A41" s="20">
        <f t="shared" si="2"/>
        <v>44961</v>
      </c>
      <c r="B41" s="5">
        <v>73419</v>
      </c>
      <c r="C41" s="5"/>
      <c r="D41" s="5"/>
      <c r="E41" s="5">
        <v>-11075</v>
      </c>
      <c r="F41" s="5"/>
      <c r="G41" s="5">
        <v>0</v>
      </c>
      <c r="H41" s="5">
        <v>15251</v>
      </c>
      <c r="I41" s="5"/>
      <c r="J41" s="5"/>
      <c r="K41" s="5"/>
      <c r="L41" s="5">
        <v>1881</v>
      </c>
      <c r="M41" s="5">
        <v>0</v>
      </c>
      <c r="N41" s="5">
        <v>0</v>
      </c>
      <c r="O41" s="5">
        <v>0</v>
      </c>
      <c r="P41" s="5"/>
      <c r="Q41" s="5"/>
      <c r="R41" s="5">
        <v>21001</v>
      </c>
      <c r="S41" s="5">
        <v>0</v>
      </c>
      <c r="T41" s="5"/>
      <c r="U41" s="5">
        <v>45706</v>
      </c>
      <c r="V41" s="5"/>
      <c r="W41" s="5"/>
      <c r="X41" s="5"/>
      <c r="Y41" s="5">
        <v>-255</v>
      </c>
      <c r="Z41" s="5"/>
      <c r="AA41" s="5">
        <v>17320</v>
      </c>
      <c r="AB41" s="5">
        <v>0</v>
      </c>
      <c r="AC41" s="5">
        <v>0</v>
      </c>
      <c r="AD41" s="5">
        <v>0</v>
      </c>
      <c r="AE41" s="5">
        <f t="shared" ref="AE41" si="42">SUM(B41:AD41)</f>
        <v>163248</v>
      </c>
      <c r="AF41" s="5">
        <f t="shared" ref="AF41" si="43">ROUND(AE41*0.35,2)</f>
        <v>57136.800000000003</v>
      </c>
    </row>
    <row r="42" spans="1:32" ht="15" customHeight="1" x14ac:dyDescent="0.25">
      <c r="A42" s="20">
        <f t="shared" si="2"/>
        <v>44968</v>
      </c>
      <c r="B42" s="5">
        <v>62615.5</v>
      </c>
      <c r="C42" s="5"/>
      <c r="D42" s="5"/>
      <c r="E42" s="5">
        <v>49712</v>
      </c>
      <c r="F42" s="5"/>
      <c r="G42" s="5">
        <v>0</v>
      </c>
      <c r="H42" s="5">
        <v>40882</v>
      </c>
      <c r="I42" s="5"/>
      <c r="J42" s="5"/>
      <c r="K42" s="5"/>
      <c r="L42" s="5">
        <v>44848</v>
      </c>
      <c r="M42" s="5">
        <v>0</v>
      </c>
      <c r="N42" s="5">
        <v>0</v>
      </c>
      <c r="O42" s="5">
        <v>0</v>
      </c>
      <c r="P42" s="5"/>
      <c r="Q42" s="5"/>
      <c r="R42" s="5">
        <v>18261</v>
      </c>
      <c r="S42" s="5">
        <v>0</v>
      </c>
      <c r="T42" s="5"/>
      <c r="U42" s="5">
        <v>59734</v>
      </c>
      <c r="V42" s="5"/>
      <c r="W42" s="5"/>
      <c r="X42" s="5"/>
      <c r="Y42" s="5">
        <v>10124</v>
      </c>
      <c r="Z42" s="5"/>
      <c r="AA42" s="5">
        <v>16304</v>
      </c>
      <c r="AB42" s="5">
        <v>0</v>
      </c>
      <c r="AC42" s="5">
        <v>0</v>
      </c>
      <c r="AD42" s="5">
        <v>0</v>
      </c>
      <c r="AE42" s="5">
        <f t="shared" ref="AE42" si="44">SUM(B42:AD42)</f>
        <v>302480.5</v>
      </c>
      <c r="AF42" s="5">
        <f t="shared" ref="AF42" si="45">ROUND(AE42*0.35,2)</f>
        <v>105868.18</v>
      </c>
    </row>
    <row r="43" spans="1:32" ht="15" customHeight="1" x14ac:dyDescent="0.25">
      <c r="A43" s="20">
        <f t="shared" si="2"/>
        <v>44975</v>
      </c>
      <c r="B43" s="5">
        <v>26741.5</v>
      </c>
      <c r="C43" s="5"/>
      <c r="D43" s="5"/>
      <c r="E43" s="5">
        <v>33387</v>
      </c>
      <c r="F43" s="5"/>
      <c r="G43" s="5">
        <v>0</v>
      </c>
      <c r="H43" s="5">
        <v>29733</v>
      </c>
      <c r="I43" s="5"/>
      <c r="J43" s="5"/>
      <c r="K43" s="5"/>
      <c r="L43" s="5">
        <v>-5497</v>
      </c>
      <c r="M43" s="5">
        <v>0</v>
      </c>
      <c r="N43" s="5">
        <v>0</v>
      </c>
      <c r="O43" s="5">
        <v>0</v>
      </c>
      <c r="P43" s="5"/>
      <c r="Q43" s="5"/>
      <c r="R43" s="5">
        <v>20948</v>
      </c>
      <c r="S43" s="5">
        <v>0</v>
      </c>
      <c r="T43" s="5"/>
      <c r="U43" s="5">
        <v>19813</v>
      </c>
      <c r="V43" s="5"/>
      <c r="W43" s="5"/>
      <c r="X43" s="5"/>
      <c r="Y43" s="5">
        <v>19379</v>
      </c>
      <c r="Z43" s="5"/>
      <c r="AA43" s="5">
        <v>15364</v>
      </c>
      <c r="AB43" s="5">
        <v>0</v>
      </c>
      <c r="AC43" s="5">
        <v>0</v>
      </c>
      <c r="AD43" s="5">
        <v>0</v>
      </c>
      <c r="AE43" s="5">
        <f t="shared" ref="AE43" si="46">SUM(B43:AD43)</f>
        <v>159868.5</v>
      </c>
      <c r="AF43" s="5">
        <f t="shared" ref="AF43" si="47">ROUND(AE43*0.35,2)</f>
        <v>55953.98</v>
      </c>
    </row>
    <row r="44" spans="1:32" ht="15" customHeight="1" x14ac:dyDescent="0.25">
      <c r="A44" s="20">
        <f t="shared" si="2"/>
        <v>44982</v>
      </c>
      <c r="B44" s="5">
        <v>129419.5</v>
      </c>
      <c r="C44" s="5"/>
      <c r="D44" s="5"/>
      <c r="E44" s="5">
        <v>26317</v>
      </c>
      <c r="F44" s="5"/>
      <c r="G44" s="5">
        <v>0</v>
      </c>
      <c r="H44" s="5">
        <v>13320</v>
      </c>
      <c r="I44" s="5"/>
      <c r="J44" s="5"/>
      <c r="K44" s="5"/>
      <c r="L44" s="5">
        <v>45630</v>
      </c>
      <c r="M44" s="5">
        <v>0</v>
      </c>
      <c r="N44" s="5">
        <v>0</v>
      </c>
      <c r="O44" s="5">
        <v>0</v>
      </c>
      <c r="P44" s="5"/>
      <c r="Q44" s="5"/>
      <c r="R44" s="5">
        <v>19057</v>
      </c>
      <c r="S44" s="5">
        <v>0</v>
      </c>
      <c r="T44" s="5"/>
      <c r="U44" s="5">
        <v>28021</v>
      </c>
      <c r="V44" s="5"/>
      <c r="W44" s="5"/>
      <c r="X44" s="5"/>
      <c r="Y44" s="5">
        <v>21172.5</v>
      </c>
      <c r="Z44" s="5"/>
      <c r="AA44" s="5">
        <v>18549</v>
      </c>
      <c r="AB44" s="5">
        <v>0</v>
      </c>
      <c r="AC44" s="5">
        <v>0</v>
      </c>
      <c r="AD44" s="5">
        <v>0</v>
      </c>
      <c r="AE44" s="5">
        <f t="shared" ref="AE44" si="48">SUM(B44:AD44)</f>
        <v>301486</v>
      </c>
      <c r="AF44" s="5">
        <f t="shared" ref="AF44" si="49">ROUND(AE44*0.35,2)</f>
        <v>105520.1</v>
      </c>
    </row>
    <row r="45" spans="1:32" ht="15" customHeight="1" x14ac:dyDescent="0.25">
      <c r="A45" s="20">
        <f t="shared" si="2"/>
        <v>44989</v>
      </c>
      <c r="B45" s="5">
        <v>117471.5</v>
      </c>
      <c r="C45" s="5"/>
      <c r="D45" s="5"/>
      <c r="E45" s="5">
        <v>5378</v>
      </c>
      <c r="F45" s="5"/>
      <c r="G45" s="5">
        <v>0</v>
      </c>
      <c r="H45" s="5">
        <v>43059</v>
      </c>
      <c r="I45" s="5"/>
      <c r="J45" s="5"/>
      <c r="K45" s="5"/>
      <c r="L45" s="5">
        <v>-11748</v>
      </c>
      <c r="M45" s="5">
        <v>0</v>
      </c>
      <c r="N45" s="5">
        <v>0</v>
      </c>
      <c r="O45" s="5">
        <v>0</v>
      </c>
      <c r="P45" s="5"/>
      <c r="Q45" s="5"/>
      <c r="R45" s="5">
        <v>20656</v>
      </c>
      <c r="S45" s="5">
        <v>0</v>
      </c>
      <c r="T45" s="5"/>
      <c r="U45" s="5">
        <v>75616</v>
      </c>
      <c r="V45" s="5"/>
      <c r="W45" s="5"/>
      <c r="X45" s="5"/>
      <c r="Y45" s="5">
        <v>-2989</v>
      </c>
      <c r="Z45" s="5"/>
      <c r="AA45" s="5">
        <v>28743</v>
      </c>
      <c r="AB45" s="5">
        <v>0</v>
      </c>
      <c r="AC45" s="5">
        <v>0</v>
      </c>
      <c r="AD45" s="5">
        <v>0</v>
      </c>
      <c r="AE45" s="5">
        <f t="shared" ref="AE45" si="50">SUM(B45:AD45)</f>
        <v>276186.5</v>
      </c>
      <c r="AF45" s="5">
        <f t="shared" ref="AF45" si="51">ROUND(AE45*0.35,2)</f>
        <v>96665.279999999999</v>
      </c>
    </row>
    <row r="46" spans="1:32" ht="15" customHeight="1" x14ac:dyDescent="0.25">
      <c r="A46" s="20">
        <f t="shared" si="2"/>
        <v>44996</v>
      </c>
      <c r="B46" s="5">
        <v>44679.5</v>
      </c>
      <c r="C46" s="5"/>
      <c r="D46" s="5"/>
      <c r="E46" s="5">
        <v>7876</v>
      </c>
      <c r="F46" s="5"/>
      <c r="G46" s="5">
        <v>0</v>
      </c>
      <c r="H46" s="5">
        <v>39797</v>
      </c>
      <c r="I46" s="5"/>
      <c r="J46" s="5"/>
      <c r="K46" s="5"/>
      <c r="L46" s="5">
        <v>5038</v>
      </c>
      <c r="M46" s="5">
        <v>0</v>
      </c>
      <c r="N46" s="5">
        <v>0</v>
      </c>
      <c r="O46" s="5">
        <v>0</v>
      </c>
      <c r="P46" s="5"/>
      <c r="Q46" s="5"/>
      <c r="R46" s="5">
        <v>21152</v>
      </c>
      <c r="S46" s="5">
        <v>0</v>
      </c>
      <c r="T46" s="5"/>
      <c r="U46" s="5">
        <v>64481</v>
      </c>
      <c r="V46" s="5"/>
      <c r="W46" s="5"/>
      <c r="X46" s="5"/>
      <c r="Y46" s="5">
        <v>11408</v>
      </c>
      <c r="Z46" s="5"/>
      <c r="AA46" s="5">
        <v>26290</v>
      </c>
      <c r="AB46" s="5">
        <v>0</v>
      </c>
      <c r="AC46" s="5">
        <v>0</v>
      </c>
      <c r="AD46" s="5">
        <v>0</v>
      </c>
      <c r="AE46" s="5">
        <f t="shared" ref="AE46" si="52">SUM(B46:AD46)</f>
        <v>220721.5</v>
      </c>
      <c r="AF46" s="5">
        <f t="shared" ref="AF46" si="53">ROUND(AE46*0.35,2)</f>
        <v>77252.53</v>
      </c>
    </row>
    <row r="47" spans="1:32" ht="15" customHeight="1" x14ac:dyDescent="0.25">
      <c r="A47" s="20">
        <f t="shared" si="2"/>
        <v>45003</v>
      </c>
      <c r="B47" s="5">
        <v>186166.5</v>
      </c>
      <c r="C47" s="5"/>
      <c r="D47" s="5"/>
      <c r="E47" s="5">
        <v>51329</v>
      </c>
      <c r="F47" s="5"/>
      <c r="G47" s="5">
        <v>0</v>
      </c>
      <c r="H47" s="5">
        <v>12770</v>
      </c>
      <c r="I47" s="5"/>
      <c r="J47" s="5"/>
      <c r="K47" s="5"/>
      <c r="L47" s="5">
        <v>1417</v>
      </c>
      <c r="M47" s="5">
        <v>0</v>
      </c>
      <c r="N47" s="5">
        <v>0</v>
      </c>
      <c r="O47" s="5">
        <v>0</v>
      </c>
      <c r="P47" s="5"/>
      <c r="Q47" s="5"/>
      <c r="R47" s="5">
        <v>19373</v>
      </c>
      <c r="S47" s="5">
        <v>0</v>
      </c>
      <c r="T47" s="5"/>
      <c r="U47" s="5">
        <v>93743</v>
      </c>
      <c r="V47" s="5"/>
      <c r="W47" s="5"/>
      <c r="X47" s="5"/>
      <c r="Y47" s="5">
        <v>16172</v>
      </c>
      <c r="Z47" s="5"/>
      <c r="AA47" s="5">
        <v>17397</v>
      </c>
      <c r="AB47" s="5">
        <v>0</v>
      </c>
      <c r="AC47" s="5">
        <v>0</v>
      </c>
      <c r="AD47" s="5">
        <v>0</v>
      </c>
      <c r="AE47" s="5">
        <f t="shared" ref="AE47" si="54">SUM(B47:AD47)</f>
        <v>398367.5</v>
      </c>
      <c r="AF47" s="5">
        <f t="shared" ref="AF47" si="55">ROUND(AE47*0.35,2)</f>
        <v>139428.63</v>
      </c>
    </row>
    <row r="48" spans="1:32" ht="15" customHeight="1" x14ac:dyDescent="0.25">
      <c r="A48" s="20">
        <f t="shared" si="2"/>
        <v>45010</v>
      </c>
      <c r="B48" s="5">
        <v>218571</v>
      </c>
      <c r="C48" s="5"/>
      <c r="D48" s="5"/>
      <c r="E48" s="5">
        <v>27988</v>
      </c>
      <c r="F48" s="5"/>
      <c r="G48" s="5">
        <v>0</v>
      </c>
      <c r="H48" s="5">
        <v>2542</v>
      </c>
      <c r="I48" s="5"/>
      <c r="J48" s="5"/>
      <c r="K48" s="5"/>
      <c r="L48" s="5">
        <v>26907</v>
      </c>
      <c r="M48" s="5">
        <v>0</v>
      </c>
      <c r="N48" s="5">
        <v>0</v>
      </c>
      <c r="O48" s="5">
        <v>0</v>
      </c>
      <c r="P48" s="5"/>
      <c r="Q48" s="5"/>
      <c r="R48" s="5">
        <v>19782</v>
      </c>
      <c r="S48" s="5">
        <v>0</v>
      </c>
      <c r="T48" s="5"/>
      <c r="U48" s="5">
        <v>60340</v>
      </c>
      <c r="V48" s="5"/>
      <c r="W48" s="5"/>
      <c r="X48" s="5"/>
      <c r="Y48" s="5">
        <v>27357.5</v>
      </c>
      <c r="Z48" s="5"/>
      <c r="AA48" s="5">
        <v>21078</v>
      </c>
      <c r="AB48" s="5">
        <v>0</v>
      </c>
      <c r="AC48" s="5">
        <v>0</v>
      </c>
      <c r="AD48" s="5">
        <v>0</v>
      </c>
      <c r="AE48" s="5">
        <f t="shared" ref="AE48" si="56">SUM(B48:AD48)</f>
        <v>404565.5</v>
      </c>
      <c r="AF48" s="5">
        <f t="shared" ref="AF48" si="57">ROUND(AE48*0.35,2)</f>
        <v>141597.93</v>
      </c>
    </row>
    <row r="49" spans="1:32" ht="15" customHeight="1" x14ac:dyDescent="0.25">
      <c r="A49" s="20">
        <f t="shared" si="2"/>
        <v>45017</v>
      </c>
      <c r="B49" s="5">
        <v>165329</v>
      </c>
      <c r="C49" s="5"/>
      <c r="D49" s="5"/>
      <c r="E49" s="5">
        <v>21446</v>
      </c>
      <c r="F49" s="5"/>
      <c r="G49" s="5">
        <v>0</v>
      </c>
      <c r="H49" s="5">
        <v>33606</v>
      </c>
      <c r="I49" s="5"/>
      <c r="J49" s="5"/>
      <c r="K49" s="5"/>
      <c r="L49" s="5">
        <v>16011</v>
      </c>
      <c r="M49" s="5">
        <v>0</v>
      </c>
      <c r="N49" s="5">
        <v>0</v>
      </c>
      <c r="O49" s="5">
        <v>0</v>
      </c>
      <c r="P49" s="5"/>
      <c r="Q49" s="5"/>
      <c r="R49" s="5">
        <v>19992</v>
      </c>
      <c r="S49" s="5">
        <v>0</v>
      </c>
      <c r="T49" s="5"/>
      <c r="U49" s="5">
        <v>25373</v>
      </c>
      <c r="V49" s="5"/>
      <c r="W49" s="5"/>
      <c r="X49" s="5"/>
      <c r="Y49" s="5">
        <v>-4602.5</v>
      </c>
      <c r="Z49" s="5"/>
      <c r="AA49" s="5">
        <v>12932</v>
      </c>
      <c r="AB49" s="5">
        <v>0</v>
      </c>
      <c r="AC49" s="5">
        <v>0</v>
      </c>
      <c r="AD49" s="5">
        <v>0</v>
      </c>
      <c r="AE49" s="5">
        <f t="shared" ref="AE49" si="58">SUM(B49:AD49)</f>
        <v>290086.5</v>
      </c>
      <c r="AF49" s="5">
        <f t="shared" ref="AF49" si="59">ROUND(AE49*0.35,2)</f>
        <v>101530.28</v>
      </c>
    </row>
    <row r="50" spans="1:32" ht="15" customHeight="1" x14ac:dyDescent="0.25">
      <c r="A50" s="20">
        <f t="shared" si="2"/>
        <v>45024</v>
      </c>
      <c r="B50" s="5">
        <v>75842.5</v>
      </c>
      <c r="C50" s="5"/>
      <c r="D50" s="5"/>
      <c r="E50" s="5">
        <v>37254</v>
      </c>
      <c r="F50" s="5"/>
      <c r="G50" s="5">
        <v>0</v>
      </c>
      <c r="H50" s="5">
        <v>27331</v>
      </c>
      <c r="I50" s="5"/>
      <c r="J50" s="5"/>
      <c r="K50" s="5"/>
      <c r="L50" s="5">
        <v>24526</v>
      </c>
      <c r="M50" s="5">
        <v>0</v>
      </c>
      <c r="N50" s="5">
        <v>-3173.5</v>
      </c>
      <c r="O50" s="5">
        <v>0</v>
      </c>
      <c r="P50" s="5"/>
      <c r="Q50" s="5"/>
      <c r="R50" s="5">
        <v>18226</v>
      </c>
      <c r="S50" s="5">
        <v>0</v>
      </c>
      <c r="T50" s="5"/>
      <c r="U50" s="5">
        <v>69531</v>
      </c>
      <c r="V50" s="5"/>
      <c r="W50" s="5"/>
      <c r="X50" s="5"/>
      <c r="Y50" s="5">
        <v>11390.5</v>
      </c>
      <c r="Z50" s="5"/>
      <c r="AA50" s="5">
        <v>12804</v>
      </c>
      <c r="AB50" s="5">
        <v>0</v>
      </c>
      <c r="AC50" s="5">
        <v>0</v>
      </c>
      <c r="AD50" s="5">
        <v>0</v>
      </c>
      <c r="AE50" s="5">
        <f t="shared" ref="AE50" si="60">SUM(B50:AD50)</f>
        <v>273731.5</v>
      </c>
      <c r="AF50" s="5">
        <f t="shared" ref="AF50" si="61">ROUND(AE50*0.35,2)</f>
        <v>95806.03</v>
      </c>
    </row>
    <row r="51" spans="1:32" ht="15" customHeight="1" x14ac:dyDescent="0.25">
      <c r="A51" s="20">
        <f t="shared" si="2"/>
        <v>45031</v>
      </c>
      <c r="B51" s="5">
        <v>137553.5</v>
      </c>
      <c r="C51" s="5"/>
      <c r="D51" s="5"/>
      <c r="E51" s="5">
        <v>19740</v>
      </c>
      <c r="F51" s="5"/>
      <c r="G51" s="5">
        <v>0</v>
      </c>
      <c r="H51" s="5">
        <v>2799</v>
      </c>
      <c r="I51" s="5"/>
      <c r="J51" s="5"/>
      <c r="K51" s="5"/>
      <c r="L51" s="5">
        <v>32617</v>
      </c>
      <c r="M51" s="5"/>
      <c r="N51" s="5">
        <v>4163.25</v>
      </c>
      <c r="O51" s="5">
        <v>0</v>
      </c>
      <c r="P51" s="5"/>
      <c r="Q51" s="5"/>
      <c r="R51" s="5">
        <v>15323</v>
      </c>
      <c r="S51" s="5">
        <v>0</v>
      </c>
      <c r="T51" s="5"/>
      <c r="U51" s="5">
        <v>73509</v>
      </c>
      <c r="V51" s="5"/>
      <c r="W51" s="5"/>
      <c r="X51" s="5"/>
      <c r="Y51" s="5">
        <v>23071.5</v>
      </c>
      <c r="Z51" s="5"/>
      <c r="AA51" s="5">
        <v>9572</v>
      </c>
      <c r="AB51" s="5">
        <v>0</v>
      </c>
      <c r="AC51" s="5">
        <v>0</v>
      </c>
      <c r="AD51" s="5">
        <v>0</v>
      </c>
      <c r="AE51" s="5">
        <f t="shared" ref="AE51" si="62">SUM(B51:AD51)</f>
        <v>318348.25</v>
      </c>
      <c r="AF51" s="5">
        <f t="shared" ref="AF51" si="63">ROUND(AE51*0.35,2)</f>
        <v>111421.89</v>
      </c>
    </row>
    <row r="52" spans="1:32" ht="15" customHeight="1" x14ac:dyDescent="0.25">
      <c r="A52" s="20">
        <f t="shared" si="2"/>
        <v>45038</v>
      </c>
      <c r="B52" s="5">
        <v>99989.5</v>
      </c>
      <c r="C52" s="5"/>
      <c r="D52" s="5"/>
      <c r="E52" s="5">
        <v>14125</v>
      </c>
      <c r="F52" s="5"/>
      <c r="G52" s="5">
        <v>0</v>
      </c>
      <c r="H52" s="5">
        <v>58745</v>
      </c>
      <c r="I52" s="5"/>
      <c r="J52" s="5"/>
      <c r="K52" s="5"/>
      <c r="L52" s="5">
        <v>20513</v>
      </c>
      <c r="M52" s="5"/>
      <c r="N52" s="5">
        <v>10784</v>
      </c>
      <c r="O52" s="5">
        <v>0</v>
      </c>
      <c r="P52" s="5"/>
      <c r="Q52" s="5"/>
      <c r="R52" s="5">
        <v>17567</v>
      </c>
      <c r="S52" s="5">
        <v>0</v>
      </c>
      <c r="T52" s="5"/>
      <c r="U52" s="5">
        <v>46691</v>
      </c>
      <c r="V52" s="5"/>
      <c r="W52" s="5"/>
      <c r="X52" s="5"/>
      <c r="Y52" s="5">
        <v>19044.5</v>
      </c>
      <c r="Z52" s="5"/>
      <c r="AA52" s="5">
        <v>12272</v>
      </c>
      <c r="AB52" s="5">
        <v>0</v>
      </c>
      <c r="AC52" s="5">
        <v>0</v>
      </c>
      <c r="AD52" s="5">
        <v>0</v>
      </c>
      <c r="AE52" s="5">
        <f t="shared" ref="AE52" si="64">SUM(B52:AD52)</f>
        <v>299731</v>
      </c>
      <c r="AF52" s="5">
        <f t="shared" ref="AF52" si="65">ROUND(AE52*0.35,2)</f>
        <v>104905.85</v>
      </c>
    </row>
    <row r="53" spans="1:32" ht="15" customHeight="1" x14ac:dyDescent="0.25">
      <c r="A53" s="20">
        <f t="shared" si="2"/>
        <v>45045</v>
      </c>
      <c r="B53" s="5">
        <v>128374.5</v>
      </c>
      <c r="C53" s="5"/>
      <c r="D53" s="5"/>
      <c r="E53" s="5">
        <v>-5305</v>
      </c>
      <c r="F53" s="5"/>
      <c r="G53" s="5">
        <v>0</v>
      </c>
      <c r="H53" s="5">
        <v>19551</v>
      </c>
      <c r="I53" s="5"/>
      <c r="J53" s="5"/>
      <c r="K53" s="5"/>
      <c r="L53" s="5">
        <v>42251</v>
      </c>
      <c r="M53" s="5"/>
      <c r="N53" s="5">
        <v>4616.5</v>
      </c>
      <c r="O53" s="5">
        <v>0</v>
      </c>
      <c r="P53" s="5"/>
      <c r="Q53" s="5"/>
      <c r="R53" s="5">
        <v>17288</v>
      </c>
      <c r="S53" s="5">
        <v>0</v>
      </c>
      <c r="T53" s="5"/>
      <c r="U53" s="5">
        <v>37389</v>
      </c>
      <c r="V53" s="5"/>
      <c r="W53" s="5"/>
      <c r="X53" s="5"/>
      <c r="Y53" s="5">
        <v>10573.5</v>
      </c>
      <c r="Z53" s="5"/>
      <c r="AA53" s="5">
        <v>11407</v>
      </c>
      <c r="AB53" s="5">
        <v>0</v>
      </c>
      <c r="AC53" s="5">
        <v>0</v>
      </c>
      <c r="AD53" s="5">
        <v>0</v>
      </c>
      <c r="AE53" s="5">
        <f t="shared" ref="AE53" si="66">SUM(B53:AD53)</f>
        <v>266145.5</v>
      </c>
      <c r="AF53" s="5">
        <f t="shared" ref="AF53" si="67">ROUND(AE53*0.35,2)</f>
        <v>93150.93</v>
      </c>
    </row>
    <row r="54" spans="1:32" ht="15" customHeight="1" x14ac:dyDescent="0.25">
      <c r="A54" s="20">
        <f t="shared" si="2"/>
        <v>45052</v>
      </c>
      <c r="B54" s="5">
        <v>100498</v>
      </c>
      <c r="C54" s="5"/>
      <c r="D54" s="5"/>
      <c r="E54" s="5">
        <v>42432</v>
      </c>
      <c r="F54" s="5"/>
      <c r="G54" s="5">
        <v>0</v>
      </c>
      <c r="H54" s="5">
        <v>10347</v>
      </c>
      <c r="I54" s="5"/>
      <c r="J54" s="5"/>
      <c r="K54" s="5"/>
      <c r="L54" s="5">
        <v>30016</v>
      </c>
      <c r="M54" s="5"/>
      <c r="N54" s="5">
        <v>25070.75</v>
      </c>
      <c r="O54" s="5">
        <v>0</v>
      </c>
      <c r="P54" s="5"/>
      <c r="Q54" s="5"/>
      <c r="R54" s="5">
        <v>17418</v>
      </c>
      <c r="S54" s="5">
        <v>0</v>
      </c>
      <c r="T54" s="5"/>
      <c r="U54" s="5">
        <v>-26490</v>
      </c>
      <c r="V54" s="5"/>
      <c r="W54" s="5"/>
      <c r="X54" s="5"/>
      <c r="Y54" s="5">
        <v>16715</v>
      </c>
      <c r="Z54" s="5"/>
      <c r="AA54" s="5">
        <v>25956</v>
      </c>
      <c r="AB54" s="5">
        <v>0</v>
      </c>
      <c r="AC54" s="5">
        <v>0</v>
      </c>
      <c r="AD54" s="5">
        <v>0</v>
      </c>
      <c r="AE54" s="5">
        <f t="shared" ref="AE54" si="68">SUM(B54:AD54)</f>
        <v>241962.75</v>
      </c>
      <c r="AF54" s="5">
        <f t="shared" ref="AF54" si="69">ROUND(AE54*0.35,2)</f>
        <v>84686.96</v>
      </c>
    </row>
    <row r="55" spans="1:32" ht="15" customHeight="1" x14ac:dyDescent="0.25">
      <c r="A55" s="20">
        <f t="shared" si="2"/>
        <v>45059</v>
      </c>
      <c r="B55" s="5">
        <v>112928.5</v>
      </c>
      <c r="C55" s="5"/>
      <c r="D55" s="5"/>
      <c r="E55" s="5">
        <v>13627</v>
      </c>
      <c r="F55" s="5"/>
      <c r="G55" s="5">
        <v>0</v>
      </c>
      <c r="H55" s="5">
        <v>28096</v>
      </c>
      <c r="I55" s="5"/>
      <c r="J55" s="5"/>
      <c r="K55" s="5"/>
      <c r="L55" s="5">
        <v>33886</v>
      </c>
      <c r="M55" s="5"/>
      <c r="N55" s="5">
        <v>15342.25</v>
      </c>
      <c r="O55" s="5">
        <v>0</v>
      </c>
      <c r="P55" s="5"/>
      <c r="Q55" s="5"/>
      <c r="R55" s="5">
        <v>15360</v>
      </c>
      <c r="S55" s="5">
        <v>0</v>
      </c>
      <c r="T55" s="5"/>
      <c r="U55" s="5">
        <v>23105</v>
      </c>
      <c r="V55" s="5"/>
      <c r="W55" s="5"/>
      <c r="X55" s="5"/>
      <c r="Y55" s="5">
        <v>6639</v>
      </c>
      <c r="Z55" s="5"/>
      <c r="AA55" s="5">
        <v>16803</v>
      </c>
      <c r="AB55" s="5">
        <v>0</v>
      </c>
      <c r="AC55" s="5">
        <v>0</v>
      </c>
      <c r="AD55" s="5">
        <v>0</v>
      </c>
      <c r="AE55" s="5">
        <f t="shared" ref="AE55" si="70">SUM(B55:AD55)</f>
        <v>265786.75</v>
      </c>
      <c r="AF55" s="5">
        <f t="shared" ref="AF55" si="71">ROUND(AE55*0.35,2)</f>
        <v>93025.36</v>
      </c>
    </row>
    <row r="56" spans="1:32" ht="15" customHeight="1" x14ac:dyDescent="0.25">
      <c r="A56" s="20">
        <f t="shared" si="2"/>
        <v>45066</v>
      </c>
      <c r="B56" s="5">
        <v>144364.5</v>
      </c>
      <c r="C56" s="5"/>
      <c r="D56" s="5"/>
      <c r="E56" s="5">
        <v>31412</v>
      </c>
      <c r="F56" s="5"/>
      <c r="G56" s="5">
        <v>0</v>
      </c>
      <c r="H56" s="5">
        <v>37995</v>
      </c>
      <c r="I56" s="5"/>
      <c r="J56" s="5"/>
      <c r="K56" s="5"/>
      <c r="L56" s="5">
        <v>-17136</v>
      </c>
      <c r="M56" s="5"/>
      <c r="N56" s="5">
        <v>44302.75</v>
      </c>
      <c r="O56" s="5">
        <v>0</v>
      </c>
      <c r="P56" s="5"/>
      <c r="Q56" s="5"/>
      <c r="R56" s="5">
        <v>17227</v>
      </c>
      <c r="S56" s="5">
        <v>0</v>
      </c>
      <c r="T56" s="5"/>
      <c r="U56" s="5">
        <v>88285</v>
      </c>
      <c r="V56" s="5"/>
      <c r="W56" s="5"/>
      <c r="X56" s="5"/>
      <c r="Y56" s="5">
        <v>1583</v>
      </c>
      <c r="Z56" s="5"/>
      <c r="AA56" s="5">
        <v>20274</v>
      </c>
      <c r="AB56" s="5">
        <v>0</v>
      </c>
      <c r="AC56" s="5">
        <v>0</v>
      </c>
      <c r="AD56" s="5">
        <v>0</v>
      </c>
      <c r="AE56" s="5">
        <f t="shared" ref="AE56" si="72">SUM(B56:AD56)</f>
        <v>368307.25</v>
      </c>
      <c r="AF56" s="5">
        <f t="shared" ref="AF56" si="73">ROUND(AE56*0.35,2)</f>
        <v>128907.54</v>
      </c>
    </row>
    <row r="57" spans="1:32" ht="15" customHeight="1" x14ac:dyDescent="0.25">
      <c r="A57" s="20">
        <f t="shared" si="2"/>
        <v>45073</v>
      </c>
      <c r="B57" s="5">
        <v>164817.5</v>
      </c>
      <c r="C57" s="5"/>
      <c r="D57" s="5"/>
      <c r="E57" s="5">
        <v>19524</v>
      </c>
      <c r="F57" s="5"/>
      <c r="G57" s="5">
        <v>0</v>
      </c>
      <c r="H57" s="5">
        <v>22749</v>
      </c>
      <c r="I57" s="5"/>
      <c r="J57" s="5"/>
      <c r="K57" s="5"/>
      <c r="L57" s="5">
        <v>12645</v>
      </c>
      <c r="M57" s="5"/>
      <c r="N57" s="5">
        <v>8980.5</v>
      </c>
      <c r="O57" s="5">
        <v>0</v>
      </c>
      <c r="P57" s="5"/>
      <c r="Q57" s="5"/>
      <c r="R57" s="5">
        <v>16781</v>
      </c>
      <c r="S57" s="5">
        <v>30</v>
      </c>
      <c r="T57" s="5"/>
      <c r="U57" s="5">
        <v>60400</v>
      </c>
      <c r="V57" s="5"/>
      <c r="W57" s="5"/>
      <c r="X57" s="5"/>
      <c r="Y57" s="5">
        <v>5933.5</v>
      </c>
      <c r="Z57" s="5"/>
      <c r="AA57" s="5">
        <v>15740</v>
      </c>
      <c r="AB57" s="5">
        <v>0</v>
      </c>
      <c r="AC57" s="5">
        <v>0</v>
      </c>
      <c r="AD57" s="5">
        <v>0</v>
      </c>
      <c r="AE57" s="5">
        <f t="shared" ref="AE57" si="74">SUM(B57:AD57)</f>
        <v>327600.5</v>
      </c>
      <c r="AF57" s="5">
        <f t="shared" ref="AF57" si="75">ROUND(AE57*0.35,2)</f>
        <v>114660.18</v>
      </c>
    </row>
    <row r="58" spans="1:32" ht="15" customHeight="1" x14ac:dyDescent="0.25">
      <c r="A58" s="20">
        <f t="shared" si="2"/>
        <v>45080</v>
      </c>
      <c r="B58" s="5">
        <v>89481</v>
      </c>
      <c r="C58" s="5"/>
      <c r="D58" s="5"/>
      <c r="E58" s="5">
        <v>10725</v>
      </c>
      <c r="F58" s="5"/>
      <c r="G58" s="5">
        <v>0</v>
      </c>
      <c r="H58" s="5">
        <v>2454</v>
      </c>
      <c r="I58" s="5"/>
      <c r="J58" s="5"/>
      <c r="K58" s="5"/>
      <c r="L58" s="5">
        <v>37803</v>
      </c>
      <c r="M58" s="5"/>
      <c r="N58" s="5">
        <v>44609.75</v>
      </c>
      <c r="O58" s="5">
        <v>0</v>
      </c>
      <c r="P58" s="5"/>
      <c r="Q58" s="5"/>
      <c r="R58" s="5">
        <v>14845</v>
      </c>
      <c r="S58" s="5">
        <v>0</v>
      </c>
      <c r="T58" s="5"/>
      <c r="U58" s="5">
        <v>52650</v>
      </c>
      <c r="V58" s="5"/>
      <c r="W58" s="5"/>
      <c r="X58" s="5"/>
      <c r="Y58" s="5">
        <v>407.5</v>
      </c>
      <c r="Z58" s="5"/>
      <c r="AA58" s="5">
        <v>15503</v>
      </c>
      <c r="AB58" s="5">
        <v>0</v>
      </c>
      <c r="AC58" s="5">
        <v>0</v>
      </c>
      <c r="AD58" s="5">
        <v>0</v>
      </c>
      <c r="AE58" s="5">
        <f t="shared" ref="AE58" si="76">SUM(B58:AD58)</f>
        <v>268478.25</v>
      </c>
      <c r="AF58" s="5">
        <f t="shared" ref="AF58" si="77">ROUND(AE58*0.35,2)</f>
        <v>93967.39</v>
      </c>
    </row>
    <row r="59" spans="1:32" ht="15" customHeight="1" x14ac:dyDescent="0.25">
      <c r="A59" s="20">
        <f t="shared" si="2"/>
        <v>45087</v>
      </c>
      <c r="B59" s="5">
        <v>117672</v>
      </c>
      <c r="C59" s="5"/>
      <c r="D59" s="5"/>
      <c r="E59" s="5">
        <v>14819</v>
      </c>
      <c r="F59" s="5"/>
      <c r="G59" s="5">
        <v>0</v>
      </c>
      <c r="H59" s="5">
        <v>11409</v>
      </c>
      <c r="I59" s="5"/>
      <c r="J59" s="5"/>
      <c r="K59" s="5"/>
      <c r="L59" s="5">
        <v>35655</v>
      </c>
      <c r="M59" s="5"/>
      <c r="N59" s="5">
        <v>19483.25</v>
      </c>
      <c r="O59" s="5">
        <v>0</v>
      </c>
      <c r="P59" s="5"/>
      <c r="Q59" s="5"/>
      <c r="R59" s="5">
        <v>14683</v>
      </c>
      <c r="S59" s="5">
        <v>0</v>
      </c>
      <c r="T59" s="5"/>
      <c r="U59" s="5">
        <v>28669</v>
      </c>
      <c r="V59" s="5"/>
      <c r="W59" s="5"/>
      <c r="X59" s="5"/>
      <c r="Y59" s="5">
        <v>4788</v>
      </c>
      <c r="Z59" s="5"/>
      <c r="AA59" s="5">
        <v>446</v>
      </c>
      <c r="AB59" s="5">
        <v>0</v>
      </c>
      <c r="AC59" s="5">
        <v>0</v>
      </c>
      <c r="AD59" s="5">
        <v>0</v>
      </c>
      <c r="AE59" s="5">
        <f t="shared" ref="AE59" si="78">SUM(B59:AD59)</f>
        <v>247624.25</v>
      </c>
      <c r="AF59" s="5">
        <f t="shared" ref="AF59" si="79">ROUND(AE59*0.35,2)</f>
        <v>86668.49</v>
      </c>
    </row>
    <row r="60" spans="1:32" ht="15" customHeight="1" x14ac:dyDescent="0.25">
      <c r="A60" s="20">
        <f t="shared" si="2"/>
        <v>45094</v>
      </c>
      <c r="B60" s="5">
        <v>240958.5</v>
      </c>
      <c r="C60" s="5"/>
      <c r="D60" s="5"/>
      <c r="E60" s="5">
        <v>5894</v>
      </c>
      <c r="F60" s="5"/>
      <c r="G60" s="5">
        <v>0</v>
      </c>
      <c r="H60" s="5">
        <v>11328</v>
      </c>
      <c r="I60" s="5"/>
      <c r="J60" s="5"/>
      <c r="K60" s="5"/>
      <c r="L60" s="5">
        <v>-306</v>
      </c>
      <c r="M60" s="5"/>
      <c r="N60" s="5">
        <v>48620.25</v>
      </c>
      <c r="O60" s="5">
        <v>0</v>
      </c>
      <c r="P60" s="5"/>
      <c r="Q60" s="5"/>
      <c r="R60" s="5">
        <v>13937</v>
      </c>
      <c r="S60" s="5">
        <v>0</v>
      </c>
      <c r="T60" s="5"/>
      <c r="U60" s="5">
        <v>52963</v>
      </c>
      <c r="V60" s="5"/>
      <c r="W60" s="5"/>
      <c r="X60" s="5"/>
      <c r="Y60" s="5">
        <v>5094.5</v>
      </c>
      <c r="Z60" s="5"/>
      <c r="AA60" s="5">
        <v>6027</v>
      </c>
      <c r="AB60" s="5">
        <v>0</v>
      </c>
      <c r="AC60" s="5">
        <v>0</v>
      </c>
      <c r="AD60" s="5">
        <v>0</v>
      </c>
      <c r="AE60" s="5">
        <f t="shared" ref="AE60" si="80">SUM(B60:AD60)</f>
        <v>384516.25</v>
      </c>
      <c r="AF60" s="5">
        <f t="shared" ref="AF60" si="81">ROUND(AE60*0.35,2)</f>
        <v>134580.69</v>
      </c>
    </row>
    <row r="61" spans="1:32" ht="15" customHeight="1" x14ac:dyDescent="0.25">
      <c r="A61" s="20">
        <f t="shared" si="2"/>
        <v>45101</v>
      </c>
      <c r="B61" s="5">
        <v>114077.5</v>
      </c>
      <c r="C61" s="5"/>
      <c r="D61" s="5"/>
      <c r="E61" s="5">
        <v>-102</v>
      </c>
      <c r="F61" s="5"/>
      <c r="G61" s="5">
        <v>0</v>
      </c>
      <c r="H61" s="5">
        <v>32498</v>
      </c>
      <c r="I61" s="5"/>
      <c r="J61" s="5"/>
      <c r="K61" s="5"/>
      <c r="L61" s="5">
        <v>20483</v>
      </c>
      <c r="M61" s="5"/>
      <c r="N61" s="5">
        <v>-17792.25</v>
      </c>
      <c r="O61" s="5">
        <v>0</v>
      </c>
      <c r="P61" s="5"/>
      <c r="Q61" s="5"/>
      <c r="R61" s="5">
        <v>15978</v>
      </c>
      <c r="S61" s="5">
        <v>0</v>
      </c>
      <c r="T61" s="5"/>
      <c r="U61" s="5">
        <v>26412</v>
      </c>
      <c r="V61" s="5"/>
      <c r="W61" s="5"/>
      <c r="X61" s="5"/>
      <c r="Y61" s="5">
        <v>5991</v>
      </c>
      <c r="Z61" s="5"/>
      <c r="AA61" s="5">
        <v>10462</v>
      </c>
      <c r="AB61" s="5">
        <v>0</v>
      </c>
      <c r="AC61" s="5">
        <v>0</v>
      </c>
      <c r="AD61" s="5">
        <v>0</v>
      </c>
      <c r="AE61" s="5">
        <f t="shared" ref="AE61" si="82">SUM(B61:AD61)</f>
        <v>208007.25</v>
      </c>
      <c r="AF61" s="5">
        <f t="shared" ref="AF61" si="83">ROUND(AE61*0.35,2)</f>
        <v>72802.539999999994</v>
      </c>
    </row>
    <row r="62" spans="1:32" ht="15" customHeight="1" x14ac:dyDescent="0.25">
      <c r="A62" s="31" t="s">
        <v>43</v>
      </c>
      <c r="B62" s="5">
        <v>126426</v>
      </c>
      <c r="C62" s="5"/>
      <c r="D62" s="5"/>
      <c r="E62" s="5">
        <v>3085</v>
      </c>
      <c r="F62" s="5"/>
      <c r="G62" s="5">
        <v>0</v>
      </c>
      <c r="H62" s="5">
        <v>1071</v>
      </c>
      <c r="I62" s="5"/>
      <c r="J62" s="5"/>
      <c r="K62" s="5"/>
      <c r="L62" s="5">
        <v>54743</v>
      </c>
      <c r="M62" s="5"/>
      <c r="N62" s="5">
        <v>49298</v>
      </c>
      <c r="O62" s="5">
        <v>0</v>
      </c>
      <c r="P62" s="5"/>
      <c r="Q62" s="5"/>
      <c r="R62" s="5">
        <v>10743</v>
      </c>
      <c r="S62" s="5">
        <v>0</v>
      </c>
      <c r="T62" s="5"/>
      <c r="U62" s="5">
        <v>31514</v>
      </c>
      <c r="V62" s="5"/>
      <c r="W62" s="5"/>
      <c r="X62" s="5"/>
      <c r="Y62" s="5">
        <v>1545</v>
      </c>
      <c r="Z62" s="5"/>
      <c r="AA62" s="5">
        <v>3935</v>
      </c>
      <c r="AB62" s="5">
        <v>0</v>
      </c>
      <c r="AC62" s="5">
        <v>0</v>
      </c>
      <c r="AD62" s="5">
        <v>0</v>
      </c>
      <c r="AE62" s="5">
        <f t="shared" ref="AE62" si="84">SUM(B62:AD62)</f>
        <v>282360</v>
      </c>
      <c r="AF62" s="5">
        <f t="shared" ref="AF62" si="85">ROUND(AE62*0.35,2)</f>
        <v>98826</v>
      </c>
    </row>
    <row r="63" spans="1:32" ht="15" customHeight="1" x14ac:dyDescent="0.25">
      <c r="A63" s="1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ht="15" customHeight="1" thickBot="1" x14ac:dyDescent="0.3">
      <c r="B64" s="6">
        <f t="shared" ref="B64:AF64" si="86">SUM(B10:B63)</f>
        <v>7043061.5</v>
      </c>
      <c r="C64" s="6">
        <f t="shared" si="86"/>
        <v>0</v>
      </c>
      <c r="D64" s="6">
        <f t="shared" si="86"/>
        <v>0</v>
      </c>
      <c r="E64" s="6">
        <f t="shared" si="86"/>
        <v>852356</v>
      </c>
      <c r="F64" s="6">
        <f t="shared" si="86"/>
        <v>0</v>
      </c>
      <c r="G64" s="6">
        <f t="shared" si="86"/>
        <v>0</v>
      </c>
      <c r="H64" s="6">
        <f t="shared" si="86"/>
        <v>1148905</v>
      </c>
      <c r="I64" s="6">
        <f t="shared" si="86"/>
        <v>0</v>
      </c>
      <c r="J64" s="6">
        <f t="shared" si="86"/>
        <v>0</v>
      </c>
      <c r="K64" s="6">
        <f t="shared" si="86"/>
        <v>0</v>
      </c>
      <c r="L64" s="6">
        <f t="shared" si="86"/>
        <v>997038</v>
      </c>
      <c r="M64" s="6">
        <f t="shared" si="86"/>
        <v>0</v>
      </c>
      <c r="N64" s="6">
        <f t="shared" si="86"/>
        <v>254305.5</v>
      </c>
      <c r="O64" s="6">
        <f t="shared" si="86"/>
        <v>0</v>
      </c>
      <c r="P64" s="6">
        <f t="shared" si="86"/>
        <v>0</v>
      </c>
      <c r="Q64" s="6">
        <f t="shared" si="86"/>
        <v>0</v>
      </c>
      <c r="R64" s="6">
        <f t="shared" si="86"/>
        <v>927730</v>
      </c>
      <c r="S64" s="6">
        <f t="shared" si="86"/>
        <v>2425</v>
      </c>
      <c r="T64" s="6">
        <f t="shared" si="86"/>
        <v>0</v>
      </c>
      <c r="U64" s="6">
        <f t="shared" si="86"/>
        <v>2657472</v>
      </c>
      <c r="V64" s="6">
        <f t="shared" si="86"/>
        <v>0</v>
      </c>
      <c r="W64" s="6">
        <f t="shared" si="86"/>
        <v>0</v>
      </c>
      <c r="X64" s="6">
        <f t="shared" si="86"/>
        <v>0</v>
      </c>
      <c r="Y64" s="6">
        <f t="shared" si="86"/>
        <v>479005</v>
      </c>
      <c r="Z64" s="6">
        <f t="shared" si="86"/>
        <v>0</v>
      </c>
      <c r="AA64" s="6">
        <f t="shared" si="86"/>
        <v>779667.5</v>
      </c>
      <c r="AB64" s="6">
        <f t="shared" si="86"/>
        <v>0</v>
      </c>
      <c r="AC64" s="6">
        <f t="shared" si="86"/>
        <v>0</v>
      </c>
      <c r="AD64" s="6">
        <f t="shared" si="86"/>
        <v>0</v>
      </c>
      <c r="AE64" s="6">
        <f t="shared" si="86"/>
        <v>15141965.5</v>
      </c>
      <c r="AF64" s="6">
        <f t="shared" si="86"/>
        <v>5299688.05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8:AF8"/>
    <mergeCell ref="A1:AF1"/>
  </mergeCells>
  <pageMargins left="0.25" right="0.25" top="0.25" bottom="0.25" header="0" footer="0"/>
  <pageSetup paperSize="5" scale="35" orientation="landscape" r:id="rId1"/>
  <ignoredErrors>
    <ignoredError sqref="AE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Normal="100" workbookViewId="0">
      <pane ySplit="7" topLeftCell="A37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2.42578125" style="3" customWidth="1"/>
    <col min="2" max="2" width="15.28515625" style="2" bestFit="1" customWidth="1"/>
    <col min="3" max="3" width="14.28515625" style="2" bestFit="1" customWidth="1"/>
    <col min="4" max="4" width="13.7109375" style="2" customWidth="1"/>
    <col min="5" max="5" width="14.28515625" style="2" bestFit="1" customWidth="1"/>
    <col min="6" max="6" width="14.28515625" style="2" customWidth="1"/>
    <col min="7" max="7" width="14.28515625" style="2" hidden="1" customWidth="1"/>
    <col min="8" max="8" width="13.7109375" style="2" hidden="1" customWidth="1"/>
    <col min="9" max="10" width="14.28515625" style="2" bestFit="1" customWidth="1"/>
    <col min="11" max="11" width="13.7109375" style="2" customWidth="1"/>
    <col min="12" max="12" width="13.7109375" style="2" hidden="1" customWidth="1"/>
    <col min="13" max="14" width="14.28515625" style="2" bestFit="1" customWidth="1"/>
    <col min="15" max="15" width="14.28515625" style="2" customWidth="1"/>
    <col min="16" max="18" width="14.28515625" style="2" bestFit="1" customWidth="1"/>
    <col min="19" max="19" width="13.7109375" style="2" hidden="1" customWidth="1"/>
    <col min="20" max="21" width="14.28515625" style="2" bestFit="1" customWidth="1"/>
    <col min="22" max="22" width="13.7109375" style="2" hidden="1" customWidth="1"/>
    <col min="23" max="23" width="14.28515625" style="2" bestFit="1" customWidth="1"/>
    <col min="24" max="27" width="14.28515625" style="2" hidden="1" customWidth="1"/>
    <col min="28" max="28" width="14.28515625" style="2" bestFit="1" customWidth="1"/>
    <col min="29" max="29" width="13.7109375" style="2" customWidth="1"/>
    <col min="30" max="30" width="14.28515625" style="2" bestFit="1" customWidth="1"/>
    <col min="31" max="32" width="15.28515625" style="2" bestFit="1" customWidth="1"/>
    <col min="33" max="16384" width="10.7109375" style="2"/>
  </cols>
  <sheetData>
    <row r="1" spans="1:32" ht="15" customHeight="1" x14ac:dyDescent="0.25">
      <c r="A1" s="30" t="s">
        <v>22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5" customHeight="1" x14ac:dyDescent="0.25">
      <c r="B2" s="12"/>
      <c r="C2" s="12"/>
      <c r="D2" s="12"/>
      <c r="E2" s="12"/>
      <c r="F2" s="12"/>
      <c r="G2" s="19"/>
      <c r="H2" s="12"/>
      <c r="I2" s="12"/>
      <c r="J2" s="12"/>
      <c r="K2" s="12"/>
      <c r="L2" s="17"/>
      <c r="M2" s="14"/>
      <c r="N2" s="12"/>
      <c r="O2" s="12"/>
      <c r="P2" s="12"/>
      <c r="Q2" s="12"/>
      <c r="R2" s="12"/>
      <c r="S2" s="23"/>
      <c r="T2" s="12"/>
      <c r="U2" s="12"/>
      <c r="V2" s="12"/>
      <c r="W2" s="12"/>
      <c r="X2" s="12"/>
      <c r="Y2" s="22"/>
      <c r="Z2" s="17"/>
      <c r="AA2" s="18"/>
      <c r="AB2" s="12"/>
      <c r="AC2" s="12"/>
      <c r="AD2" s="12"/>
      <c r="AE2" s="12"/>
      <c r="AF2" s="12"/>
    </row>
    <row r="3" spans="1:32" s="10" customFormat="1" ht="38.25" x14ac:dyDescent="0.2">
      <c r="A3" s="7"/>
      <c r="B3" s="8" t="s">
        <v>0</v>
      </c>
      <c r="C3" s="9" t="s">
        <v>1</v>
      </c>
      <c r="D3" s="9" t="s">
        <v>28</v>
      </c>
      <c r="E3" s="8" t="s">
        <v>2</v>
      </c>
      <c r="F3" s="9" t="s">
        <v>3</v>
      </c>
      <c r="G3" s="9" t="s">
        <v>31</v>
      </c>
      <c r="H3" s="9" t="s">
        <v>4</v>
      </c>
      <c r="I3" s="9" t="s">
        <v>5</v>
      </c>
      <c r="J3" s="9" t="s">
        <v>6</v>
      </c>
      <c r="K3" s="8" t="s">
        <v>7</v>
      </c>
      <c r="L3" s="9" t="s">
        <v>34</v>
      </c>
      <c r="M3" s="9" t="s">
        <v>29</v>
      </c>
      <c r="N3" s="9" t="s">
        <v>8</v>
      </c>
      <c r="O3" s="9" t="s">
        <v>9</v>
      </c>
      <c r="P3" s="8" t="s">
        <v>10</v>
      </c>
      <c r="Q3" s="8" t="s">
        <v>11</v>
      </c>
      <c r="R3" s="8" t="s">
        <v>12</v>
      </c>
      <c r="S3" s="9" t="s">
        <v>41</v>
      </c>
      <c r="T3" s="9" t="s">
        <v>13</v>
      </c>
      <c r="U3" s="8" t="s">
        <v>14</v>
      </c>
      <c r="V3" s="9" t="s">
        <v>15</v>
      </c>
      <c r="W3" s="8" t="s">
        <v>16</v>
      </c>
      <c r="X3" s="9" t="s">
        <v>40</v>
      </c>
      <c r="Y3" s="9" t="s">
        <v>35</v>
      </c>
      <c r="Z3" s="9" t="s">
        <v>17</v>
      </c>
      <c r="AA3" s="9" t="s">
        <v>33</v>
      </c>
      <c r="AB3" s="9" t="s">
        <v>18</v>
      </c>
      <c r="AC3" s="9" t="s">
        <v>20</v>
      </c>
      <c r="AD3" s="9" t="s">
        <v>19</v>
      </c>
      <c r="AE3" s="8" t="s">
        <v>21</v>
      </c>
      <c r="AF3" s="8" t="s">
        <v>23</v>
      </c>
    </row>
    <row r="4" spans="1:32" s="12" customFormat="1" ht="15" customHeight="1" x14ac:dyDescent="0.25">
      <c r="A4" s="3"/>
      <c r="B4" s="12">
        <v>26</v>
      </c>
      <c r="C4" s="12">
        <v>6</v>
      </c>
      <c r="E4" s="12">
        <v>2</v>
      </c>
      <c r="G4" s="19"/>
      <c r="I4" s="12">
        <v>2</v>
      </c>
      <c r="J4" s="12">
        <v>3</v>
      </c>
      <c r="K4" s="12">
        <v>1</v>
      </c>
      <c r="L4" s="17"/>
      <c r="M4" s="14">
        <v>2</v>
      </c>
      <c r="N4" s="12">
        <v>4</v>
      </c>
      <c r="O4" s="12">
        <v>2</v>
      </c>
      <c r="P4" s="12">
        <v>1</v>
      </c>
      <c r="Q4" s="12">
        <v>2</v>
      </c>
      <c r="R4" s="12">
        <v>15</v>
      </c>
      <c r="S4" s="23"/>
      <c r="U4" s="12">
        <v>6</v>
      </c>
      <c r="W4" s="12">
        <v>2</v>
      </c>
      <c r="Y4" s="22"/>
      <c r="Z4" s="17"/>
      <c r="AA4" s="18"/>
      <c r="AB4" s="12">
        <v>6</v>
      </c>
      <c r="AC4" s="12">
        <v>2</v>
      </c>
      <c r="AD4" s="12">
        <v>2</v>
      </c>
      <c r="AE4" s="12">
        <f>SUM(B4:AD4)</f>
        <v>84</v>
      </c>
    </row>
    <row r="6" spans="1:32" ht="15" customHeight="1" x14ac:dyDescent="0.25">
      <c r="A6" s="21" t="s">
        <v>38</v>
      </c>
      <c r="B6" s="5">
        <v>16822459.670000002</v>
      </c>
      <c r="C6" s="5">
        <v>7145906.5</v>
      </c>
      <c r="D6" s="5">
        <v>728581.5</v>
      </c>
      <c r="E6" s="5">
        <v>4481522</v>
      </c>
      <c r="F6" s="5">
        <v>261922.69</v>
      </c>
      <c r="G6" s="5">
        <v>0</v>
      </c>
      <c r="H6" s="5">
        <v>0</v>
      </c>
      <c r="I6" s="5">
        <v>1709004</v>
      </c>
      <c r="J6" s="5">
        <v>2225378</v>
      </c>
      <c r="K6" s="5">
        <v>461616</v>
      </c>
      <c r="L6" s="5">
        <v>0</v>
      </c>
      <c r="M6" s="5">
        <v>2348486</v>
      </c>
      <c r="N6" s="5">
        <v>7166700.25</v>
      </c>
      <c r="O6" s="5">
        <v>744483</v>
      </c>
      <c r="P6" s="5">
        <v>1374586.5</v>
      </c>
      <c r="Q6" s="5">
        <v>1392272.25</v>
      </c>
      <c r="R6" s="5">
        <v>2991978</v>
      </c>
      <c r="S6" s="5">
        <v>0</v>
      </c>
      <c r="T6" s="5">
        <v>2646636.81</v>
      </c>
      <c r="U6" s="5">
        <v>5788610</v>
      </c>
      <c r="V6" s="5">
        <v>0</v>
      </c>
      <c r="W6" s="5">
        <v>1370770.75</v>
      </c>
      <c r="X6" s="5">
        <v>0</v>
      </c>
      <c r="Y6" s="5">
        <v>0</v>
      </c>
      <c r="Z6" s="5">
        <v>0</v>
      </c>
      <c r="AA6" s="5">
        <v>0</v>
      </c>
      <c r="AB6" s="5">
        <v>3662660.6</v>
      </c>
      <c r="AC6" s="5">
        <v>391522.5</v>
      </c>
      <c r="AD6" s="5">
        <v>1394030.5</v>
      </c>
      <c r="AE6" s="5">
        <v>65109127.520000003</v>
      </c>
      <c r="AF6" s="5">
        <v>22788194.690000001</v>
      </c>
    </row>
    <row r="8" spans="1:32" ht="15" customHeight="1" x14ac:dyDescent="0.25">
      <c r="A8" s="28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ht="15" customHeight="1" x14ac:dyDescent="0.25">
      <c r="A9" s="1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5" customHeight="1" x14ac:dyDescent="0.25">
      <c r="A10" s="20" t="s">
        <v>36</v>
      </c>
      <c r="B10" s="5">
        <v>155350.5</v>
      </c>
      <c r="C10" s="5">
        <v>20259</v>
      </c>
      <c r="D10" s="5">
        <v>0</v>
      </c>
      <c r="E10" s="5">
        <v>74873</v>
      </c>
      <c r="F10" s="5">
        <v>18037.5</v>
      </c>
      <c r="G10" s="5">
        <v>0</v>
      </c>
      <c r="H10" s="5">
        <v>0</v>
      </c>
      <c r="I10" s="5">
        <v>32984</v>
      </c>
      <c r="J10" s="5">
        <v>40503.5</v>
      </c>
      <c r="K10" s="5">
        <v>0</v>
      </c>
      <c r="L10" s="5">
        <v>0</v>
      </c>
      <c r="M10" s="5">
        <v>-1937.5</v>
      </c>
      <c r="N10" s="5">
        <v>51280</v>
      </c>
      <c r="O10" s="5">
        <v>7086</v>
      </c>
      <c r="P10" s="5">
        <v>1279</v>
      </c>
      <c r="Q10" s="5">
        <v>23078.5</v>
      </c>
      <c r="R10" s="5">
        <v>32901</v>
      </c>
      <c r="S10" s="5">
        <v>0</v>
      </c>
      <c r="T10" s="5">
        <v>21032.25</v>
      </c>
      <c r="U10" s="5">
        <v>66387.5</v>
      </c>
      <c r="V10" s="5">
        <v>0</v>
      </c>
      <c r="W10" s="5">
        <v>4639.5</v>
      </c>
      <c r="X10" s="5">
        <v>0</v>
      </c>
      <c r="Y10" s="5">
        <v>0</v>
      </c>
      <c r="Z10" s="5">
        <v>0</v>
      </c>
      <c r="AA10" s="5">
        <v>0</v>
      </c>
      <c r="AB10" s="5">
        <v>42539.5</v>
      </c>
      <c r="AC10" s="5">
        <v>609.5</v>
      </c>
      <c r="AD10" s="5">
        <v>12312.5</v>
      </c>
      <c r="AE10" s="5">
        <f t="shared" ref="AE10:AE15" si="0">SUM(B10:AD10)</f>
        <v>603215.25</v>
      </c>
      <c r="AF10" s="5">
        <f t="shared" ref="AF10:AF15" si="1">ROUND(AE10*0.35,2)</f>
        <v>211125.34</v>
      </c>
    </row>
    <row r="11" spans="1:32" ht="15" customHeight="1" x14ac:dyDescent="0.25">
      <c r="A11" s="20">
        <v>44751</v>
      </c>
      <c r="B11" s="5">
        <v>345522.5</v>
      </c>
      <c r="C11" s="5">
        <v>170914</v>
      </c>
      <c r="D11" s="5">
        <v>0</v>
      </c>
      <c r="E11" s="5">
        <v>169698</v>
      </c>
      <c r="F11" s="5">
        <v>21930.400000000001</v>
      </c>
      <c r="G11" s="5"/>
      <c r="H11" s="5"/>
      <c r="I11" s="5">
        <v>40881</v>
      </c>
      <c r="J11" s="5">
        <v>51300.5</v>
      </c>
      <c r="K11" s="5">
        <v>0</v>
      </c>
      <c r="L11" s="5"/>
      <c r="M11" s="5">
        <v>-19182.75</v>
      </c>
      <c r="N11" s="5">
        <v>66536.5</v>
      </c>
      <c r="O11" s="5">
        <v>-190</v>
      </c>
      <c r="P11" s="5">
        <v>8730</v>
      </c>
      <c r="Q11" s="5">
        <v>56705</v>
      </c>
      <c r="R11" s="5">
        <v>59018</v>
      </c>
      <c r="S11" s="5"/>
      <c r="T11" s="5">
        <v>99892</v>
      </c>
      <c r="U11" s="5">
        <v>63773.5</v>
      </c>
      <c r="V11" s="5"/>
      <c r="W11" s="5">
        <v>14624</v>
      </c>
      <c r="X11" s="5"/>
      <c r="Y11" s="5"/>
      <c r="Z11" s="5"/>
      <c r="AA11" s="5"/>
      <c r="AB11" s="5">
        <v>160347</v>
      </c>
      <c r="AC11" s="5">
        <v>7072.5</v>
      </c>
      <c r="AD11" s="5">
        <v>26818.5</v>
      </c>
      <c r="AE11" s="5">
        <f t="shared" si="0"/>
        <v>1344390.65</v>
      </c>
      <c r="AF11" s="5">
        <f t="shared" si="1"/>
        <v>470536.73</v>
      </c>
    </row>
    <row r="12" spans="1:32" ht="15" customHeight="1" x14ac:dyDescent="0.25">
      <c r="A12" s="20">
        <f t="shared" ref="A12:A61" si="2">A11+7</f>
        <v>44758</v>
      </c>
      <c r="B12" s="5">
        <v>236427.5</v>
      </c>
      <c r="C12" s="5">
        <v>131461.5</v>
      </c>
      <c r="D12" s="5">
        <v>0</v>
      </c>
      <c r="E12" s="5">
        <v>131355</v>
      </c>
      <c r="F12" s="5">
        <v>5374.72</v>
      </c>
      <c r="G12" s="5"/>
      <c r="H12" s="5"/>
      <c r="I12" s="5">
        <v>37376</v>
      </c>
      <c r="J12" s="5">
        <v>92445</v>
      </c>
      <c r="K12" s="5">
        <v>0</v>
      </c>
      <c r="L12" s="5"/>
      <c r="M12" s="5">
        <v>21051.25</v>
      </c>
      <c r="N12" s="5">
        <v>132009</v>
      </c>
      <c r="O12" s="5">
        <v>45992</v>
      </c>
      <c r="P12" s="5">
        <v>31793</v>
      </c>
      <c r="Q12" s="5">
        <v>29119</v>
      </c>
      <c r="R12" s="5">
        <v>60982</v>
      </c>
      <c r="S12" s="5"/>
      <c r="T12" s="5">
        <v>59669.56</v>
      </c>
      <c r="U12" s="5">
        <v>114009.5</v>
      </c>
      <c r="V12" s="5"/>
      <c r="W12" s="5">
        <v>25261.75</v>
      </c>
      <c r="X12" s="5"/>
      <c r="Y12" s="5"/>
      <c r="Z12" s="5"/>
      <c r="AA12" s="5"/>
      <c r="AB12" s="5">
        <v>57956</v>
      </c>
      <c r="AC12" s="5">
        <v>16449.5</v>
      </c>
      <c r="AD12" s="5">
        <v>36211</v>
      </c>
      <c r="AE12" s="5">
        <f t="shared" si="0"/>
        <v>1264943.28</v>
      </c>
      <c r="AF12" s="5">
        <f t="shared" si="1"/>
        <v>442730.15</v>
      </c>
    </row>
    <row r="13" spans="1:32" ht="15" customHeight="1" x14ac:dyDescent="0.25">
      <c r="A13" s="20">
        <f t="shared" si="2"/>
        <v>44765</v>
      </c>
      <c r="B13" s="5">
        <v>356648</v>
      </c>
      <c r="C13" s="5">
        <v>89201</v>
      </c>
      <c r="D13" s="5">
        <v>0</v>
      </c>
      <c r="E13" s="5">
        <v>104139</v>
      </c>
      <c r="F13" s="5">
        <v>23646.89</v>
      </c>
      <c r="G13" s="5"/>
      <c r="H13" s="5"/>
      <c r="I13" s="5">
        <v>21269</v>
      </c>
      <c r="J13" s="5">
        <v>48770</v>
      </c>
      <c r="K13" s="5">
        <v>0</v>
      </c>
      <c r="L13" s="5"/>
      <c r="M13" s="5">
        <v>8380.5</v>
      </c>
      <c r="N13" s="5">
        <v>70083</v>
      </c>
      <c r="O13" s="5">
        <v>29082</v>
      </c>
      <c r="P13" s="5">
        <v>26756</v>
      </c>
      <c r="Q13" s="5">
        <v>25574</v>
      </c>
      <c r="R13" s="5">
        <v>58043</v>
      </c>
      <c r="S13" s="5"/>
      <c r="T13" s="5">
        <v>61227.97</v>
      </c>
      <c r="U13" s="5">
        <v>81252.5</v>
      </c>
      <c r="V13" s="5"/>
      <c r="W13" s="5">
        <v>24448</v>
      </c>
      <c r="X13" s="5"/>
      <c r="Y13" s="5"/>
      <c r="Z13" s="5"/>
      <c r="AA13" s="5"/>
      <c r="AB13" s="5">
        <v>49227</v>
      </c>
      <c r="AC13" s="5">
        <v>3868.5</v>
      </c>
      <c r="AD13" s="5">
        <v>25337.5</v>
      </c>
      <c r="AE13" s="5">
        <f t="shared" si="0"/>
        <v>1106953.8599999999</v>
      </c>
      <c r="AF13" s="5">
        <f t="shared" si="1"/>
        <v>387433.85</v>
      </c>
    </row>
    <row r="14" spans="1:32" ht="15" customHeight="1" x14ac:dyDescent="0.25">
      <c r="A14" s="20">
        <f t="shared" si="2"/>
        <v>44772</v>
      </c>
      <c r="B14" s="5">
        <v>198748.5</v>
      </c>
      <c r="C14" s="5">
        <v>217919.5</v>
      </c>
      <c r="D14" s="5">
        <v>0</v>
      </c>
      <c r="E14" s="5">
        <v>85598</v>
      </c>
      <c r="F14" s="5">
        <v>12669.41</v>
      </c>
      <c r="G14" s="5"/>
      <c r="H14" s="5"/>
      <c r="I14" s="5">
        <v>35984</v>
      </c>
      <c r="J14" s="5">
        <v>32961</v>
      </c>
      <c r="K14" s="5">
        <v>0</v>
      </c>
      <c r="L14" s="5"/>
      <c r="M14" s="5">
        <v>26180</v>
      </c>
      <c r="N14" s="5">
        <v>158784</v>
      </c>
      <c r="O14" s="5">
        <v>17231</v>
      </c>
      <c r="P14" s="5">
        <v>16218</v>
      </c>
      <c r="Q14" s="5">
        <v>38585.25</v>
      </c>
      <c r="R14" s="5">
        <v>60634</v>
      </c>
      <c r="S14" s="5"/>
      <c r="T14" s="5">
        <v>68342.880000000005</v>
      </c>
      <c r="U14" s="5">
        <v>135088.5</v>
      </c>
      <c r="V14" s="5"/>
      <c r="W14" s="5">
        <v>17853.75</v>
      </c>
      <c r="X14" s="5"/>
      <c r="Y14" s="5"/>
      <c r="Z14" s="5"/>
      <c r="AA14" s="5"/>
      <c r="AB14" s="5">
        <v>103562</v>
      </c>
      <c r="AC14" s="5">
        <v>1243.5</v>
      </c>
      <c r="AD14" s="5">
        <v>41313</v>
      </c>
      <c r="AE14" s="5">
        <f t="shared" si="0"/>
        <v>1268916.29</v>
      </c>
      <c r="AF14" s="5">
        <f t="shared" si="1"/>
        <v>444120.7</v>
      </c>
    </row>
    <row r="15" spans="1:32" ht="15" customHeight="1" x14ac:dyDescent="0.25">
      <c r="A15" s="20">
        <f t="shared" si="2"/>
        <v>44779</v>
      </c>
      <c r="B15" s="5">
        <v>234089</v>
      </c>
      <c r="C15" s="5">
        <v>283453.5</v>
      </c>
      <c r="D15" s="5">
        <v>0</v>
      </c>
      <c r="E15" s="5">
        <v>38680</v>
      </c>
      <c r="F15" s="5">
        <v>27206.28</v>
      </c>
      <c r="G15" s="5"/>
      <c r="H15" s="5"/>
      <c r="I15" s="5">
        <v>30357</v>
      </c>
      <c r="J15" s="5">
        <v>37410</v>
      </c>
      <c r="K15" s="5">
        <v>0</v>
      </c>
      <c r="L15" s="5"/>
      <c r="M15" s="5">
        <v>-21026</v>
      </c>
      <c r="N15" s="5">
        <v>126674.5</v>
      </c>
      <c r="O15" s="5">
        <v>43228</v>
      </c>
      <c r="P15" s="5">
        <v>26725</v>
      </c>
      <c r="Q15" s="5">
        <v>29761</v>
      </c>
      <c r="R15" s="5">
        <v>57243</v>
      </c>
      <c r="S15" s="5"/>
      <c r="T15" s="5">
        <v>56695.02</v>
      </c>
      <c r="U15" s="5">
        <v>117495.5</v>
      </c>
      <c r="V15" s="5"/>
      <c r="W15" s="5">
        <v>35246.25</v>
      </c>
      <c r="X15" s="5"/>
      <c r="Y15" s="5"/>
      <c r="Z15" s="5"/>
      <c r="AA15" s="5"/>
      <c r="AB15" s="5">
        <v>88180</v>
      </c>
      <c r="AC15" s="5">
        <v>7433.5</v>
      </c>
      <c r="AD15" s="5">
        <v>33567</v>
      </c>
      <c r="AE15" s="5">
        <f t="shared" si="0"/>
        <v>1252418.55</v>
      </c>
      <c r="AF15" s="5">
        <f t="shared" si="1"/>
        <v>438346.49</v>
      </c>
    </row>
    <row r="16" spans="1:32" ht="15" customHeight="1" x14ac:dyDescent="0.25">
      <c r="A16" s="20">
        <f t="shared" si="2"/>
        <v>44786</v>
      </c>
      <c r="B16" s="5">
        <v>311700</v>
      </c>
      <c r="C16" s="5">
        <v>35937.5</v>
      </c>
      <c r="D16" s="5">
        <v>0</v>
      </c>
      <c r="E16" s="5">
        <v>142886</v>
      </c>
      <c r="F16" s="5">
        <v>10358.67</v>
      </c>
      <c r="G16" s="5"/>
      <c r="H16" s="5"/>
      <c r="I16" s="5">
        <v>36516</v>
      </c>
      <c r="J16" s="5">
        <v>39123</v>
      </c>
      <c r="K16" s="5">
        <v>0</v>
      </c>
      <c r="L16" s="5"/>
      <c r="M16" s="5">
        <v>42539.5</v>
      </c>
      <c r="N16" s="5">
        <v>155598</v>
      </c>
      <c r="O16" s="5">
        <v>17324</v>
      </c>
      <c r="P16" s="5">
        <v>35119</v>
      </c>
      <c r="Q16" s="5">
        <v>22429.25</v>
      </c>
      <c r="R16" s="5">
        <v>61069</v>
      </c>
      <c r="S16" s="5"/>
      <c r="T16" s="5">
        <v>80932.62</v>
      </c>
      <c r="U16" s="5">
        <v>84765</v>
      </c>
      <c r="V16" s="5"/>
      <c r="W16" s="5">
        <v>27938.75</v>
      </c>
      <c r="X16" s="5"/>
      <c r="Y16" s="5"/>
      <c r="Z16" s="5"/>
      <c r="AA16" s="5"/>
      <c r="AB16" s="5">
        <v>52998</v>
      </c>
      <c r="AC16" s="5">
        <v>16770.5</v>
      </c>
      <c r="AD16" s="5">
        <v>4325.5</v>
      </c>
      <c r="AE16" s="5">
        <f t="shared" ref="AE16" si="3">SUM(B16:AD16)</f>
        <v>1178330.29</v>
      </c>
      <c r="AF16" s="5">
        <f t="shared" ref="AF16" si="4">ROUND(AE16*0.35,2)</f>
        <v>412415.6</v>
      </c>
    </row>
    <row r="17" spans="1:32" ht="15" customHeight="1" x14ac:dyDescent="0.25">
      <c r="A17" s="20">
        <f t="shared" si="2"/>
        <v>44793</v>
      </c>
      <c r="B17" s="5">
        <v>312232</v>
      </c>
      <c r="C17" s="5">
        <v>171305</v>
      </c>
      <c r="D17" s="5">
        <v>0</v>
      </c>
      <c r="E17" s="5">
        <v>178953</v>
      </c>
      <c r="F17" s="5">
        <v>14644.54</v>
      </c>
      <c r="G17" s="5"/>
      <c r="H17" s="5"/>
      <c r="I17" s="5">
        <v>22944</v>
      </c>
      <c r="J17" s="5">
        <v>60297</v>
      </c>
      <c r="K17" s="5">
        <v>0</v>
      </c>
      <c r="L17" s="5"/>
      <c r="M17" s="5">
        <v>-55176.75</v>
      </c>
      <c r="N17" s="5">
        <v>155038.75</v>
      </c>
      <c r="O17" s="5">
        <v>34708</v>
      </c>
      <c r="P17" s="5">
        <v>10310.5</v>
      </c>
      <c r="Q17" s="5">
        <v>13187.25</v>
      </c>
      <c r="R17" s="5">
        <v>56240</v>
      </c>
      <c r="S17" s="5"/>
      <c r="T17" s="5">
        <v>40711.51</v>
      </c>
      <c r="U17" s="5">
        <v>113161.5</v>
      </c>
      <c r="V17" s="5"/>
      <c r="W17" s="5">
        <v>34224.5</v>
      </c>
      <c r="X17" s="5"/>
      <c r="Y17" s="5"/>
      <c r="Z17" s="5"/>
      <c r="AA17" s="5"/>
      <c r="AB17" s="5">
        <v>100910</v>
      </c>
      <c r="AC17" s="5">
        <v>18841</v>
      </c>
      <c r="AD17" s="5">
        <v>28676</v>
      </c>
      <c r="AE17" s="5">
        <f t="shared" ref="AE17" si="5">SUM(B17:AD17)</f>
        <v>1311207.8</v>
      </c>
      <c r="AF17" s="5">
        <f t="shared" ref="AF17" si="6">ROUND(AE17*0.35,2)</f>
        <v>458922.73</v>
      </c>
    </row>
    <row r="18" spans="1:32" ht="15" customHeight="1" x14ac:dyDescent="0.25">
      <c r="A18" s="20">
        <f t="shared" si="2"/>
        <v>44800</v>
      </c>
      <c r="B18" s="5">
        <v>377962</v>
      </c>
      <c r="C18" s="5">
        <v>140946.5</v>
      </c>
      <c r="D18" s="5">
        <v>0</v>
      </c>
      <c r="E18" s="5">
        <v>3892</v>
      </c>
      <c r="F18" s="5">
        <v>26327.68</v>
      </c>
      <c r="G18" s="5"/>
      <c r="H18" s="5"/>
      <c r="I18" s="5">
        <v>57347</v>
      </c>
      <c r="J18" s="5">
        <v>45859</v>
      </c>
      <c r="K18" s="5">
        <v>0</v>
      </c>
      <c r="L18" s="5"/>
      <c r="M18" s="5">
        <v>62987.25</v>
      </c>
      <c r="N18" s="5">
        <v>139786.5</v>
      </c>
      <c r="O18" s="5">
        <v>47518</v>
      </c>
      <c r="P18" s="5">
        <v>6731</v>
      </c>
      <c r="Q18" s="5">
        <v>34939</v>
      </c>
      <c r="R18" s="5">
        <v>57925</v>
      </c>
      <c r="S18" s="5"/>
      <c r="T18" s="5">
        <v>52937.51</v>
      </c>
      <c r="U18" s="5">
        <v>90057</v>
      </c>
      <c r="V18" s="5"/>
      <c r="W18" s="5">
        <v>28050.75</v>
      </c>
      <c r="X18" s="5"/>
      <c r="Y18" s="5"/>
      <c r="Z18" s="5"/>
      <c r="AA18" s="5"/>
      <c r="AB18" s="5">
        <v>132256.5</v>
      </c>
      <c r="AC18" s="5">
        <v>13646.5</v>
      </c>
      <c r="AD18" s="5">
        <v>52762</v>
      </c>
      <c r="AE18" s="5">
        <f t="shared" ref="AE18" si="7">SUM(B18:AD18)</f>
        <v>1371931.19</v>
      </c>
      <c r="AF18" s="5">
        <f t="shared" ref="AF18" si="8">ROUND(AE18*0.35,2)</f>
        <v>480175.92</v>
      </c>
    </row>
    <row r="19" spans="1:32" ht="15" customHeight="1" x14ac:dyDescent="0.25">
      <c r="A19" s="20">
        <f t="shared" si="2"/>
        <v>44807</v>
      </c>
      <c r="B19" s="5">
        <v>357878.5</v>
      </c>
      <c r="C19" s="5">
        <v>99878.5</v>
      </c>
      <c r="D19" s="5">
        <v>0</v>
      </c>
      <c r="E19" s="5">
        <v>105943</v>
      </c>
      <c r="F19" s="5">
        <v>151.76</v>
      </c>
      <c r="G19" s="5"/>
      <c r="H19" s="5"/>
      <c r="I19" s="5">
        <v>26187</v>
      </c>
      <c r="J19" s="5">
        <v>44797</v>
      </c>
      <c r="K19" s="5">
        <v>0</v>
      </c>
      <c r="L19" s="5"/>
      <c r="M19" s="5">
        <v>82592.5</v>
      </c>
      <c r="N19" s="5">
        <v>96337.75</v>
      </c>
      <c r="O19" s="5">
        <v>35930</v>
      </c>
      <c r="P19" s="5">
        <v>16024</v>
      </c>
      <c r="Q19" s="5">
        <v>28543</v>
      </c>
      <c r="R19" s="5">
        <v>61645</v>
      </c>
      <c r="S19" s="5"/>
      <c r="T19" s="5">
        <v>70251.67</v>
      </c>
      <c r="U19" s="5">
        <v>117945.5</v>
      </c>
      <c r="V19" s="5"/>
      <c r="W19" s="5">
        <v>32825.25</v>
      </c>
      <c r="X19" s="5"/>
      <c r="Y19" s="5"/>
      <c r="Z19" s="5"/>
      <c r="AA19" s="5"/>
      <c r="AB19" s="5">
        <v>73902</v>
      </c>
      <c r="AC19" s="5">
        <v>19567</v>
      </c>
      <c r="AD19" s="5">
        <v>52565</v>
      </c>
      <c r="AE19" s="5">
        <f t="shared" ref="AE19" si="9">SUM(B19:AD19)</f>
        <v>1322964.4300000002</v>
      </c>
      <c r="AF19" s="5">
        <f t="shared" ref="AF19" si="10">ROUND(AE19*0.35,2)</f>
        <v>463037.55</v>
      </c>
    </row>
    <row r="20" spans="1:32" ht="15" customHeight="1" x14ac:dyDescent="0.25">
      <c r="A20" s="20">
        <f t="shared" si="2"/>
        <v>44814</v>
      </c>
      <c r="B20" s="5">
        <v>305082.5</v>
      </c>
      <c r="C20" s="5">
        <v>83263.5</v>
      </c>
      <c r="D20" s="5">
        <v>0</v>
      </c>
      <c r="E20" s="5">
        <v>106661</v>
      </c>
      <c r="F20" s="5">
        <v>19909.07</v>
      </c>
      <c r="G20" s="5"/>
      <c r="H20" s="5"/>
      <c r="I20" s="5">
        <v>40022</v>
      </c>
      <c r="J20" s="5">
        <v>44825</v>
      </c>
      <c r="K20" s="5">
        <v>0</v>
      </c>
      <c r="L20" s="5"/>
      <c r="M20" s="5">
        <v>-12828.5</v>
      </c>
      <c r="N20" s="5">
        <v>77401</v>
      </c>
      <c r="O20" s="5">
        <v>15753</v>
      </c>
      <c r="P20" s="5">
        <v>30040</v>
      </c>
      <c r="Q20" s="5">
        <v>8010.5</v>
      </c>
      <c r="R20" s="5">
        <v>58851</v>
      </c>
      <c r="S20" s="5"/>
      <c r="T20" s="5">
        <v>74817.06</v>
      </c>
      <c r="U20" s="5">
        <v>135265</v>
      </c>
      <c r="V20" s="5"/>
      <c r="W20" s="5">
        <v>27234.25</v>
      </c>
      <c r="X20" s="5"/>
      <c r="Y20" s="5"/>
      <c r="Z20" s="5"/>
      <c r="AA20" s="5"/>
      <c r="AB20" s="5">
        <v>84179</v>
      </c>
      <c r="AC20" s="5">
        <v>20538.5</v>
      </c>
      <c r="AD20" s="5">
        <v>42298.5</v>
      </c>
      <c r="AE20" s="5">
        <f t="shared" ref="AE20" si="11">SUM(B20:AD20)</f>
        <v>1161322.3800000001</v>
      </c>
      <c r="AF20" s="5">
        <f t="shared" ref="AF20" si="12">ROUND(AE20*0.35,2)</f>
        <v>406462.83</v>
      </c>
    </row>
    <row r="21" spans="1:32" ht="15" customHeight="1" x14ac:dyDescent="0.25">
      <c r="A21" s="20">
        <f t="shared" si="2"/>
        <v>44821</v>
      </c>
      <c r="B21" s="5">
        <v>321564</v>
      </c>
      <c r="C21" s="5">
        <v>-40838.5</v>
      </c>
      <c r="D21" s="5">
        <v>0</v>
      </c>
      <c r="E21" s="5">
        <v>35271</v>
      </c>
      <c r="F21" s="5">
        <v>17010.330000000002</v>
      </c>
      <c r="G21" s="5"/>
      <c r="H21" s="5"/>
      <c r="I21" s="5">
        <v>34335</v>
      </c>
      <c r="J21" s="5">
        <v>51987</v>
      </c>
      <c r="K21" s="5">
        <v>0</v>
      </c>
      <c r="L21" s="5"/>
      <c r="M21" s="5">
        <v>3089.75</v>
      </c>
      <c r="N21" s="5">
        <v>216917</v>
      </c>
      <c r="O21" s="5">
        <v>26399</v>
      </c>
      <c r="P21" s="5">
        <v>19877.5</v>
      </c>
      <c r="Q21" s="5">
        <v>26911.75</v>
      </c>
      <c r="R21" s="5">
        <v>53769</v>
      </c>
      <c r="S21" s="5"/>
      <c r="T21" s="5">
        <v>2621.58</v>
      </c>
      <c r="U21" s="5">
        <v>55450.5</v>
      </c>
      <c r="V21" s="5"/>
      <c r="W21" s="5">
        <v>29153.5</v>
      </c>
      <c r="X21" s="5"/>
      <c r="Y21" s="5"/>
      <c r="Z21" s="5"/>
      <c r="AA21" s="5"/>
      <c r="AB21" s="5">
        <v>48697</v>
      </c>
      <c r="AC21" s="5">
        <v>10303</v>
      </c>
      <c r="AD21" s="5">
        <v>52895.5</v>
      </c>
      <c r="AE21" s="5">
        <f t="shared" ref="AE21" si="13">SUM(B21:AD21)</f>
        <v>965413.91</v>
      </c>
      <c r="AF21" s="5">
        <f t="shared" ref="AF21" si="14">ROUND(AE21*0.35,2)</f>
        <v>337894.87</v>
      </c>
    </row>
    <row r="22" spans="1:32" ht="15" customHeight="1" x14ac:dyDescent="0.25">
      <c r="A22" s="20">
        <f t="shared" si="2"/>
        <v>44828</v>
      </c>
      <c r="B22" s="5">
        <v>247737</v>
      </c>
      <c r="C22" s="5">
        <v>180943</v>
      </c>
      <c r="D22" s="5">
        <v>0</v>
      </c>
      <c r="E22" s="5">
        <v>29063</v>
      </c>
      <c r="F22" s="5">
        <v>9755.2999999999993</v>
      </c>
      <c r="G22" s="5"/>
      <c r="H22" s="5"/>
      <c r="I22" s="5">
        <v>17807</v>
      </c>
      <c r="J22" s="5">
        <v>6072.5</v>
      </c>
      <c r="K22" s="5">
        <v>2822</v>
      </c>
      <c r="L22" s="5"/>
      <c r="M22" s="5">
        <v>50430.5</v>
      </c>
      <c r="N22" s="5">
        <v>154496.25</v>
      </c>
      <c r="O22" s="5">
        <v>16328</v>
      </c>
      <c r="P22" s="5">
        <v>56426.5</v>
      </c>
      <c r="Q22" s="5">
        <v>10349.75</v>
      </c>
      <c r="R22" s="5">
        <v>54856</v>
      </c>
      <c r="S22" s="5"/>
      <c r="T22" s="5">
        <v>57940.45</v>
      </c>
      <c r="U22" s="5">
        <v>108653.5</v>
      </c>
      <c r="V22" s="5"/>
      <c r="W22" s="5">
        <v>17582.5</v>
      </c>
      <c r="X22" s="5"/>
      <c r="Y22" s="5"/>
      <c r="Z22" s="5"/>
      <c r="AA22" s="5"/>
      <c r="AB22" s="5">
        <v>50838</v>
      </c>
      <c r="AC22" s="5">
        <v>8457</v>
      </c>
      <c r="AD22" s="5">
        <v>18640.5</v>
      </c>
      <c r="AE22" s="5">
        <f t="shared" ref="AE22" si="15">SUM(B22:AD22)</f>
        <v>1099198.75</v>
      </c>
      <c r="AF22" s="5">
        <f t="shared" ref="AF22" si="16">ROUND(AE22*0.35,2)</f>
        <v>384719.56</v>
      </c>
    </row>
    <row r="23" spans="1:32" ht="15" customHeight="1" x14ac:dyDescent="0.25">
      <c r="A23" s="20">
        <f t="shared" si="2"/>
        <v>44835</v>
      </c>
      <c r="B23" s="5">
        <v>374646.5</v>
      </c>
      <c r="C23" s="5">
        <v>182534.5</v>
      </c>
      <c r="D23" s="5">
        <v>0</v>
      </c>
      <c r="E23" s="5">
        <v>24610</v>
      </c>
      <c r="F23" s="5">
        <v>24432.9</v>
      </c>
      <c r="G23" s="5"/>
      <c r="H23" s="5"/>
      <c r="I23" s="5">
        <v>27336</v>
      </c>
      <c r="J23" s="5">
        <v>22816.5</v>
      </c>
      <c r="K23" s="5">
        <v>6392</v>
      </c>
      <c r="L23" s="5"/>
      <c r="M23" s="5">
        <v>1591</v>
      </c>
      <c r="N23" s="5">
        <v>150323.5</v>
      </c>
      <c r="O23" s="5">
        <v>48888</v>
      </c>
      <c r="P23" s="5">
        <v>29900.5</v>
      </c>
      <c r="Q23" s="5">
        <v>39164.5</v>
      </c>
      <c r="R23" s="5">
        <v>57055</v>
      </c>
      <c r="S23" s="5"/>
      <c r="T23" s="5">
        <v>41434</v>
      </c>
      <c r="U23" s="5">
        <v>54998.5</v>
      </c>
      <c r="V23" s="5"/>
      <c r="W23" s="5">
        <v>15273</v>
      </c>
      <c r="X23" s="5"/>
      <c r="Y23" s="5"/>
      <c r="Z23" s="5"/>
      <c r="AA23" s="5"/>
      <c r="AB23" s="5">
        <v>104547.5</v>
      </c>
      <c r="AC23" s="5">
        <v>8687</v>
      </c>
      <c r="AD23" s="5">
        <v>8497.5</v>
      </c>
      <c r="AE23" s="5">
        <f t="shared" ref="AE23" si="17">SUM(B23:AD23)</f>
        <v>1223128.3999999999</v>
      </c>
      <c r="AF23" s="5">
        <f t="shared" ref="AF23" si="18">ROUND(AE23*0.35,2)</f>
        <v>428094.94</v>
      </c>
    </row>
    <row r="24" spans="1:32" ht="15" customHeight="1" x14ac:dyDescent="0.25">
      <c r="A24" s="20">
        <f t="shared" si="2"/>
        <v>44842</v>
      </c>
      <c r="B24" s="5">
        <v>342095</v>
      </c>
      <c r="C24" s="5">
        <v>224595</v>
      </c>
      <c r="D24" s="5">
        <v>0</v>
      </c>
      <c r="E24" s="5">
        <v>122645</v>
      </c>
      <c r="F24" s="5">
        <v>6134.04</v>
      </c>
      <c r="G24" s="5"/>
      <c r="H24" s="5"/>
      <c r="I24" s="5">
        <v>32792</v>
      </c>
      <c r="J24" s="5">
        <v>52773</v>
      </c>
      <c r="K24" s="5">
        <v>-936</v>
      </c>
      <c r="L24" s="5"/>
      <c r="M24" s="5">
        <v>41146</v>
      </c>
      <c r="N24" s="5">
        <v>122742.5</v>
      </c>
      <c r="O24" s="5">
        <v>22766</v>
      </c>
      <c r="P24" s="5">
        <v>27622.5</v>
      </c>
      <c r="Q24" s="5">
        <v>20545.75</v>
      </c>
      <c r="R24" s="5">
        <v>57562</v>
      </c>
      <c r="S24" s="5"/>
      <c r="T24" s="5">
        <v>44350.5</v>
      </c>
      <c r="U24" s="5">
        <v>105577.5</v>
      </c>
      <c r="V24" s="5"/>
      <c r="W24" s="5">
        <v>13449</v>
      </c>
      <c r="X24" s="5"/>
      <c r="Y24" s="5"/>
      <c r="Z24" s="5"/>
      <c r="AA24" s="5"/>
      <c r="AB24" s="5">
        <v>74429</v>
      </c>
      <c r="AC24" s="5">
        <v>13350</v>
      </c>
      <c r="AD24" s="5">
        <v>22554</v>
      </c>
      <c r="AE24" s="5">
        <f t="shared" ref="AE24" si="19">SUM(B24:AD24)</f>
        <v>1346192.79</v>
      </c>
      <c r="AF24" s="5">
        <f t="shared" ref="AF24" si="20">ROUND(AE24*0.35,2)</f>
        <v>471167.48</v>
      </c>
    </row>
    <row r="25" spans="1:32" ht="15" customHeight="1" x14ac:dyDescent="0.25">
      <c r="A25" s="20">
        <f t="shared" si="2"/>
        <v>44849</v>
      </c>
      <c r="B25" s="5">
        <v>346935</v>
      </c>
      <c r="C25" s="5">
        <v>161257.5</v>
      </c>
      <c r="D25" s="5">
        <v>0</v>
      </c>
      <c r="E25" s="5">
        <v>108031</v>
      </c>
      <c r="F25" s="5">
        <v>10876.96</v>
      </c>
      <c r="G25" s="5"/>
      <c r="H25" s="5"/>
      <c r="I25" s="5">
        <v>30757</v>
      </c>
      <c r="J25" s="5">
        <v>48688</v>
      </c>
      <c r="K25" s="5">
        <v>2401</v>
      </c>
      <c r="L25" s="5"/>
      <c r="M25" s="5">
        <v>-71371.75</v>
      </c>
      <c r="N25" s="5">
        <v>194314.25</v>
      </c>
      <c r="O25" s="5">
        <v>40991</v>
      </c>
      <c r="P25" s="5">
        <v>25042</v>
      </c>
      <c r="Q25" s="5">
        <v>46829.5</v>
      </c>
      <c r="R25" s="5">
        <v>59957</v>
      </c>
      <c r="S25" s="5"/>
      <c r="T25" s="5">
        <v>80890.5</v>
      </c>
      <c r="U25" s="5">
        <v>110659.5</v>
      </c>
      <c r="V25" s="5"/>
      <c r="W25" s="5">
        <v>27119.75</v>
      </c>
      <c r="X25" s="5"/>
      <c r="Y25" s="5"/>
      <c r="Z25" s="5"/>
      <c r="AA25" s="5"/>
      <c r="AB25" s="5">
        <v>92494</v>
      </c>
      <c r="AC25" s="5">
        <v>11447</v>
      </c>
      <c r="AD25" s="5">
        <v>23011</v>
      </c>
      <c r="AE25" s="5">
        <f t="shared" ref="AE25" si="21">SUM(B25:AD25)</f>
        <v>1350330.21</v>
      </c>
      <c r="AF25" s="5">
        <f t="shared" ref="AF25" si="22">ROUND(AE25*0.35,2)</f>
        <v>472615.57</v>
      </c>
    </row>
    <row r="26" spans="1:32" ht="15" customHeight="1" x14ac:dyDescent="0.25">
      <c r="A26" s="20">
        <f t="shared" si="2"/>
        <v>44856</v>
      </c>
      <c r="B26" s="5">
        <v>383876</v>
      </c>
      <c r="C26" s="5">
        <v>-9283</v>
      </c>
      <c r="D26" s="5">
        <v>0</v>
      </c>
      <c r="E26" s="5">
        <v>-10514</v>
      </c>
      <c r="F26" s="5">
        <v>1451.83</v>
      </c>
      <c r="G26" s="5"/>
      <c r="H26" s="5"/>
      <c r="I26" s="5">
        <v>38123</v>
      </c>
      <c r="J26" s="5">
        <v>53837</v>
      </c>
      <c r="K26" s="5">
        <v>5052</v>
      </c>
      <c r="L26" s="5"/>
      <c r="M26" s="5">
        <v>13978.25</v>
      </c>
      <c r="N26" s="5">
        <v>210555.25</v>
      </c>
      <c r="O26" s="5">
        <v>20552</v>
      </c>
      <c r="P26" s="5">
        <v>40083</v>
      </c>
      <c r="Q26" s="5">
        <v>32680</v>
      </c>
      <c r="R26" s="5">
        <v>57500</v>
      </c>
      <c r="S26" s="5"/>
      <c r="T26" s="5">
        <v>39580.300000000003</v>
      </c>
      <c r="U26" s="5">
        <v>151804</v>
      </c>
      <c r="V26" s="5"/>
      <c r="W26" s="5">
        <v>17290.5</v>
      </c>
      <c r="X26" s="5"/>
      <c r="Y26" s="5"/>
      <c r="Z26" s="5"/>
      <c r="AA26" s="5"/>
      <c r="AB26" s="5">
        <v>79737</v>
      </c>
      <c r="AC26" s="5">
        <v>-4881</v>
      </c>
      <c r="AD26" s="5">
        <v>35570</v>
      </c>
      <c r="AE26" s="5">
        <f t="shared" ref="AE26" si="23">SUM(B26:AD26)</f>
        <v>1156992.1300000001</v>
      </c>
      <c r="AF26" s="5">
        <f t="shared" ref="AF26" si="24">ROUND(AE26*0.35,2)</f>
        <v>404947.25</v>
      </c>
    </row>
    <row r="27" spans="1:32" ht="15" customHeight="1" x14ac:dyDescent="0.25">
      <c r="A27" s="20">
        <f t="shared" si="2"/>
        <v>44863</v>
      </c>
      <c r="B27" s="5">
        <v>371521</v>
      </c>
      <c r="C27" s="5">
        <v>-124029</v>
      </c>
      <c r="D27" s="5">
        <v>0</v>
      </c>
      <c r="E27" s="5">
        <v>133226</v>
      </c>
      <c r="F27" s="5">
        <v>19916.11</v>
      </c>
      <c r="G27" s="5"/>
      <c r="H27" s="5"/>
      <c r="I27" s="5">
        <v>-1234</v>
      </c>
      <c r="J27" s="5">
        <v>6028</v>
      </c>
      <c r="K27" s="5">
        <v>1982</v>
      </c>
      <c r="L27" s="5"/>
      <c r="M27" s="5">
        <v>31102.5</v>
      </c>
      <c r="N27" s="5">
        <v>54506.5</v>
      </c>
      <c r="O27" s="5">
        <v>38411.5</v>
      </c>
      <c r="P27" s="5">
        <v>14685.5</v>
      </c>
      <c r="Q27" s="5">
        <v>15244.75</v>
      </c>
      <c r="R27" s="5">
        <v>58700</v>
      </c>
      <c r="S27" s="5"/>
      <c r="T27" s="5">
        <v>33030.33</v>
      </c>
      <c r="U27" s="5">
        <v>96777.5</v>
      </c>
      <c r="V27" s="5"/>
      <c r="W27" s="5">
        <v>20145.25</v>
      </c>
      <c r="X27" s="5"/>
      <c r="Y27" s="5"/>
      <c r="Z27" s="5"/>
      <c r="AA27" s="5"/>
      <c r="AB27" s="5">
        <v>82668</v>
      </c>
      <c r="AC27" s="5">
        <v>13603</v>
      </c>
      <c r="AD27" s="5">
        <v>1769.5</v>
      </c>
      <c r="AE27" s="5">
        <f t="shared" ref="AE27" si="25">SUM(B27:AD27)</f>
        <v>868054.44</v>
      </c>
      <c r="AF27" s="5">
        <f t="shared" ref="AF27" si="26">ROUND(AE27*0.35,2)</f>
        <v>303819.05</v>
      </c>
    </row>
    <row r="28" spans="1:32" ht="15" customHeight="1" x14ac:dyDescent="0.25">
      <c r="A28" s="20">
        <f t="shared" si="2"/>
        <v>44870</v>
      </c>
      <c r="B28" s="5">
        <v>170802.5</v>
      </c>
      <c r="C28" s="5">
        <v>65373.5</v>
      </c>
      <c r="D28" s="5">
        <v>0</v>
      </c>
      <c r="E28" s="5">
        <v>81303</v>
      </c>
      <c r="F28" s="5">
        <v>13632.79</v>
      </c>
      <c r="G28" s="5"/>
      <c r="H28" s="5"/>
      <c r="I28" s="5">
        <v>35859</v>
      </c>
      <c r="J28" s="5">
        <v>57878</v>
      </c>
      <c r="K28" s="5">
        <v>4624</v>
      </c>
      <c r="L28" s="5"/>
      <c r="M28" s="5">
        <v>59521.5</v>
      </c>
      <c r="N28" s="5">
        <v>89880.5</v>
      </c>
      <c r="O28" s="5">
        <v>-1328</v>
      </c>
      <c r="P28" s="5">
        <v>37889.5</v>
      </c>
      <c r="Q28" s="5">
        <v>12275.25</v>
      </c>
      <c r="R28" s="5">
        <v>59109</v>
      </c>
      <c r="S28" s="5"/>
      <c r="T28" s="5">
        <v>66954.5</v>
      </c>
      <c r="U28" s="5">
        <v>75197</v>
      </c>
      <c r="V28" s="5"/>
      <c r="W28" s="5">
        <v>32086.25</v>
      </c>
      <c r="X28" s="5"/>
      <c r="Y28" s="5"/>
      <c r="Z28" s="5"/>
      <c r="AA28" s="5"/>
      <c r="AB28" s="5">
        <v>103492</v>
      </c>
      <c r="AC28" s="5">
        <v>11926</v>
      </c>
      <c r="AD28" s="5">
        <v>7471</v>
      </c>
      <c r="AE28" s="5">
        <f t="shared" ref="AE28" si="27">SUM(B28:AD28)</f>
        <v>983947.29</v>
      </c>
      <c r="AF28" s="5">
        <f t="shared" ref="AF28" si="28">ROUND(AE28*0.35,2)</f>
        <v>344381.55</v>
      </c>
    </row>
    <row r="29" spans="1:32" ht="15" customHeight="1" x14ac:dyDescent="0.25">
      <c r="A29" s="20">
        <f t="shared" si="2"/>
        <v>44877</v>
      </c>
      <c r="B29" s="5">
        <v>50227</v>
      </c>
      <c r="C29" s="5">
        <v>133371</v>
      </c>
      <c r="D29" s="5">
        <v>0</v>
      </c>
      <c r="E29" s="5">
        <v>133968</v>
      </c>
      <c r="F29" s="5">
        <v>7475.92</v>
      </c>
      <c r="G29" s="5"/>
      <c r="H29" s="5"/>
      <c r="I29" s="5">
        <v>31722.5</v>
      </c>
      <c r="J29" s="5">
        <v>43243</v>
      </c>
      <c r="K29" s="5">
        <v>3449</v>
      </c>
      <c r="L29" s="5"/>
      <c r="M29" s="5">
        <v>84363</v>
      </c>
      <c r="N29" s="5">
        <v>228730.5</v>
      </c>
      <c r="O29" s="5">
        <v>43444.5</v>
      </c>
      <c r="P29" s="5">
        <v>21322</v>
      </c>
      <c r="Q29" s="5">
        <v>28016</v>
      </c>
      <c r="R29" s="5">
        <v>65629</v>
      </c>
      <c r="S29" s="5"/>
      <c r="T29" s="5">
        <v>76357.149999999994</v>
      </c>
      <c r="U29" s="5">
        <v>89803.5</v>
      </c>
      <c r="V29" s="5"/>
      <c r="W29" s="5">
        <v>28039.25</v>
      </c>
      <c r="X29" s="5"/>
      <c r="Y29" s="5"/>
      <c r="Z29" s="5"/>
      <c r="AA29" s="5"/>
      <c r="AB29" s="5">
        <v>49770</v>
      </c>
      <c r="AC29" s="5">
        <v>7735</v>
      </c>
      <c r="AD29" s="5">
        <v>34512</v>
      </c>
      <c r="AE29" s="5">
        <f t="shared" ref="AE29" si="29">SUM(B29:AD29)</f>
        <v>1161178.3199999998</v>
      </c>
      <c r="AF29" s="5">
        <f t="shared" ref="AF29" si="30">ROUND(AE29*0.35,2)</f>
        <v>406412.41</v>
      </c>
    </row>
    <row r="30" spans="1:32" ht="15" customHeight="1" x14ac:dyDescent="0.25">
      <c r="A30" s="20">
        <f t="shared" si="2"/>
        <v>44884</v>
      </c>
      <c r="B30" s="5">
        <v>539757.5</v>
      </c>
      <c r="C30" s="5">
        <v>79120</v>
      </c>
      <c r="D30" s="5">
        <v>0</v>
      </c>
      <c r="E30" s="5">
        <v>36087</v>
      </c>
      <c r="F30" s="5">
        <v>10163.200000000001</v>
      </c>
      <c r="G30" s="5"/>
      <c r="H30" s="5"/>
      <c r="I30" s="5">
        <v>21337.5</v>
      </c>
      <c r="J30" s="5">
        <v>45389</v>
      </c>
      <c r="K30" s="5">
        <v>1181</v>
      </c>
      <c r="L30" s="5"/>
      <c r="M30" s="5">
        <v>35980.75</v>
      </c>
      <c r="N30" s="5">
        <v>178296</v>
      </c>
      <c r="O30" s="5">
        <v>30628</v>
      </c>
      <c r="P30" s="5">
        <v>14485.5</v>
      </c>
      <c r="Q30" s="5">
        <v>34027.75</v>
      </c>
      <c r="R30" s="5">
        <v>60391</v>
      </c>
      <c r="S30" s="5"/>
      <c r="T30" s="5">
        <v>54349.5</v>
      </c>
      <c r="U30" s="5">
        <v>75146.5</v>
      </c>
      <c r="V30" s="5"/>
      <c r="W30" s="5">
        <v>4175.5</v>
      </c>
      <c r="X30" s="5"/>
      <c r="Y30" s="5"/>
      <c r="Z30" s="5"/>
      <c r="AA30" s="5"/>
      <c r="AB30" s="5">
        <v>75805</v>
      </c>
      <c r="AC30" s="5">
        <v>4944</v>
      </c>
      <c r="AD30" s="5">
        <v>21843</v>
      </c>
      <c r="AE30" s="5">
        <f t="shared" ref="AE30" si="31">SUM(B30:AD30)</f>
        <v>1323107.7</v>
      </c>
      <c r="AF30" s="5">
        <f t="shared" ref="AF30" si="32">ROUND(AE30*0.35,2)</f>
        <v>463087.7</v>
      </c>
    </row>
    <row r="31" spans="1:32" ht="15" customHeight="1" x14ac:dyDescent="0.25">
      <c r="A31" s="20">
        <f t="shared" si="2"/>
        <v>44891</v>
      </c>
      <c r="B31" s="5">
        <v>500095.5</v>
      </c>
      <c r="C31" s="5">
        <v>127641</v>
      </c>
      <c r="D31" s="5">
        <v>0</v>
      </c>
      <c r="E31" s="5">
        <v>93572</v>
      </c>
      <c r="F31" s="5">
        <v>11270.91</v>
      </c>
      <c r="G31" s="5"/>
      <c r="H31" s="5"/>
      <c r="I31" s="5">
        <v>43744.5</v>
      </c>
      <c r="J31" s="5">
        <v>29067</v>
      </c>
      <c r="K31" s="5">
        <v>2353</v>
      </c>
      <c r="L31" s="5"/>
      <c r="M31" s="5">
        <v>45835.25</v>
      </c>
      <c r="N31" s="5">
        <v>169643.25</v>
      </c>
      <c r="O31" s="5">
        <v>23701</v>
      </c>
      <c r="P31" s="5">
        <v>50896</v>
      </c>
      <c r="Q31" s="5">
        <v>6273.25</v>
      </c>
      <c r="R31" s="5">
        <v>71936</v>
      </c>
      <c r="S31" s="5"/>
      <c r="T31" s="5">
        <v>58671</v>
      </c>
      <c r="U31" s="5">
        <v>57281.5</v>
      </c>
      <c r="V31" s="5"/>
      <c r="W31" s="5">
        <v>14837</v>
      </c>
      <c r="X31" s="5"/>
      <c r="Y31" s="5"/>
      <c r="Z31" s="5"/>
      <c r="AA31" s="5"/>
      <c r="AB31" s="5">
        <v>92680</v>
      </c>
      <c r="AC31" s="5">
        <v>21646</v>
      </c>
      <c r="AD31" s="5">
        <v>13969</v>
      </c>
      <c r="AE31" s="5">
        <f t="shared" ref="AE31" si="33">SUM(B31:AD31)</f>
        <v>1435113.1600000001</v>
      </c>
      <c r="AF31" s="5">
        <f t="shared" ref="AF31" si="34">ROUND(AE31*0.35,2)</f>
        <v>502289.61</v>
      </c>
    </row>
    <row r="32" spans="1:32" ht="15" customHeight="1" x14ac:dyDescent="0.25">
      <c r="A32" s="20">
        <f t="shared" si="2"/>
        <v>44898</v>
      </c>
      <c r="B32" s="5">
        <v>425652.5</v>
      </c>
      <c r="C32" s="5">
        <v>287474.5</v>
      </c>
      <c r="D32" s="5">
        <v>0</v>
      </c>
      <c r="E32" s="5">
        <v>98792</v>
      </c>
      <c r="F32" s="5">
        <v>8077.31</v>
      </c>
      <c r="G32" s="5"/>
      <c r="H32" s="5"/>
      <c r="I32" s="5">
        <v>32006.5</v>
      </c>
      <c r="J32" s="5">
        <v>30383</v>
      </c>
      <c r="K32" s="5">
        <v>3063</v>
      </c>
      <c r="L32" s="5"/>
      <c r="M32" s="5">
        <v>4578.5</v>
      </c>
      <c r="N32" s="5">
        <v>48204.75</v>
      </c>
      <c r="O32" s="5">
        <v>24409</v>
      </c>
      <c r="P32" s="5">
        <v>4548.5</v>
      </c>
      <c r="Q32" s="5">
        <v>32909.25</v>
      </c>
      <c r="R32" s="5">
        <v>64402</v>
      </c>
      <c r="S32" s="5"/>
      <c r="T32" s="5">
        <v>58750.03</v>
      </c>
      <c r="U32" s="5">
        <v>89924</v>
      </c>
      <c r="V32" s="5"/>
      <c r="W32" s="5">
        <v>25299.75</v>
      </c>
      <c r="X32" s="5"/>
      <c r="Y32" s="5"/>
      <c r="Z32" s="5"/>
      <c r="AA32" s="5"/>
      <c r="AB32" s="5">
        <v>69652</v>
      </c>
      <c r="AC32" s="5">
        <v>16976.5</v>
      </c>
      <c r="AD32" s="5">
        <v>23708.5</v>
      </c>
      <c r="AE32" s="5">
        <f t="shared" ref="AE32" si="35">SUM(B32:AD32)</f>
        <v>1348811.59</v>
      </c>
      <c r="AF32" s="5">
        <f t="shared" ref="AF32" si="36">ROUND(AE32*0.35,2)</f>
        <v>472084.06</v>
      </c>
    </row>
    <row r="33" spans="1:32" ht="15" customHeight="1" x14ac:dyDescent="0.25">
      <c r="A33" s="20">
        <f t="shared" si="2"/>
        <v>44905</v>
      </c>
      <c r="B33" s="5">
        <v>329249.5</v>
      </c>
      <c r="C33" s="5">
        <v>158945.5</v>
      </c>
      <c r="D33" s="5">
        <v>0</v>
      </c>
      <c r="E33" s="5">
        <v>81798</v>
      </c>
      <c r="F33" s="5">
        <v>12369.78</v>
      </c>
      <c r="G33" s="5"/>
      <c r="H33" s="5"/>
      <c r="I33" s="5">
        <v>37941</v>
      </c>
      <c r="J33" s="5">
        <v>40681</v>
      </c>
      <c r="K33" s="5">
        <v>2597</v>
      </c>
      <c r="L33" s="5"/>
      <c r="M33" s="5">
        <v>40989.5</v>
      </c>
      <c r="N33" s="5">
        <v>166545</v>
      </c>
      <c r="O33" s="5">
        <v>42592</v>
      </c>
      <c r="P33" s="5">
        <v>26666.5</v>
      </c>
      <c r="Q33" s="5">
        <v>28384</v>
      </c>
      <c r="R33" s="5">
        <v>59838</v>
      </c>
      <c r="S33" s="5"/>
      <c r="T33" s="5">
        <v>16726.87</v>
      </c>
      <c r="U33" s="5">
        <v>71549</v>
      </c>
      <c r="V33" s="5"/>
      <c r="W33" s="5">
        <v>1567.5</v>
      </c>
      <c r="X33" s="5"/>
      <c r="Y33" s="5"/>
      <c r="Z33" s="5"/>
      <c r="AA33" s="5"/>
      <c r="AB33" s="5">
        <v>61397</v>
      </c>
      <c r="AC33" s="5">
        <v>11122</v>
      </c>
      <c r="AD33" s="5">
        <v>24619.5</v>
      </c>
      <c r="AE33" s="5">
        <f t="shared" ref="AE33" si="37">SUM(B33:AD33)</f>
        <v>1215578.6499999999</v>
      </c>
      <c r="AF33" s="5">
        <f t="shared" ref="AF33" si="38">ROUND(AE33*0.35,2)</f>
        <v>425452.53</v>
      </c>
    </row>
    <row r="34" spans="1:32" ht="15" customHeight="1" x14ac:dyDescent="0.25">
      <c r="A34" s="20">
        <f t="shared" si="2"/>
        <v>44912</v>
      </c>
      <c r="B34" s="5">
        <v>340842</v>
      </c>
      <c r="C34" s="5">
        <v>-81823</v>
      </c>
      <c r="D34" s="5">
        <v>0</v>
      </c>
      <c r="E34" s="5">
        <v>150573</v>
      </c>
      <c r="F34" s="5">
        <v>12900.78</v>
      </c>
      <c r="G34" s="5"/>
      <c r="H34" s="5"/>
      <c r="I34" s="5">
        <v>31880</v>
      </c>
      <c r="J34" s="5">
        <v>39614</v>
      </c>
      <c r="K34" s="5">
        <v>-890</v>
      </c>
      <c r="L34" s="5"/>
      <c r="M34" s="5">
        <v>30757</v>
      </c>
      <c r="N34" s="5">
        <v>98706.25</v>
      </c>
      <c r="O34" s="5">
        <v>40219</v>
      </c>
      <c r="P34" s="5">
        <v>26212.5</v>
      </c>
      <c r="Q34" s="5">
        <v>34703.5</v>
      </c>
      <c r="R34" s="5">
        <v>62073</v>
      </c>
      <c r="S34" s="5"/>
      <c r="T34" s="5">
        <v>40928</v>
      </c>
      <c r="U34" s="5">
        <v>93996</v>
      </c>
      <c r="V34" s="5"/>
      <c r="W34" s="5">
        <v>13444</v>
      </c>
      <c r="X34" s="5"/>
      <c r="Y34" s="5"/>
      <c r="Z34" s="5"/>
      <c r="AA34" s="5"/>
      <c r="AB34" s="5">
        <v>66019</v>
      </c>
      <c r="AC34" s="5">
        <v>13713</v>
      </c>
      <c r="AD34" s="5">
        <v>28082.5</v>
      </c>
      <c r="AE34" s="5">
        <f t="shared" ref="AE34" si="39">SUM(B34:AD34)</f>
        <v>1041950.53</v>
      </c>
      <c r="AF34" s="5">
        <f t="shared" ref="AF34" si="40">ROUND(AE34*0.35,2)</f>
        <v>364682.69</v>
      </c>
    </row>
    <row r="35" spans="1:32" ht="15" customHeight="1" x14ac:dyDescent="0.25">
      <c r="A35" s="20">
        <f t="shared" si="2"/>
        <v>44919</v>
      </c>
      <c r="B35" s="5">
        <v>278795</v>
      </c>
      <c r="C35" s="5">
        <v>192747.5</v>
      </c>
      <c r="D35" s="5">
        <v>0</v>
      </c>
      <c r="E35" s="5">
        <v>36975</v>
      </c>
      <c r="F35" s="5">
        <v>8948.94</v>
      </c>
      <c r="G35" s="5"/>
      <c r="H35" s="5"/>
      <c r="I35" s="5">
        <v>35472</v>
      </c>
      <c r="J35" s="5">
        <v>54997</v>
      </c>
      <c r="K35" s="5">
        <v>3145</v>
      </c>
      <c r="L35" s="5"/>
      <c r="M35" s="5">
        <v>0</v>
      </c>
      <c r="N35" s="5">
        <v>141845.5</v>
      </c>
      <c r="O35" s="5">
        <v>40753</v>
      </c>
      <c r="P35" s="5">
        <v>21139</v>
      </c>
      <c r="Q35" s="5">
        <v>15277.75</v>
      </c>
      <c r="R35" s="5">
        <v>51294</v>
      </c>
      <c r="S35" s="5"/>
      <c r="T35" s="5">
        <v>46116.57</v>
      </c>
      <c r="U35" s="5">
        <v>59762</v>
      </c>
      <c r="V35" s="5"/>
      <c r="W35" s="5">
        <v>17862.5</v>
      </c>
      <c r="X35" s="5"/>
      <c r="Y35" s="5"/>
      <c r="Z35" s="5"/>
      <c r="AA35" s="5"/>
      <c r="AB35" s="5">
        <v>63434</v>
      </c>
      <c r="AC35" s="5">
        <v>5261</v>
      </c>
      <c r="AD35" s="5">
        <v>12178</v>
      </c>
      <c r="AE35" s="5">
        <f t="shared" ref="AE35" si="41">SUM(B35:AD35)</f>
        <v>1086003.7599999998</v>
      </c>
      <c r="AF35" s="5">
        <f t="shared" ref="AF35" si="42">ROUND(AE35*0.35,2)</f>
        <v>380101.32</v>
      </c>
    </row>
    <row r="36" spans="1:32" ht="15" customHeight="1" x14ac:dyDescent="0.25">
      <c r="A36" s="20">
        <f t="shared" si="2"/>
        <v>44926</v>
      </c>
      <c r="B36" s="5">
        <v>402816</v>
      </c>
      <c r="C36" s="5">
        <v>229324</v>
      </c>
      <c r="D36" s="5">
        <v>0</v>
      </c>
      <c r="E36" s="5">
        <v>106679</v>
      </c>
      <c r="F36" s="5">
        <v>7347.19</v>
      </c>
      <c r="G36" s="5"/>
      <c r="H36" s="5"/>
      <c r="I36" s="5">
        <v>47714.5</v>
      </c>
      <c r="J36" s="5">
        <v>87344</v>
      </c>
      <c r="K36" s="5">
        <v>7272</v>
      </c>
      <c r="L36" s="5"/>
      <c r="M36" s="5">
        <v>-8221</v>
      </c>
      <c r="N36" s="5">
        <v>154900.25</v>
      </c>
      <c r="O36" s="5">
        <v>33252</v>
      </c>
      <c r="P36" s="5">
        <v>36883</v>
      </c>
      <c r="Q36" s="5">
        <v>21794.25</v>
      </c>
      <c r="R36" s="5">
        <v>72391</v>
      </c>
      <c r="S36" s="5"/>
      <c r="T36" s="5">
        <v>52217.71</v>
      </c>
      <c r="U36" s="5">
        <v>128545</v>
      </c>
      <c r="V36" s="5"/>
      <c r="W36" s="5">
        <v>27045.75</v>
      </c>
      <c r="X36" s="5"/>
      <c r="Y36" s="5"/>
      <c r="Z36" s="5"/>
      <c r="AA36" s="5"/>
      <c r="AB36" s="5">
        <v>131828</v>
      </c>
      <c r="AC36" s="5">
        <v>20256.5</v>
      </c>
      <c r="AD36" s="5">
        <v>1671.5</v>
      </c>
      <c r="AE36" s="5">
        <f t="shared" ref="AE36" si="43">SUM(B36:AD36)</f>
        <v>1561060.65</v>
      </c>
      <c r="AF36" s="5">
        <f t="shared" ref="AF36" si="44">ROUND(AE36*0.35,2)</f>
        <v>546371.23</v>
      </c>
    </row>
    <row r="37" spans="1:32" ht="15" customHeight="1" x14ac:dyDescent="0.25">
      <c r="A37" s="20">
        <f t="shared" si="2"/>
        <v>44933</v>
      </c>
      <c r="B37" s="5">
        <v>394871</v>
      </c>
      <c r="C37" s="5">
        <v>59413</v>
      </c>
      <c r="D37" s="5">
        <v>0</v>
      </c>
      <c r="E37" s="5">
        <v>104903</v>
      </c>
      <c r="F37" s="5">
        <v>12957.19</v>
      </c>
      <c r="G37" s="5"/>
      <c r="H37" s="5"/>
      <c r="I37" s="5">
        <v>54607.5</v>
      </c>
      <c r="J37" s="5">
        <v>49459</v>
      </c>
      <c r="K37" s="5">
        <v>15002</v>
      </c>
      <c r="L37" s="5"/>
      <c r="M37" s="5">
        <v>6696</v>
      </c>
      <c r="N37" s="5">
        <v>262797</v>
      </c>
      <c r="O37" s="5">
        <v>48067</v>
      </c>
      <c r="P37" s="5">
        <v>37481</v>
      </c>
      <c r="Q37" s="5">
        <v>30436.25</v>
      </c>
      <c r="R37" s="5">
        <v>67685</v>
      </c>
      <c r="S37" s="5"/>
      <c r="T37" s="5">
        <v>58338.42</v>
      </c>
      <c r="U37" s="5">
        <v>91014</v>
      </c>
      <c r="V37" s="5"/>
      <c r="W37" s="5">
        <v>15315</v>
      </c>
      <c r="X37" s="5"/>
      <c r="Y37" s="5"/>
      <c r="Z37" s="5"/>
      <c r="AA37" s="5"/>
      <c r="AB37" s="5">
        <v>66261</v>
      </c>
      <c r="AC37" s="5">
        <v>18958</v>
      </c>
      <c r="AD37" s="5">
        <v>39743.5</v>
      </c>
      <c r="AE37" s="5">
        <f t="shared" ref="AE37" si="45">SUM(B37:AD37)</f>
        <v>1434004.8599999999</v>
      </c>
      <c r="AF37" s="5">
        <f t="shared" ref="AF37" si="46">ROUND(AE37*0.35,2)</f>
        <v>501901.7</v>
      </c>
    </row>
    <row r="38" spans="1:32" ht="15" customHeight="1" x14ac:dyDescent="0.25">
      <c r="A38" s="20">
        <f t="shared" si="2"/>
        <v>44940</v>
      </c>
      <c r="B38" s="5">
        <v>315925</v>
      </c>
      <c r="C38" s="5">
        <v>41664.5</v>
      </c>
      <c r="D38" s="5">
        <v>0</v>
      </c>
      <c r="E38" s="5">
        <v>42388</v>
      </c>
      <c r="F38" s="5">
        <v>7865.14</v>
      </c>
      <c r="G38" s="5"/>
      <c r="H38" s="5"/>
      <c r="I38" s="5">
        <v>26306</v>
      </c>
      <c r="J38" s="5">
        <v>44054</v>
      </c>
      <c r="K38" s="5">
        <v>-2685</v>
      </c>
      <c r="L38" s="5"/>
      <c r="M38" s="5">
        <v>-61377.5</v>
      </c>
      <c r="N38" s="5">
        <v>112376.25</v>
      </c>
      <c r="O38" s="5">
        <v>30947</v>
      </c>
      <c r="P38" s="5">
        <v>22257</v>
      </c>
      <c r="Q38" s="5">
        <v>62968.75</v>
      </c>
      <c r="R38" s="5">
        <v>75374</v>
      </c>
      <c r="S38" s="5"/>
      <c r="T38" s="5">
        <v>53879.74</v>
      </c>
      <c r="U38" s="5">
        <v>115427.5</v>
      </c>
      <c r="V38" s="5"/>
      <c r="W38" s="5">
        <v>30065.75</v>
      </c>
      <c r="X38" s="5"/>
      <c r="Y38" s="5"/>
      <c r="Z38" s="5"/>
      <c r="AA38" s="5"/>
      <c r="AB38" s="5">
        <v>104665</v>
      </c>
      <c r="AC38" s="5">
        <v>-13553.5</v>
      </c>
      <c r="AD38" s="5">
        <v>1979.5</v>
      </c>
      <c r="AE38" s="5">
        <f t="shared" ref="AE38" si="47">SUM(B38:AD38)</f>
        <v>1010527.13</v>
      </c>
      <c r="AF38" s="5">
        <f t="shared" ref="AF38" si="48">ROUND(AE38*0.35,2)</f>
        <v>353684.5</v>
      </c>
    </row>
    <row r="39" spans="1:32" ht="15" customHeight="1" x14ac:dyDescent="0.25">
      <c r="A39" s="20">
        <f t="shared" si="2"/>
        <v>44947</v>
      </c>
      <c r="B39" s="5">
        <v>297626.5</v>
      </c>
      <c r="C39" s="5">
        <v>212748.5</v>
      </c>
      <c r="D39" s="5">
        <v>0</v>
      </c>
      <c r="E39" s="5">
        <v>138168</v>
      </c>
      <c r="F39" s="5">
        <v>15440.18</v>
      </c>
      <c r="G39" s="5"/>
      <c r="H39" s="5"/>
      <c r="I39" s="5">
        <v>9447</v>
      </c>
      <c r="J39" s="5">
        <v>49626</v>
      </c>
      <c r="K39" s="5">
        <v>5506</v>
      </c>
      <c r="L39" s="5"/>
      <c r="M39" s="5">
        <v>-10698</v>
      </c>
      <c r="N39" s="5">
        <v>101990.25</v>
      </c>
      <c r="O39" s="5">
        <v>69447</v>
      </c>
      <c r="P39" s="5">
        <v>38405</v>
      </c>
      <c r="Q39" s="5">
        <v>55419</v>
      </c>
      <c r="R39" s="5">
        <v>68281</v>
      </c>
      <c r="S39" s="5"/>
      <c r="T39" s="5">
        <v>82097.25</v>
      </c>
      <c r="U39" s="5">
        <v>148633</v>
      </c>
      <c r="V39" s="5"/>
      <c r="W39" s="5">
        <v>5059.5</v>
      </c>
      <c r="X39" s="5"/>
      <c r="Y39" s="5"/>
      <c r="Z39" s="5"/>
      <c r="AA39" s="5"/>
      <c r="AB39" s="5">
        <v>51315</v>
      </c>
      <c r="AC39" s="5">
        <v>15969</v>
      </c>
      <c r="AD39" s="5">
        <v>14874</v>
      </c>
      <c r="AE39" s="5">
        <f t="shared" ref="AE39" si="49">SUM(B39:AD39)</f>
        <v>1369354.1800000002</v>
      </c>
      <c r="AF39" s="5">
        <f t="shared" ref="AF39" si="50">ROUND(AE39*0.35,2)</f>
        <v>479273.96</v>
      </c>
    </row>
    <row r="40" spans="1:32" ht="15" customHeight="1" x14ac:dyDescent="0.25">
      <c r="A40" s="20">
        <f t="shared" si="2"/>
        <v>44954</v>
      </c>
      <c r="B40" s="5">
        <v>507759.5</v>
      </c>
      <c r="C40" s="5">
        <v>238316.5</v>
      </c>
      <c r="D40" s="5">
        <v>0</v>
      </c>
      <c r="E40" s="5">
        <v>104321</v>
      </c>
      <c r="F40" s="5">
        <v>13090.8</v>
      </c>
      <c r="G40" s="5"/>
      <c r="H40" s="5"/>
      <c r="I40" s="5">
        <v>23146</v>
      </c>
      <c r="J40" s="5">
        <v>35428</v>
      </c>
      <c r="K40" s="5">
        <v>372</v>
      </c>
      <c r="L40" s="5"/>
      <c r="M40" s="5">
        <v>1138</v>
      </c>
      <c r="N40" s="5">
        <v>-22119</v>
      </c>
      <c r="O40" s="5">
        <v>50131</v>
      </c>
      <c r="P40" s="5">
        <v>28823</v>
      </c>
      <c r="Q40" s="5">
        <v>59633.25</v>
      </c>
      <c r="R40" s="5">
        <v>65464</v>
      </c>
      <c r="S40" s="5"/>
      <c r="T40" s="5">
        <v>36321.96</v>
      </c>
      <c r="U40" s="5">
        <v>113947.5</v>
      </c>
      <c r="V40" s="5"/>
      <c r="W40" s="5">
        <v>44240.25</v>
      </c>
      <c r="X40" s="5"/>
      <c r="Y40" s="5"/>
      <c r="Z40" s="5"/>
      <c r="AA40" s="5"/>
      <c r="AB40" s="5">
        <v>72008</v>
      </c>
      <c r="AC40" s="5">
        <v>16795</v>
      </c>
      <c r="AD40" s="5">
        <v>14552.5</v>
      </c>
      <c r="AE40" s="5">
        <f t="shared" ref="AE40" si="51">SUM(B40:AD40)</f>
        <v>1403369.26</v>
      </c>
      <c r="AF40" s="5">
        <f t="shared" ref="AF40" si="52">ROUND(AE40*0.35,2)</f>
        <v>491179.24</v>
      </c>
    </row>
    <row r="41" spans="1:32" ht="15" customHeight="1" x14ac:dyDescent="0.25">
      <c r="A41" s="20">
        <f t="shared" si="2"/>
        <v>44961</v>
      </c>
      <c r="B41" s="5">
        <v>397210.5</v>
      </c>
      <c r="C41" s="5">
        <v>68307.5</v>
      </c>
      <c r="D41" s="5">
        <v>0</v>
      </c>
      <c r="E41" s="5">
        <v>70369</v>
      </c>
      <c r="F41" s="5">
        <v>16011.7</v>
      </c>
      <c r="G41" s="5"/>
      <c r="H41" s="5"/>
      <c r="I41" s="5">
        <v>27029</v>
      </c>
      <c r="J41" s="5">
        <v>22525</v>
      </c>
      <c r="K41" s="5">
        <v>5727</v>
      </c>
      <c r="L41" s="5"/>
      <c r="M41" s="5">
        <v>32609</v>
      </c>
      <c r="N41" s="5">
        <v>180971</v>
      </c>
      <c r="O41" s="5">
        <v>26921</v>
      </c>
      <c r="P41" s="5">
        <v>19475</v>
      </c>
      <c r="Q41" s="5">
        <v>46834.75</v>
      </c>
      <c r="R41" s="5">
        <v>73430</v>
      </c>
      <c r="S41" s="5"/>
      <c r="T41" s="5">
        <v>61003.35</v>
      </c>
      <c r="U41" s="5">
        <v>95923</v>
      </c>
      <c r="V41" s="5"/>
      <c r="W41" s="5">
        <v>36410</v>
      </c>
      <c r="X41" s="5"/>
      <c r="Y41" s="5"/>
      <c r="Z41" s="5"/>
      <c r="AA41" s="5"/>
      <c r="AB41" s="5">
        <v>111912</v>
      </c>
      <c r="AC41" s="5">
        <v>16630</v>
      </c>
      <c r="AD41" s="5">
        <v>21873.5</v>
      </c>
      <c r="AE41" s="5">
        <f t="shared" ref="AE41" si="53">SUM(B41:AD41)</f>
        <v>1331172.2999999998</v>
      </c>
      <c r="AF41" s="5">
        <f t="shared" ref="AF41" si="54">ROUND(AE41*0.35,2)</f>
        <v>465910.31</v>
      </c>
    </row>
    <row r="42" spans="1:32" ht="15" customHeight="1" x14ac:dyDescent="0.25">
      <c r="A42" s="20">
        <f t="shared" si="2"/>
        <v>44968</v>
      </c>
      <c r="B42" s="5">
        <v>318802</v>
      </c>
      <c r="C42" s="5">
        <v>58972</v>
      </c>
      <c r="D42" s="5">
        <v>0</v>
      </c>
      <c r="E42" s="5">
        <v>84734</v>
      </c>
      <c r="F42" s="5">
        <v>17613.48</v>
      </c>
      <c r="G42" s="5"/>
      <c r="H42" s="5"/>
      <c r="I42" s="5">
        <v>30731</v>
      </c>
      <c r="J42" s="5">
        <v>32809</v>
      </c>
      <c r="K42" s="5">
        <v>1867</v>
      </c>
      <c r="L42" s="5"/>
      <c r="M42" s="5">
        <v>35717.75</v>
      </c>
      <c r="N42" s="5">
        <v>166250</v>
      </c>
      <c r="O42" s="5">
        <v>32724</v>
      </c>
      <c r="P42" s="5">
        <v>26564</v>
      </c>
      <c r="Q42" s="5">
        <v>35322</v>
      </c>
      <c r="R42" s="5">
        <v>68773</v>
      </c>
      <c r="S42" s="5"/>
      <c r="T42" s="5">
        <v>73784.78</v>
      </c>
      <c r="U42" s="5">
        <v>118940.5</v>
      </c>
      <c r="V42" s="5"/>
      <c r="W42" s="5">
        <v>46639</v>
      </c>
      <c r="X42" s="5"/>
      <c r="Y42" s="5"/>
      <c r="Z42" s="5"/>
      <c r="AA42" s="5"/>
      <c r="AB42" s="5">
        <v>67072</v>
      </c>
      <c r="AC42" s="5">
        <v>14806</v>
      </c>
      <c r="AD42" s="5">
        <v>41302.5</v>
      </c>
      <c r="AE42" s="5">
        <f t="shared" ref="AE42" si="55">SUM(B42:AD42)</f>
        <v>1273424.01</v>
      </c>
      <c r="AF42" s="5">
        <f t="shared" ref="AF42" si="56">ROUND(AE42*0.35,2)</f>
        <v>445698.4</v>
      </c>
    </row>
    <row r="43" spans="1:32" ht="15" customHeight="1" x14ac:dyDescent="0.25">
      <c r="A43" s="20">
        <f t="shared" si="2"/>
        <v>44975</v>
      </c>
      <c r="B43" s="5">
        <v>544370</v>
      </c>
      <c r="C43" s="5">
        <v>-33553.5</v>
      </c>
      <c r="D43" s="5">
        <v>0</v>
      </c>
      <c r="E43" s="5">
        <v>113189</v>
      </c>
      <c r="F43" s="5">
        <v>13232.76</v>
      </c>
      <c r="G43" s="5"/>
      <c r="H43" s="5"/>
      <c r="I43" s="5">
        <v>-2560</v>
      </c>
      <c r="J43" s="5">
        <v>90068</v>
      </c>
      <c r="K43" s="5">
        <v>8413</v>
      </c>
      <c r="L43" s="5"/>
      <c r="M43" s="5">
        <v>58333.5</v>
      </c>
      <c r="N43" s="5">
        <v>178512</v>
      </c>
      <c r="O43" s="5">
        <v>32545</v>
      </c>
      <c r="P43" s="5">
        <v>31047</v>
      </c>
      <c r="Q43" s="5">
        <v>39865</v>
      </c>
      <c r="R43" s="5">
        <v>68695</v>
      </c>
      <c r="S43" s="5"/>
      <c r="T43" s="5">
        <v>55337.81</v>
      </c>
      <c r="U43" s="5">
        <v>151737</v>
      </c>
      <c r="V43" s="5"/>
      <c r="W43" s="5">
        <v>13355</v>
      </c>
      <c r="X43" s="5"/>
      <c r="Y43" s="5"/>
      <c r="Z43" s="5"/>
      <c r="AA43" s="5"/>
      <c r="AB43" s="5">
        <v>100487</v>
      </c>
      <c r="AC43" s="5">
        <v>10637</v>
      </c>
      <c r="AD43" s="5">
        <v>10461.5</v>
      </c>
      <c r="AE43" s="5">
        <f t="shared" ref="AE43" si="57">SUM(B43:AD43)</f>
        <v>1484172.07</v>
      </c>
      <c r="AF43" s="5">
        <f t="shared" ref="AF43" si="58">ROUND(AE43*0.35,2)</f>
        <v>519460.22</v>
      </c>
    </row>
    <row r="44" spans="1:32" ht="15" customHeight="1" x14ac:dyDescent="0.25">
      <c r="A44" s="20">
        <f t="shared" si="2"/>
        <v>44982</v>
      </c>
      <c r="B44" s="5">
        <v>383296</v>
      </c>
      <c r="C44" s="5">
        <v>236637</v>
      </c>
      <c r="D44" s="5">
        <v>0</v>
      </c>
      <c r="E44" s="5">
        <v>91208</v>
      </c>
      <c r="F44" s="5">
        <v>18150.580000000002</v>
      </c>
      <c r="G44" s="5"/>
      <c r="H44" s="5"/>
      <c r="I44" s="5">
        <v>41252</v>
      </c>
      <c r="J44" s="5">
        <v>43819.5</v>
      </c>
      <c r="K44" s="5">
        <v>7745</v>
      </c>
      <c r="L44" s="5"/>
      <c r="M44" s="5">
        <v>76378.75</v>
      </c>
      <c r="N44" s="5">
        <v>69952</v>
      </c>
      <c r="O44" s="5">
        <v>35156</v>
      </c>
      <c r="P44" s="5">
        <v>22300</v>
      </c>
      <c r="Q44" s="5">
        <v>44883.75</v>
      </c>
      <c r="R44" s="5">
        <v>79550</v>
      </c>
      <c r="S44" s="5"/>
      <c r="T44" s="5">
        <v>48429.57</v>
      </c>
      <c r="U44" s="5">
        <v>59107</v>
      </c>
      <c r="V44" s="5"/>
      <c r="W44" s="5">
        <v>23186.75</v>
      </c>
      <c r="X44" s="5"/>
      <c r="Y44" s="5"/>
      <c r="Z44" s="5"/>
      <c r="AA44" s="5"/>
      <c r="AB44" s="5">
        <v>61350.5</v>
      </c>
      <c r="AC44" s="5">
        <v>8079.5</v>
      </c>
      <c r="AD44" s="5">
        <v>48667</v>
      </c>
      <c r="AE44" s="5">
        <f t="shared" ref="AE44" si="59">SUM(B44:AD44)</f>
        <v>1399148.9000000001</v>
      </c>
      <c r="AF44" s="5">
        <f t="shared" ref="AF44" si="60">ROUND(AE44*0.35,2)</f>
        <v>489702.12</v>
      </c>
    </row>
    <row r="45" spans="1:32" ht="15" customHeight="1" x14ac:dyDescent="0.25">
      <c r="A45" s="20">
        <f t="shared" si="2"/>
        <v>44989</v>
      </c>
      <c r="B45" s="5">
        <v>368568</v>
      </c>
      <c r="C45" s="5">
        <v>1189.5</v>
      </c>
      <c r="D45" s="5">
        <v>0</v>
      </c>
      <c r="E45" s="5">
        <v>120677</v>
      </c>
      <c r="F45" s="5">
        <v>1797.74</v>
      </c>
      <c r="G45" s="5"/>
      <c r="H45" s="5"/>
      <c r="I45" s="5">
        <v>35700</v>
      </c>
      <c r="J45" s="5">
        <v>14047.5</v>
      </c>
      <c r="K45" s="5">
        <v>4435</v>
      </c>
      <c r="L45" s="5"/>
      <c r="M45" s="5">
        <v>-23170</v>
      </c>
      <c r="N45" s="5">
        <v>241280.5</v>
      </c>
      <c r="O45" s="5">
        <v>59601</v>
      </c>
      <c r="P45" s="5">
        <v>48986</v>
      </c>
      <c r="Q45" s="5">
        <v>55979.25</v>
      </c>
      <c r="R45" s="5">
        <v>74958</v>
      </c>
      <c r="S45" s="5"/>
      <c r="T45" s="5">
        <v>40752.75</v>
      </c>
      <c r="U45" s="5">
        <v>162142.5</v>
      </c>
      <c r="V45" s="5"/>
      <c r="W45" s="5">
        <v>18408</v>
      </c>
      <c r="X45" s="5"/>
      <c r="Y45" s="5"/>
      <c r="Z45" s="5"/>
      <c r="AA45" s="5"/>
      <c r="AB45" s="5">
        <v>88186</v>
      </c>
      <c r="AC45" s="5">
        <v>9392.5</v>
      </c>
      <c r="AD45" s="5">
        <v>29165.5</v>
      </c>
      <c r="AE45" s="5">
        <f t="shared" ref="AE45" si="61">SUM(B45:AD45)</f>
        <v>1352096.74</v>
      </c>
      <c r="AF45" s="5">
        <f t="shared" ref="AF45" si="62">ROUND(AE45*0.35,2)</f>
        <v>473233.86</v>
      </c>
    </row>
    <row r="46" spans="1:32" ht="15" customHeight="1" x14ac:dyDescent="0.25">
      <c r="A46" s="20">
        <f t="shared" si="2"/>
        <v>44996</v>
      </c>
      <c r="B46" s="5">
        <v>299396.5</v>
      </c>
      <c r="C46" s="5">
        <v>294152.5</v>
      </c>
      <c r="D46" s="5">
        <v>0</v>
      </c>
      <c r="E46" s="5">
        <v>131774</v>
      </c>
      <c r="F46" s="5">
        <v>0</v>
      </c>
      <c r="G46" s="5"/>
      <c r="H46" s="5"/>
      <c r="I46" s="5">
        <v>35435</v>
      </c>
      <c r="J46" s="5">
        <v>17291</v>
      </c>
      <c r="K46" s="5">
        <v>7224</v>
      </c>
      <c r="L46" s="5"/>
      <c r="M46" s="5">
        <v>19272</v>
      </c>
      <c r="N46" s="5">
        <v>258049.75</v>
      </c>
      <c r="O46" s="5">
        <v>33345</v>
      </c>
      <c r="P46" s="5">
        <v>38440</v>
      </c>
      <c r="Q46" s="5">
        <v>52611</v>
      </c>
      <c r="R46" s="5">
        <v>72731</v>
      </c>
      <c r="S46" s="5"/>
      <c r="T46" s="5">
        <v>81485</v>
      </c>
      <c r="U46" s="5">
        <v>149734.5</v>
      </c>
      <c r="V46" s="5"/>
      <c r="W46" s="5">
        <v>26699</v>
      </c>
      <c r="X46" s="5"/>
      <c r="Y46" s="5"/>
      <c r="Z46" s="5"/>
      <c r="AA46" s="5"/>
      <c r="AB46" s="5">
        <v>83601.5</v>
      </c>
      <c r="AC46" s="5">
        <v>19438</v>
      </c>
      <c r="AD46" s="5">
        <v>16881.5</v>
      </c>
      <c r="AE46" s="5">
        <f t="shared" ref="AE46" si="63">SUM(B46:AD46)</f>
        <v>1637561.25</v>
      </c>
      <c r="AF46" s="5">
        <f t="shared" ref="AF46" si="64">ROUND(AE46*0.35,2)</f>
        <v>573146.43999999994</v>
      </c>
    </row>
    <row r="47" spans="1:32" ht="15" customHeight="1" x14ac:dyDescent="0.25">
      <c r="A47" s="20">
        <f t="shared" si="2"/>
        <v>45003</v>
      </c>
      <c r="B47" s="5">
        <v>318254</v>
      </c>
      <c r="C47" s="5">
        <v>69837</v>
      </c>
      <c r="D47" s="5">
        <v>0</v>
      </c>
      <c r="E47" s="5">
        <v>89907</v>
      </c>
      <c r="F47" s="5">
        <v>0</v>
      </c>
      <c r="G47" s="5"/>
      <c r="H47" s="5"/>
      <c r="I47" s="5">
        <v>40181</v>
      </c>
      <c r="J47" s="5">
        <v>58882</v>
      </c>
      <c r="K47" s="5">
        <v>10735</v>
      </c>
      <c r="L47" s="5"/>
      <c r="M47" s="5">
        <v>6123.25</v>
      </c>
      <c r="N47" s="5">
        <v>135179.25</v>
      </c>
      <c r="O47" s="5">
        <v>49800</v>
      </c>
      <c r="P47" s="5">
        <v>21256</v>
      </c>
      <c r="Q47" s="5">
        <v>51322.5</v>
      </c>
      <c r="R47" s="5">
        <v>70398</v>
      </c>
      <c r="S47" s="5"/>
      <c r="T47" s="5">
        <v>51363</v>
      </c>
      <c r="U47" s="5">
        <v>107284.5</v>
      </c>
      <c r="V47" s="5"/>
      <c r="W47" s="5">
        <v>45886</v>
      </c>
      <c r="X47" s="5"/>
      <c r="Y47" s="5"/>
      <c r="Z47" s="5"/>
      <c r="AA47" s="5"/>
      <c r="AB47" s="5">
        <v>56285</v>
      </c>
      <c r="AC47" s="5">
        <v>15548</v>
      </c>
      <c r="AD47" s="5">
        <v>45347.5</v>
      </c>
      <c r="AE47" s="5">
        <f t="shared" ref="AE47" si="65">SUM(B47:AD47)</f>
        <v>1243589</v>
      </c>
      <c r="AF47" s="5">
        <f t="shared" ref="AF47" si="66">ROUND(AE47*0.35,2)</f>
        <v>435256.15</v>
      </c>
    </row>
    <row r="48" spans="1:32" ht="15" customHeight="1" x14ac:dyDescent="0.25">
      <c r="A48" s="20">
        <f t="shared" si="2"/>
        <v>45010</v>
      </c>
      <c r="B48" s="5">
        <v>401828</v>
      </c>
      <c r="C48" s="5">
        <v>142500</v>
      </c>
      <c r="D48" s="5">
        <v>0</v>
      </c>
      <c r="E48" s="5">
        <v>121288</v>
      </c>
      <c r="F48" s="5">
        <v>0</v>
      </c>
      <c r="G48" s="5"/>
      <c r="H48" s="5"/>
      <c r="I48" s="5">
        <v>3928</v>
      </c>
      <c r="J48" s="5">
        <v>44244</v>
      </c>
      <c r="K48" s="5">
        <v>4402</v>
      </c>
      <c r="L48" s="5"/>
      <c r="M48" s="5">
        <v>-126092</v>
      </c>
      <c r="N48" s="5">
        <v>112737</v>
      </c>
      <c r="O48" s="5">
        <v>2871</v>
      </c>
      <c r="P48" s="5">
        <v>34277</v>
      </c>
      <c r="Q48" s="5">
        <v>47044</v>
      </c>
      <c r="R48" s="5">
        <v>72308</v>
      </c>
      <c r="S48" s="5"/>
      <c r="T48" s="5">
        <v>74442.75</v>
      </c>
      <c r="U48" s="5">
        <v>112249.5</v>
      </c>
      <c r="V48" s="5"/>
      <c r="W48" s="5">
        <v>36959.75</v>
      </c>
      <c r="X48" s="5"/>
      <c r="Y48" s="5"/>
      <c r="Z48" s="5"/>
      <c r="AA48" s="5"/>
      <c r="AB48" s="5">
        <v>76861</v>
      </c>
      <c r="AC48" s="5">
        <v>12938</v>
      </c>
      <c r="AD48" s="5">
        <v>13897</v>
      </c>
      <c r="AE48" s="5">
        <f t="shared" ref="AE48" si="67">SUM(B48:AD48)</f>
        <v>1188683</v>
      </c>
      <c r="AF48" s="5">
        <f t="shared" ref="AF48" si="68">ROUND(AE48*0.35,2)</f>
        <v>416039.05</v>
      </c>
    </row>
    <row r="49" spans="1:32" ht="15" customHeight="1" x14ac:dyDescent="0.25">
      <c r="A49" s="20">
        <f t="shared" si="2"/>
        <v>45017</v>
      </c>
      <c r="B49" s="5">
        <v>404528</v>
      </c>
      <c r="C49" s="5">
        <v>204760</v>
      </c>
      <c r="D49" s="5">
        <v>0</v>
      </c>
      <c r="E49" s="5">
        <v>99241</v>
      </c>
      <c r="F49" s="5">
        <v>0</v>
      </c>
      <c r="G49" s="5"/>
      <c r="H49" s="5"/>
      <c r="I49" s="5">
        <v>22122</v>
      </c>
      <c r="J49" s="5">
        <v>63347.86</v>
      </c>
      <c r="K49" s="5">
        <v>9372</v>
      </c>
      <c r="L49" s="5"/>
      <c r="M49" s="5">
        <v>130747.25</v>
      </c>
      <c r="N49" s="5">
        <v>76480.25</v>
      </c>
      <c r="O49" s="5">
        <v>35572</v>
      </c>
      <c r="P49" s="5">
        <v>42858</v>
      </c>
      <c r="Q49" s="5">
        <v>54286.75</v>
      </c>
      <c r="R49" s="5">
        <v>67909</v>
      </c>
      <c r="S49" s="5"/>
      <c r="T49" s="5">
        <v>78199.75</v>
      </c>
      <c r="U49" s="5">
        <v>99735.5</v>
      </c>
      <c r="V49" s="5"/>
      <c r="W49" s="5">
        <v>17077.5</v>
      </c>
      <c r="X49" s="5"/>
      <c r="Y49" s="5"/>
      <c r="Z49" s="5"/>
      <c r="AA49" s="5"/>
      <c r="AB49" s="5">
        <v>143989</v>
      </c>
      <c r="AC49" s="5">
        <v>19362.5</v>
      </c>
      <c r="AD49" s="5">
        <v>372</v>
      </c>
      <c r="AE49" s="5">
        <f t="shared" ref="AE49" si="69">SUM(B49:AD49)</f>
        <v>1569960.3599999999</v>
      </c>
      <c r="AF49" s="5">
        <f t="shared" ref="AF49" si="70">ROUND(AE49*0.35,2)</f>
        <v>549486.13</v>
      </c>
    </row>
    <row r="50" spans="1:32" ht="15" customHeight="1" x14ac:dyDescent="0.25">
      <c r="A50" s="20">
        <f t="shared" si="2"/>
        <v>45024</v>
      </c>
      <c r="B50" s="5">
        <v>301537</v>
      </c>
      <c r="C50" s="5">
        <v>4869.5</v>
      </c>
      <c r="D50" s="5">
        <v>0</v>
      </c>
      <c r="E50" s="5">
        <v>92119</v>
      </c>
      <c r="F50" s="5">
        <v>0</v>
      </c>
      <c r="G50" s="5"/>
      <c r="H50" s="5"/>
      <c r="I50" s="5">
        <v>8587</v>
      </c>
      <c r="J50" s="5">
        <v>66917</v>
      </c>
      <c r="K50" s="5">
        <v>2192</v>
      </c>
      <c r="L50" s="5"/>
      <c r="M50" s="5">
        <v>88330</v>
      </c>
      <c r="N50" s="5">
        <v>218693.5</v>
      </c>
      <c r="O50" s="5">
        <v>39390</v>
      </c>
      <c r="P50" s="5">
        <v>37751</v>
      </c>
      <c r="Q50" s="5">
        <v>33363.5</v>
      </c>
      <c r="R50" s="5">
        <v>65377</v>
      </c>
      <c r="S50" s="5"/>
      <c r="T50" s="5">
        <v>63046.75</v>
      </c>
      <c r="U50" s="5">
        <v>129808.5</v>
      </c>
      <c r="V50" s="5"/>
      <c r="W50" s="5">
        <v>34584</v>
      </c>
      <c r="X50" s="5"/>
      <c r="Y50" s="5"/>
      <c r="Z50" s="5"/>
      <c r="AA50" s="5"/>
      <c r="AB50" s="5">
        <v>24628</v>
      </c>
      <c r="AC50" s="5">
        <v>29974</v>
      </c>
      <c r="AD50" s="5">
        <v>21487</v>
      </c>
      <c r="AE50" s="5">
        <f t="shared" ref="AE50" si="71">SUM(B50:AD50)</f>
        <v>1262654.75</v>
      </c>
      <c r="AF50" s="5">
        <f t="shared" ref="AF50" si="72">ROUND(AE50*0.35,2)</f>
        <v>441929.16</v>
      </c>
    </row>
    <row r="51" spans="1:32" ht="15" customHeight="1" x14ac:dyDescent="0.25">
      <c r="A51" s="20">
        <f t="shared" si="2"/>
        <v>45031</v>
      </c>
      <c r="B51" s="5">
        <v>348932.5</v>
      </c>
      <c r="C51" s="5">
        <v>-57220</v>
      </c>
      <c r="D51" s="5">
        <v>0</v>
      </c>
      <c r="E51" s="5">
        <v>75969</v>
      </c>
      <c r="F51" s="5">
        <v>0</v>
      </c>
      <c r="G51" s="5"/>
      <c r="H51" s="5"/>
      <c r="I51" s="5">
        <v>22183</v>
      </c>
      <c r="J51" s="5">
        <v>69815</v>
      </c>
      <c r="K51" s="5">
        <v>4168</v>
      </c>
      <c r="L51" s="5"/>
      <c r="M51" s="5">
        <v>36301</v>
      </c>
      <c r="N51" s="5">
        <v>113209.25</v>
      </c>
      <c r="O51" s="5">
        <v>41543</v>
      </c>
      <c r="P51" s="5">
        <v>52973</v>
      </c>
      <c r="Q51" s="5">
        <v>50265.25</v>
      </c>
      <c r="R51" s="5">
        <v>56777</v>
      </c>
      <c r="S51" s="5"/>
      <c r="T51" s="5">
        <v>49522.25</v>
      </c>
      <c r="U51" s="5">
        <v>94226</v>
      </c>
      <c r="V51" s="5"/>
      <c r="W51" s="5">
        <v>28163</v>
      </c>
      <c r="X51" s="5"/>
      <c r="Y51" s="5"/>
      <c r="Z51" s="5"/>
      <c r="AA51" s="5"/>
      <c r="AB51" s="5">
        <v>70128</v>
      </c>
      <c r="AC51" s="5">
        <v>12408.5</v>
      </c>
      <c r="AD51" s="5">
        <v>27536</v>
      </c>
      <c r="AE51" s="5">
        <f t="shared" ref="AE51" si="73">SUM(B51:AD51)</f>
        <v>1096899.75</v>
      </c>
      <c r="AF51" s="5">
        <f t="shared" ref="AF51" si="74">ROUND(AE51*0.35,2)</f>
        <v>383914.91</v>
      </c>
    </row>
    <row r="52" spans="1:32" ht="15" customHeight="1" x14ac:dyDescent="0.25">
      <c r="A52" s="20">
        <f t="shared" si="2"/>
        <v>45038</v>
      </c>
      <c r="B52" s="5">
        <v>293525</v>
      </c>
      <c r="C52" s="5">
        <v>76237.5</v>
      </c>
      <c r="D52" s="5">
        <v>0</v>
      </c>
      <c r="E52" s="5">
        <v>92752</v>
      </c>
      <c r="F52" s="5">
        <v>0</v>
      </c>
      <c r="G52" s="5"/>
      <c r="H52" s="5"/>
      <c r="I52" s="5">
        <v>35373</v>
      </c>
      <c r="J52" s="5">
        <v>71782</v>
      </c>
      <c r="K52" s="5">
        <v>6931</v>
      </c>
      <c r="L52" s="5"/>
      <c r="M52" s="5">
        <v>3320.25</v>
      </c>
      <c r="N52" s="5">
        <v>124335.75</v>
      </c>
      <c r="O52" s="5">
        <v>35760.5</v>
      </c>
      <c r="P52" s="5">
        <v>36142</v>
      </c>
      <c r="Q52" s="5">
        <v>38871.5</v>
      </c>
      <c r="R52" s="5">
        <v>60317</v>
      </c>
      <c r="S52" s="5"/>
      <c r="T52" s="5">
        <v>44383</v>
      </c>
      <c r="U52" s="5">
        <v>105204.5</v>
      </c>
      <c r="V52" s="5"/>
      <c r="W52" s="5">
        <v>15433</v>
      </c>
      <c r="X52" s="5"/>
      <c r="Y52" s="5"/>
      <c r="Z52" s="5"/>
      <c r="AA52" s="5"/>
      <c r="AB52" s="5">
        <v>61245</v>
      </c>
      <c r="AC52" s="5">
        <v>-31279</v>
      </c>
      <c r="AD52" s="5">
        <v>34613.5</v>
      </c>
      <c r="AE52" s="5">
        <f t="shared" ref="AE52" si="75">SUM(B52:AD52)</f>
        <v>1104947.5</v>
      </c>
      <c r="AF52" s="5">
        <f t="shared" ref="AF52" si="76">ROUND(AE52*0.35,2)</f>
        <v>386731.63</v>
      </c>
    </row>
    <row r="53" spans="1:32" ht="15" customHeight="1" x14ac:dyDescent="0.25">
      <c r="A53" s="20">
        <f t="shared" si="2"/>
        <v>45045</v>
      </c>
      <c r="B53" s="5">
        <v>302954.5</v>
      </c>
      <c r="C53" s="5">
        <v>159155</v>
      </c>
      <c r="D53" s="5">
        <v>0</v>
      </c>
      <c r="E53" s="5">
        <v>5456</v>
      </c>
      <c r="F53" s="5">
        <v>0</v>
      </c>
      <c r="G53" s="5"/>
      <c r="H53" s="5"/>
      <c r="I53" s="5">
        <v>31027</v>
      </c>
      <c r="J53" s="5">
        <v>82290.559999999998</v>
      </c>
      <c r="K53" s="5">
        <v>6098</v>
      </c>
      <c r="L53" s="5"/>
      <c r="M53" s="5">
        <v>55568.25</v>
      </c>
      <c r="N53" s="5">
        <v>95617.5</v>
      </c>
      <c r="O53" s="5">
        <v>22510</v>
      </c>
      <c r="P53" s="5">
        <v>20020</v>
      </c>
      <c r="Q53" s="5">
        <v>41408.5</v>
      </c>
      <c r="R53" s="5">
        <v>64477</v>
      </c>
      <c r="S53" s="5"/>
      <c r="T53" s="5">
        <v>50689</v>
      </c>
      <c r="U53" s="5">
        <v>105225</v>
      </c>
      <c r="V53" s="5"/>
      <c r="W53" s="5">
        <v>24341.5</v>
      </c>
      <c r="X53" s="5"/>
      <c r="Y53" s="5"/>
      <c r="Z53" s="5"/>
      <c r="AA53" s="5"/>
      <c r="AB53" s="5">
        <v>105422</v>
      </c>
      <c r="AC53" s="5">
        <v>14748</v>
      </c>
      <c r="AD53" s="5">
        <v>18392.5</v>
      </c>
      <c r="AE53" s="5">
        <f t="shared" ref="AE53" si="77">SUM(B53:AD53)</f>
        <v>1205400.31</v>
      </c>
      <c r="AF53" s="5">
        <f t="shared" ref="AF53" si="78">ROUND(AE53*0.35,2)</f>
        <v>421890.11</v>
      </c>
    </row>
    <row r="54" spans="1:32" ht="15" customHeight="1" x14ac:dyDescent="0.25">
      <c r="A54" s="20">
        <f t="shared" si="2"/>
        <v>45052</v>
      </c>
      <c r="B54" s="5">
        <v>402990</v>
      </c>
      <c r="C54" s="5">
        <v>-82707.5</v>
      </c>
      <c r="D54" s="5">
        <v>0</v>
      </c>
      <c r="E54" s="5">
        <v>55668</v>
      </c>
      <c r="F54" s="5">
        <v>0</v>
      </c>
      <c r="G54" s="5"/>
      <c r="H54" s="5"/>
      <c r="I54" s="5">
        <v>-24299</v>
      </c>
      <c r="J54" s="5">
        <v>87660.5</v>
      </c>
      <c r="K54" s="5">
        <v>6025</v>
      </c>
      <c r="L54" s="5"/>
      <c r="M54" s="5">
        <v>-31540.75</v>
      </c>
      <c r="N54" s="5">
        <v>89861</v>
      </c>
      <c r="O54" s="5">
        <v>15864</v>
      </c>
      <c r="P54" s="5">
        <v>40997</v>
      </c>
      <c r="Q54" s="5">
        <v>41248.5</v>
      </c>
      <c r="R54" s="5">
        <v>65251</v>
      </c>
      <c r="S54" s="5"/>
      <c r="T54" s="5">
        <v>75692.75</v>
      </c>
      <c r="U54" s="5">
        <v>121763</v>
      </c>
      <c r="V54" s="5"/>
      <c r="W54" s="5">
        <v>29999</v>
      </c>
      <c r="X54" s="5"/>
      <c r="Y54" s="5"/>
      <c r="Z54" s="5"/>
      <c r="AA54" s="5"/>
      <c r="AB54" s="5">
        <v>53339</v>
      </c>
      <c r="AC54" s="5">
        <v>38411.5</v>
      </c>
      <c r="AD54" s="5">
        <v>9589.5</v>
      </c>
      <c r="AE54" s="5">
        <f t="shared" ref="AE54" si="79">SUM(B54:AD54)</f>
        <v>995812.5</v>
      </c>
      <c r="AF54" s="5">
        <f t="shared" ref="AF54" si="80">ROUND(AE54*0.35,2)</f>
        <v>348534.38</v>
      </c>
    </row>
    <row r="55" spans="1:32" ht="15" customHeight="1" x14ac:dyDescent="0.25">
      <c r="A55" s="20">
        <f t="shared" si="2"/>
        <v>45059</v>
      </c>
      <c r="B55" s="5">
        <v>228642</v>
      </c>
      <c r="C55" s="5">
        <v>166481</v>
      </c>
      <c r="D55" s="5">
        <v>0</v>
      </c>
      <c r="E55" s="5">
        <v>54527</v>
      </c>
      <c r="F55" s="5">
        <v>0</v>
      </c>
      <c r="G55" s="5"/>
      <c r="H55" s="5"/>
      <c r="I55" s="5">
        <v>34569</v>
      </c>
      <c r="J55" s="5">
        <v>-7558</v>
      </c>
      <c r="K55" s="5">
        <v>2658</v>
      </c>
      <c r="L55" s="5"/>
      <c r="M55" s="5">
        <v>76669.75</v>
      </c>
      <c r="N55" s="5">
        <v>209891.5</v>
      </c>
      <c r="O55" s="5">
        <v>37377</v>
      </c>
      <c r="P55" s="5">
        <v>42507</v>
      </c>
      <c r="Q55" s="5">
        <v>42870.5</v>
      </c>
      <c r="R55" s="5">
        <v>63915</v>
      </c>
      <c r="S55" s="5"/>
      <c r="T55" s="5">
        <v>34418.75</v>
      </c>
      <c r="U55" s="5">
        <v>136437</v>
      </c>
      <c r="V55" s="5"/>
      <c r="W55" s="5">
        <v>21094.75</v>
      </c>
      <c r="X55" s="5"/>
      <c r="Y55" s="5"/>
      <c r="Z55" s="5"/>
      <c r="AA55" s="5"/>
      <c r="AB55" s="5">
        <v>99324</v>
      </c>
      <c r="AC55" s="5">
        <v>42018.5</v>
      </c>
      <c r="AD55" s="5">
        <v>26317.5</v>
      </c>
      <c r="AE55" s="5">
        <f t="shared" ref="AE55" si="81">SUM(B55:AD55)</f>
        <v>1312160.25</v>
      </c>
      <c r="AF55" s="5">
        <f t="shared" ref="AF55" si="82">ROUND(AE55*0.35,2)</f>
        <v>459256.09</v>
      </c>
    </row>
    <row r="56" spans="1:32" ht="15" customHeight="1" x14ac:dyDescent="0.25">
      <c r="A56" s="20">
        <f t="shared" si="2"/>
        <v>45066</v>
      </c>
      <c r="B56" s="5">
        <v>293665</v>
      </c>
      <c r="C56" s="5">
        <v>380629.5</v>
      </c>
      <c r="D56" s="5">
        <v>0</v>
      </c>
      <c r="E56" s="5">
        <v>134431</v>
      </c>
      <c r="F56" s="5">
        <v>0</v>
      </c>
      <c r="G56" s="5"/>
      <c r="H56" s="5"/>
      <c r="I56" s="5">
        <v>65745</v>
      </c>
      <c r="J56" s="5">
        <v>75070</v>
      </c>
      <c r="K56" s="5">
        <v>2941</v>
      </c>
      <c r="L56" s="5"/>
      <c r="M56" s="5">
        <v>54723</v>
      </c>
      <c r="N56" s="5">
        <v>114158</v>
      </c>
      <c r="O56" s="5">
        <v>35985</v>
      </c>
      <c r="P56" s="5">
        <v>21267</v>
      </c>
      <c r="Q56" s="5">
        <v>26189</v>
      </c>
      <c r="R56" s="5">
        <v>60178</v>
      </c>
      <c r="S56" s="5"/>
      <c r="T56" s="5">
        <v>42576.5</v>
      </c>
      <c r="U56" s="5">
        <v>31167.5</v>
      </c>
      <c r="V56" s="5"/>
      <c r="W56" s="5">
        <v>2091.25</v>
      </c>
      <c r="X56" s="5"/>
      <c r="Y56" s="5"/>
      <c r="Z56" s="5"/>
      <c r="AA56" s="5"/>
      <c r="AB56" s="5">
        <v>52806.5</v>
      </c>
      <c r="AC56" s="5">
        <v>18417.5</v>
      </c>
      <c r="AD56" s="5">
        <v>18522</v>
      </c>
      <c r="AE56" s="5">
        <f t="shared" ref="AE56" si="83">SUM(B56:AD56)</f>
        <v>1430562.75</v>
      </c>
      <c r="AF56" s="5">
        <f t="shared" ref="AF56" si="84">ROUND(AE56*0.35,2)</f>
        <v>500696.96</v>
      </c>
    </row>
    <row r="57" spans="1:32" ht="15" customHeight="1" x14ac:dyDescent="0.25">
      <c r="A57" s="20">
        <f t="shared" si="2"/>
        <v>45073</v>
      </c>
      <c r="B57" s="5">
        <v>354146</v>
      </c>
      <c r="C57" s="5">
        <v>11539</v>
      </c>
      <c r="D57" s="5">
        <v>0</v>
      </c>
      <c r="E57" s="5">
        <v>170078</v>
      </c>
      <c r="F57" s="5">
        <v>0</v>
      </c>
      <c r="G57" s="5"/>
      <c r="H57" s="5"/>
      <c r="I57" s="5">
        <v>43893</v>
      </c>
      <c r="J57" s="5">
        <v>65745</v>
      </c>
      <c r="K57" s="5">
        <v>13755</v>
      </c>
      <c r="L57" s="5"/>
      <c r="M57" s="5">
        <v>618.75</v>
      </c>
      <c r="N57" s="5">
        <v>147470.5</v>
      </c>
      <c r="O57" s="5">
        <v>58160</v>
      </c>
      <c r="P57" s="5">
        <v>38114</v>
      </c>
      <c r="Q57" s="5">
        <v>35012</v>
      </c>
      <c r="R57" s="5">
        <v>68200</v>
      </c>
      <c r="S57" s="5"/>
      <c r="T57" s="5">
        <v>-2236</v>
      </c>
      <c r="U57" s="5">
        <v>122606</v>
      </c>
      <c r="V57" s="5"/>
      <c r="W57" s="5">
        <v>22697.75</v>
      </c>
      <c r="X57" s="5"/>
      <c r="Y57" s="5"/>
      <c r="Z57" s="5"/>
      <c r="AA57" s="5"/>
      <c r="AB57" s="5">
        <v>101013</v>
      </c>
      <c r="AC57" s="5">
        <v>17461.5</v>
      </c>
      <c r="AD57" s="5">
        <v>24702.5</v>
      </c>
      <c r="AE57" s="5">
        <f t="shared" ref="AE57" si="85">SUM(B57:AD57)</f>
        <v>1292976</v>
      </c>
      <c r="AF57" s="5">
        <f t="shared" ref="AF57" si="86">ROUND(AE57*0.35,2)</f>
        <v>452541.6</v>
      </c>
    </row>
    <row r="58" spans="1:32" ht="15" customHeight="1" x14ac:dyDescent="0.25">
      <c r="A58" s="20">
        <f t="shared" si="2"/>
        <v>45080</v>
      </c>
      <c r="B58" s="5">
        <v>306462.5</v>
      </c>
      <c r="C58" s="5">
        <v>76563.5</v>
      </c>
      <c r="D58" s="5">
        <v>0</v>
      </c>
      <c r="E58" s="5">
        <v>93670</v>
      </c>
      <c r="F58" s="5">
        <v>0</v>
      </c>
      <c r="G58" s="5"/>
      <c r="H58" s="5"/>
      <c r="I58" s="5">
        <v>33679</v>
      </c>
      <c r="J58" s="5">
        <v>60138</v>
      </c>
      <c r="K58" s="5">
        <v>10522</v>
      </c>
      <c r="L58" s="5"/>
      <c r="M58" s="5">
        <v>43779.25</v>
      </c>
      <c r="N58" s="5">
        <v>68760.5</v>
      </c>
      <c r="O58" s="5">
        <v>37025</v>
      </c>
      <c r="P58" s="5">
        <v>17430.5</v>
      </c>
      <c r="Q58" s="5">
        <v>42085</v>
      </c>
      <c r="R58" s="5">
        <v>69147</v>
      </c>
      <c r="S58" s="5"/>
      <c r="T58" s="5">
        <v>63146</v>
      </c>
      <c r="U58" s="5">
        <v>94749</v>
      </c>
      <c r="V58" s="5"/>
      <c r="W58" s="5">
        <v>33917</v>
      </c>
      <c r="X58" s="5"/>
      <c r="Y58" s="5"/>
      <c r="Z58" s="5"/>
      <c r="AA58" s="5"/>
      <c r="AB58" s="5">
        <v>93644.5</v>
      </c>
      <c r="AC58" s="5">
        <v>30209</v>
      </c>
      <c r="AD58" s="5">
        <v>23232.5</v>
      </c>
      <c r="AE58" s="5">
        <f t="shared" ref="AE58" si="87">SUM(B58:AD58)</f>
        <v>1198160.25</v>
      </c>
      <c r="AF58" s="5">
        <f t="shared" ref="AF58" si="88">ROUND(AE58*0.35,2)</f>
        <v>419356.09</v>
      </c>
    </row>
    <row r="59" spans="1:32" ht="15" customHeight="1" x14ac:dyDescent="0.25">
      <c r="A59" s="20">
        <f t="shared" si="2"/>
        <v>45087</v>
      </c>
      <c r="B59" s="5">
        <v>314549.5</v>
      </c>
      <c r="C59" s="5">
        <v>67238</v>
      </c>
      <c r="D59" s="5">
        <v>0</v>
      </c>
      <c r="E59" s="5">
        <v>100269</v>
      </c>
      <c r="F59" s="5">
        <v>0</v>
      </c>
      <c r="G59" s="5"/>
      <c r="H59" s="5"/>
      <c r="I59" s="5">
        <v>39732</v>
      </c>
      <c r="J59" s="5">
        <v>43457</v>
      </c>
      <c r="K59" s="5">
        <v>4617</v>
      </c>
      <c r="L59" s="5"/>
      <c r="M59" s="5">
        <v>13630.5</v>
      </c>
      <c r="N59" s="5">
        <v>132205.75</v>
      </c>
      <c r="O59" s="5">
        <v>36572</v>
      </c>
      <c r="P59" s="5">
        <v>12233.5</v>
      </c>
      <c r="Q59" s="5">
        <v>35544</v>
      </c>
      <c r="R59" s="5">
        <v>64106</v>
      </c>
      <c r="S59" s="5"/>
      <c r="T59" s="5">
        <v>25921</v>
      </c>
      <c r="U59" s="5">
        <v>47419</v>
      </c>
      <c r="V59" s="5"/>
      <c r="W59" s="5">
        <v>23941.5</v>
      </c>
      <c r="X59" s="5"/>
      <c r="Y59" s="5"/>
      <c r="Z59" s="5"/>
      <c r="AA59" s="5"/>
      <c r="AB59" s="5">
        <v>17431</v>
      </c>
      <c r="AC59" s="5">
        <v>22672.5</v>
      </c>
      <c r="AD59" s="5">
        <v>22354</v>
      </c>
      <c r="AE59" s="5">
        <f t="shared" ref="AE59" si="89">SUM(B59:AD59)</f>
        <v>1023893.25</v>
      </c>
      <c r="AF59" s="5">
        <f t="shared" ref="AF59" si="90">ROUND(AE59*0.35,2)</f>
        <v>358362.64</v>
      </c>
    </row>
    <row r="60" spans="1:32" ht="15" customHeight="1" x14ac:dyDescent="0.25">
      <c r="A60" s="20">
        <f t="shared" si="2"/>
        <v>45094</v>
      </c>
      <c r="B60" s="5">
        <v>338159</v>
      </c>
      <c r="C60" s="5">
        <v>153428.5</v>
      </c>
      <c r="D60" s="5">
        <v>0</v>
      </c>
      <c r="E60" s="5">
        <v>150480</v>
      </c>
      <c r="F60" s="5">
        <v>0</v>
      </c>
      <c r="G60" s="5"/>
      <c r="H60" s="5"/>
      <c r="I60" s="5">
        <v>45389</v>
      </c>
      <c r="J60" s="5">
        <v>6470</v>
      </c>
      <c r="K60" s="5">
        <v>7360</v>
      </c>
      <c r="L60" s="5"/>
      <c r="M60" s="5">
        <v>94722</v>
      </c>
      <c r="N60" s="5">
        <v>129235.25</v>
      </c>
      <c r="O60" s="5">
        <v>34373</v>
      </c>
      <c r="P60" s="5">
        <v>33493</v>
      </c>
      <c r="Q60" s="5">
        <v>41073.75</v>
      </c>
      <c r="R60" s="5">
        <v>68293</v>
      </c>
      <c r="S60" s="5"/>
      <c r="T60" s="5">
        <v>26652.5</v>
      </c>
      <c r="U60" s="5">
        <v>140713.5</v>
      </c>
      <c r="V60" s="5"/>
      <c r="W60" s="5">
        <v>8606</v>
      </c>
      <c r="X60" s="5"/>
      <c r="Y60" s="5"/>
      <c r="Z60" s="5"/>
      <c r="AA60" s="5"/>
      <c r="AB60" s="5">
        <v>76173</v>
      </c>
      <c r="AC60" s="5">
        <v>16719.5</v>
      </c>
      <c r="AD60" s="5">
        <v>18129</v>
      </c>
      <c r="AE60" s="5">
        <f t="shared" ref="AE60" si="91">SUM(B60:AD60)</f>
        <v>1389470</v>
      </c>
      <c r="AF60" s="5">
        <f t="shared" ref="AF60" si="92">ROUND(AE60*0.35,2)</f>
        <v>486314.5</v>
      </c>
    </row>
    <row r="61" spans="1:32" ht="15" customHeight="1" x14ac:dyDescent="0.25">
      <c r="A61" s="20">
        <f t="shared" si="2"/>
        <v>45101</v>
      </c>
      <c r="B61" s="5">
        <v>308675.5</v>
      </c>
      <c r="C61" s="5">
        <v>340102.5</v>
      </c>
      <c r="D61" s="5">
        <v>0</v>
      </c>
      <c r="E61" s="5">
        <v>135100</v>
      </c>
      <c r="F61" s="5">
        <v>0</v>
      </c>
      <c r="G61" s="5"/>
      <c r="H61" s="5"/>
      <c r="I61" s="5">
        <v>54338</v>
      </c>
      <c r="J61" s="5">
        <v>61832</v>
      </c>
      <c r="K61" s="5">
        <v>9093</v>
      </c>
      <c r="L61" s="5"/>
      <c r="M61" s="5">
        <v>49073</v>
      </c>
      <c r="N61" s="5">
        <v>-6143.5</v>
      </c>
      <c r="O61" s="5">
        <v>52715</v>
      </c>
      <c r="P61" s="5">
        <v>80792</v>
      </c>
      <c r="Q61" s="5">
        <v>40988</v>
      </c>
      <c r="R61" s="5">
        <v>66967</v>
      </c>
      <c r="S61" s="5"/>
      <c r="T61" s="5">
        <v>61157.5</v>
      </c>
      <c r="U61" s="5">
        <v>112087.5</v>
      </c>
      <c r="V61" s="5"/>
      <c r="W61" s="5">
        <v>17424</v>
      </c>
      <c r="X61" s="5"/>
      <c r="Y61" s="5"/>
      <c r="Z61" s="5"/>
      <c r="AA61" s="5"/>
      <c r="AB61" s="5">
        <v>115560</v>
      </c>
      <c r="AC61" s="5">
        <v>28126.5</v>
      </c>
      <c r="AD61" s="5">
        <v>14987.5</v>
      </c>
      <c r="AE61" s="5">
        <f t="shared" ref="AE61" si="93">SUM(B61:AD61)</f>
        <v>1542875.5</v>
      </c>
      <c r="AF61" s="5">
        <f t="shared" ref="AF61" si="94">ROUND(AE61*0.35,2)</f>
        <v>540006.43000000005</v>
      </c>
    </row>
    <row r="62" spans="1:32" ht="15" customHeight="1" x14ac:dyDescent="0.25">
      <c r="A62" s="31" t="s">
        <v>43</v>
      </c>
      <c r="B62" s="5">
        <v>194104</v>
      </c>
      <c r="C62" s="5">
        <v>132462</v>
      </c>
      <c r="D62" s="5">
        <v>0</v>
      </c>
      <c r="E62" s="5">
        <v>-57</v>
      </c>
      <c r="F62" s="5">
        <v>0</v>
      </c>
      <c r="G62" s="5"/>
      <c r="H62" s="5"/>
      <c r="I62" s="5">
        <v>22027</v>
      </c>
      <c r="J62" s="5">
        <v>43046</v>
      </c>
      <c r="K62" s="5">
        <v>1925</v>
      </c>
      <c r="L62" s="5"/>
      <c r="M62" s="5">
        <v>45874</v>
      </c>
      <c r="N62" s="5">
        <v>37178</v>
      </c>
      <c r="O62" s="5">
        <v>36543</v>
      </c>
      <c r="P62" s="5">
        <v>18822</v>
      </c>
      <c r="Q62" s="5">
        <v>28428</v>
      </c>
      <c r="R62" s="5">
        <v>44087</v>
      </c>
      <c r="S62" s="5"/>
      <c r="T62" s="5">
        <v>36510.5</v>
      </c>
      <c r="U62" s="5">
        <v>106319.5</v>
      </c>
      <c r="V62" s="5"/>
      <c r="W62" s="5">
        <v>26079.5</v>
      </c>
      <c r="X62" s="5"/>
      <c r="Y62" s="5"/>
      <c r="Z62" s="5"/>
      <c r="AA62" s="5"/>
      <c r="AB62" s="5">
        <v>116.5</v>
      </c>
      <c r="AC62" s="5">
        <v>30228</v>
      </c>
      <c r="AD62" s="5">
        <v>30252</v>
      </c>
      <c r="AE62" s="5">
        <f t="shared" ref="AE62" si="95">SUM(B62:AD62)</f>
        <v>833945</v>
      </c>
      <c r="AF62" s="5">
        <f>ROUND(AE62*0.35,2)+0.01</f>
        <v>291880.76</v>
      </c>
    </row>
    <row r="63" spans="1:32" ht="15" customHeight="1" x14ac:dyDescent="0.25">
      <c r="A63" s="1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ht="15" customHeight="1" thickBot="1" x14ac:dyDescent="0.3">
      <c r="B64" s="6">
        <f t="shared" ref="B64:AF64" si="96">SUM(B10:B63)</f>
        <v>17559030.5</v>
      </c>
      <c r="C64" s="6">
        <f t="shared" si="96"/>
        <v>6235616</v>
      </c>
      <c r="D64" s="6">
        <f t="shared" si="96"/>
        <v>0</v>
      </c>
      <c r="E64" s="6">
        <f t="shared" si="96"/>
        <v>4877386</v>
      </c>
      <c r="F64" s="6">
        <f t="shared" si="96"/>
        <v>478180.77999999997</v>
      </c>
      <c r="G64" s="6">
        <f t="shared" si="96"/>
        <v>0</v>
      </c>
      <c r="H64" s="6">
        <f t="shared" si="96"/>
        <v>0</v>
      </c>
      <c r="I64" s="6">
        <f t="shared" si="96"/>
        <v>1639028</v>
      </c>
      <c r="J64" s="6">
        <f t="shared" si="96"/>
        <v>2501354.92</v>
      </c>
      <c r="K64" s="6">
        <f t="shared" si="96"/>
        <v>200907</v>
      </c>
      <c r="L64" s="6">
        <f t="shared" si="96"/>
        <v>0</v>
      </c>
      <c r="M64" s="6">
        <f t="shared" si="96"/>
        <v>1174097.25</v>
      </c>
      <c r="N64" s="6">
        <f t="shared" si="96"/>
        <v>6959065.5</v>
      </c>
      <c r="O64" s="6">
        <f t="shared" si="96"/>
        <v>1776612.5</v>
      </c>
      <c r="P64" s="6">
        <f t="shared" si="96"/>
        <v>1528116.5</v>
      </c>
      <c r="Q64" s="6">
        <f t="shared" si="96"/>
        <v>1849272.5</v>
      </c>
      <c r="R64" s="6">
        <f t="shared" si="96"/>
        <v>3333661</v>
      </c>
      <c r="S64" s="6">
        <f t="shared" si="96"/>
        <v>0</v>
      </c>
      <c r="T64" s="6">
        <f t="shared" si="96"/>
        <v>2824345.67</v>
      </c>
      <c r="U64" s="6">
        <f t="shared" si="96"/>
        <v>5417928.5</v>
      </c>
      <c r="V64" s="6">
        <f t="shared" si="96"/>
        <v>0</v>
      </c>
      <c r="W64" s="6">
        <f t="shared" si="96"/>
        <v>1224391.5</v>
      </c>
      <c r="X64" s="6">
        <f t="shared" si="96"/>
        <v>0</v>
      </c>
      <c r="Y64" s="6">
        <f t="shared" ref="Y64" si="97">SUM(Y10:Y63)</f>
        <v>0</v>
      </c>
      <c r="Z64" s="6">
        <f t="shared" si="96"/>
        <v>0</v>
      </c>
      <c r="AA64" s="6">
        <f t="shared" si="96"/>
        <v>0</v>
      </c>
      <c r="AB64" s="6">
        <f t="shared" si="96"/>
        <v>4148368</v>
      </c>
      <c r="AC64" s="6">
        <f t="shared" si="96"/>
        <v>735702.5</v>
      </c>
      <c r="AD64" s="6">
        <f t="shared" si="96"/>
        <v>1276412.5</v>
      </c>
      <c r="AE64" s="6">
        <f t="shared" si="96"/>
        <v>65739477.119999997</v>
      </c>
      <c r="AF64" s="6">
        <f t="shared" si="96"/>
        <v>23008817.050000001</v>
      </c>
    </row>
    <row r="65" spans="1:1" ht="15" customHeight="1" thickTop="1" x14ac:dyDescent="0.25"/>
    <row r="66" spans="1:1" ht="15" customHeight="1" x14ac:dyDescent="0.25">
      <c r="A66" s="13" t="s">
        <v>37</v>
      </c>
    </row>
    <row r="67" spans="1:1" ht="15" customHeight="1" x14ac:dyDescent="0.25">
      <c r="A67" s="13" t="s">
        <v>44</v>
      </c>
    </row>
  </sheetData>
  <mergeCells count="2">
    <mergeCell ref="A8:AF8"/>
    <mergeCell ref="A1:AF1"/>
  </mergeCells>
  <pageMargins left="0.25" right="0.25" top="0.25" bottom="0.25" header="0" footer="0"/>
  <pageSetup paperSize="5" scale="40" orientation="landscape" r:id="rId1"/>
  <ignoredErrors>
    <ignoredError sqref="AE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2023-07-07T14:48:40Z</dcterms:modified>
</cp:coreProperties>
</file>