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5EA25C57-AEE8-41A2-84A7-AE2C87137A8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Town'!$A$1:$S$168</definedName>
    <definedName name="_xlnm.Print_Area" localSheetId="5">Greenbrier!$A$1:$S$124</definedName>
    <definedName name="_xlnm.Print_Area" localSheetId="3">'Mardi Gras'!$A$1:$S$168</definedName>
    <definedName name="_xlnm.Print_Area" localSheetId="1">Mountaineer!$A$1:$S$75</definedName>
    <definedName name="_xlnm.Print_Area" localSheetId="0">Total!$A$1:$S$31</definedName>
    <definedName name="_xlnm.Print_Area" localSheetId="2">Wheeling!$A$1:$S$120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6" i="3" l="1"/>
  <c r="R26" i="3"/>
  <c r="Q26" i="3"/>
  <c r="O26" i="3"/>
  <c r="N26" i="3"/>
  <c r="M26" i="3"/>
  <c r="L26" i="3"/>
  <c r="J26" i="3"/>
  <c r="I26" i="3"/>
  <c r="H26" i="3"/>
  <c r="G26" i="3"/>
  <c r="E26" i="3"/>
  <c r="D26" i="3"/>
  <c r="C26" i="3"/>
  <c r="B26" i="3"/>
  <c r="A26" i="3"/>
  <c r="N26" i="4"/>
  <c r="M26" i="4"/>
  <c r="L26" i="4"/>
  <c r="J26" i="4"/>
  <c r="E26" i="4"/>
  <c r="O26" i="4" s="1"/>
  <c r="Q26" i="4" s="1"/>
  <c r="N26" i="7"/>
  <c r="M26" i="7"/>
  <c r="L26" i="7"/>
  <c r="J26" i="7"/>
  <c r="E26" i="7"/>
  <c r="O26" i="7" s="1"/>
  <c r="Q26" i="7" s="1"/>
  <c r="N26" i="8"/>
  <c r="M26" i="8"/>
  <c r="L26" i="8"/>
  <c r="J26" i="8"/>
  <c r="E26" i="8"/>
  <c r="O26" i="8" s="1"/>
  <c r="Q26" i="8" s="1"/>
  <c r="N26" i="1"/>
  <c r="M26" i="1"/>
  <c r="L26" i="1"/>
  <c r="J26" i="1"/>
  <c r="E26" i="1"/>
  <c r="O26" i="1" s="1"/>
  <c r="Q26" i="1" s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O25" i="7" s="1"/>
  <c r="Q25" i="7" s="1"/>
  <c r="N25" i="8"/>
  <c r="M25" i="8"/>
  <c r="L25" i="8"/>
  <c r="J25" i="8"/>
  <c r="E25" i="8"/>
  <c r="N25" i="1"/>
  <c r="M25" i="1"/>
  <c r="L25" i="1"/>
  <c r="J25" i="1"/>
  <c r="E25" i="1"/>
  <c r="O25" i="1" s="1"/>
  <c r="Q25" i="1" s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S26" i="4" l="1"/>
  <c r="R26" i="4"/>
  <c r="O25" i="4"/>
  <c r="Q25" i="4" s="1"/>
  <c r="S25" i="4" s="1"/>
  <c r="S26" i="7"/>
  <c r="R26" i="7"/>
  <c r="O18" i="7"/>
  <c r="Q18" i="7" s="1"/>
  <c r="O24" i="7"/>
  <c r="Q24" i="7" s="1"/>
  <c r="S26" i="8"/>
  <c r="R26" i="8"/>
  <c r="S26" i="1"/>
  <c r="R26" i="1"/>
  <c r="O26" i="9"/>
  <c r="Q26" i="9" s="1"/>
  <c r="S26" i="9" s="1"/>
  <c r="J25" i="3"/>
  <c r="L25" i="3"/>
  <c r="M25" i="3"/>
  <c r="N25" i="3"/>
  <c r="E25" i="3"/>
  <c r="O25" i="9"/>
  <c r="Q25" i="9" s="1"/>
  <c r="S25" i="7"/>
  <c r="R25" i="7"/>
  <c r="O16" i="7"/>
  <c r="Q16" i="7" s="1"/>
  <c r="S16" i="7" s="1"/>
  <c r="O23" i="7"/>
  <c r="Q23" i="7" s="1"/>
  <c r="S23" i="7" s="1"/>
  <c r="O25" i="8"/>
  <c r="Q25" i="8" s="1"/>
  <c r="S25" i="8" s="1"/>
  <c r="N24" i="3"/>
  <c r="S25" i="1"/>
  <c r="R25" i="1"/>
  <c r="S25" i="9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S24" i="7"/>
  <c r="R24" i="7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R23" i="7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R18" i="7"/>
  <c r="S18" i="7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R25" i="4" l="1"/>
  <c r="R23" i="4"/>
  <c r="S22" i="7"/>
  <c r="R25" i="8"/>
  <c r="R26" i="9"/>
  <c r="S25" i="3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R16" i="8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O14" i="1" s="1"/>
  <c r="Q14" i="1" s="1"/>
  <c r="N14" i="9"/>
  <c r="M14" i="9"/>
  <c r="L14" i="9"/>
  <c r="J14" i="9"/>
  <c r="E14" i="9"/>
  <c r="R25" i="3" l="1"/>
  <c r="O14" i="8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R16" i="3"/>
  <c r="S16" i="9"/>
  <c r="Q16" i="3"/>
  <c r="R15" i="3"/>
  <c r="L14" i="3"/>
  <c r="O14" i="7"/>
  <c r="Q14" i="7" s="1"/>
  <c r="S14" i="7" s="1"/>
  <c r="M14" i="3"/>
  <c r="Q14" i="8"/>
  <c r="R14" i="8" s="1"/>
  <c r="J14" i="3"/>
  <c r="E14" i="3"/>
  <c r="N14" i="3"/>
  <c r="O14" i="4"/>
  <c r="Q14" i="4" s="1"/>
  <c r="R14" i="4" s="1"/>
  <c r="S14" i="1"/>
  <c r="R14" i="1"/>
  <c r="O14" i="9"/>
  <c r="S23" i="3" l="1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S13" i="7"/>
  <c r="R13" i="7"/>
  <c r="O13" i="8"/>
  <c r="O13" i="1"/>
  <c r="Q13" i="1" s="1"/>
  <c r="S13" i="1" s="1"/>
  <c r="O13" i="9"/>
  <c r="Q13" i="9" s="1"/>
  <c r="Q13" i="8" l="1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O10" i="1" s="1"/>
  <c r="Q10" i="1" s="1"/>
  <c r="N10" i="9"/>
  <c r="M10" i="9"/>
  <c r="L10" i="9"/>
  <c r="J10" i="9"/>
  <c r="E10" i="9"/>
  <c r="S11" i="8" l="1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S10" i="1"/>
  <c r="R10" i="1"/>
  <c r="O10" i="9"/>
  <c r="Q10" i="9" s="1"/>
  <c r="R11" i="4" l="1"/>
  <c r="Q11" i="3"/>
  <c r="R11" i="1"/>
  <c r="S11" i="3"/>
  <c r="A15" i="4"/>
  <c r="A14" i="3"/>
  <c r="R11" i="3"/>
  <c r="R10" i="4"/>
  <c r="Q10" i="8"/>
  <c r="R10" i="8" s="1"/>
  <c r="S10" i="9"/>
  <c r="O10" i="3"/>
  <c r="S10" i="7"/>
  <c r="A9" i="3"/>
  <c r="A9" i="7"/>
  <c r="A9" i="8"/>
  <c r="A9" i="1"/>
  <c r="A9" i="9"/>
  <c r="I28" i="9"/>
  <c r="H28" i="9"/>
  <c r="G28" i="9"/>
  <c r="D28" i="9"/>
  <c r="C28" i="9"/>
  <c r="B28" i="9"/>
  <c r="N9" i="9"/>
  <c r="N28" i="9" s="1"/>
  <c r="M9" i="9"/>
  <c r="M28" i="9" s="1"/>
  <c r="L9" i="9"/>
  <c r="L28" i="9" s="1"/>
  <c r="J9" i="9"/>
  <c r="J28" i="9" s="1"/>
  <c r="E9" i="9"/>
  <c r="I28" i="1"/>
  <c r="H28" i="1"/>
  <c r="G28" i="1"/>
  <c r="D28" i="1"/>
  <c r="C28" i="1"/>
  <c r="B28" i="1"/>
  <c r="N9" i="1"/>
  <c r="N28" i="1" s="1"/>
  <c r="M9" i="1"/>
  <c r="M28" i="1" s="1"/>
  <c r="L9" i="1"/>
  <c r="L28" i="1" s="1"/>
  <c r="J9" i="1"/>
  <c r="J28" i="1" s="1"/>
  <c r="E9" i="1"/>
  <c r="E28" i="1" s="1"/>
  <c r="I28" i="8"/>
  <c r="H28" i="8"/>
  <c r="G28" i="8"/>
  <c r="D28" i="8"/>
  <c r="C28" i="8"/>
  <c r="B28" i="8"/>
  <c r="N9" i="8"/>
  <c r="N28" i="8" s="1"/>
  <c r="M9" i="8"/>
  <c r="M28" i="8" s="1"/>
  <c r="L9" i="8"/>
  <c r="L28" i="8" s="1"/>
  <c r="J9" i="8"/>
  <c r="J28" i="8" s="1"/>
  <c r="E9" i="8"/>
  <c r="I28" i="7"/>
  <c r="H28" i="7"/>
  <c r="G28" i="7"/>
  <c r="D28" i="7"/>
  <c r="C28" i="7"/>
  <c r="B28" i="7"/>
  <c r="N9" i="7"/>
  <c r="N28" i="7" s="1"/>
  <c r="M9" i="7"/>
  <c r="M28" i="7" s="1"/>
  <c r="L9" i="7"/>
  <c r="L28" i="7" s="1"/>
  <c r="J9" i="7"/>
  <c r="J28" i="7" s="1"/>
  <c r="E9" i="7"/>
  <c r="O9" i="7" l="1"/>
  <c r="O28" i="7" s="1"/>
  <c r="A15" i="3"/>
  <c r="A16" i="4"/>
  <c r="O9" i="8"/>
  <c r="Q9" i="8" s="1"/>
  <c r="S10" i="8"/>
  <c r="S10" i="3" s="1"/>
  <c r="R10" i="9"/>
  <c r="R10" i="3" s="1"/>
  <c r="Q10" i="3"/>
  <c r="O9" i="9"/>
  <c r="O28" i="9" s="1"/>
  <c r="E28" i="9"/>
  <c r="O9" i="1"/>
  <c r="Q9" i="1" s="1"/>
  <c r="E28" i="8"/>
  <c r="Q9" i="7"/>
  <c r="E28" i="7"/>
  <c r="Q9" i="9" l="1"/>
  <c r="S9" i="9" s="1"/>
  <c r="S28" i="9" s="1"/>
  <c r="O28" i="8"/>
  <c r="A16" i="3"/>
  <c r="A17" i="4"/>
  <c r="O28" i="1"/>
  <c r="Q28" i="8"/>
  <c r="S9" i="8"/>
  <c r="S28" i="8" s="1"/>
  <c r="R9" i="8"/>
  <c r="R28" i="8" s="1"/>
  <c r="Q28" i="7"/>
  <c r="S9" i="7"/>
  <c r="S28" i="7" s="1"/>
  <c r="R9" i="7"/>
  <c r="R28" i="7" s="1"/>
  <c r="Q28" i="9" l="1"/>
  <c r="R9" i="9"/>
  <c r="R28" i="9" s="1"/>
  <c r="A18" i="4"/>
  <c r="A17" i="3"/>
  <c r="R9" i="1"/>
  <c r="R28" i="1" s="1"/>
  <c r="Q28" i="1"/>
  <c r="S9" i="1"/>
  <c r="S28" i="1" s="1"/>
  <c r="A19" i="4" l="1"/>
  <c r="A18" i="3"/>
  <c r="B28" i="4"/>
  <c r="A19" i="3" l="1"/>
  <c r="A20" i="4"/>
  <c r="I9" i="3"/>
  <c r="H9" i="3"/>
  <c r="G9" i="3"/>
  <c r="D9" i="3"/>
  <c r="C9" i="3"/>
  <c r="B9" i="3"/>
  <c r="A21" i="4" l="1"/>
  <c r="A20" i="3"/>
  <c r="I28" i="4"/>
  <c r="H28" i="4"/>
  <c r="G28" i="4"/>
  <c r="D28" i="4"/>
  <c r="C28" i="4"/>
  <c r="A21" i="3" l="1"/>
  <c r="A22" i="4"/>
  <c r="N9" i="4"/>
  <c r="M9" i="4"/>
  <c r="L9" i="4"/>
  <c r="J9" i="4"/>
  <c r="E9" i="4"/>
  <c r="A22" i="3" l="1"/>
  <c r="A23" i="4"/>
  <c r="J28" i="4"/>
  <c r="J9" i="3"/>
  <c r="N28" i="4"/>
  <c r="N9" i="3"/>
  <c r="L28" i="4"/>
  <c r="L9" i="3"/>
  <c r="E28" i="4"/>
  <c r="E9" i="3"/>
  <c r="M28" i="4"/>
  <c r="M9" i="3"/>
  <c r="O9" i="4"/>
  <c r="Q9" i="4" s="1"/>
  <c r="A23" i="3" l="1"/>
  <c r="A24" i="4"/>
  <c r="Q9" i="3"/>
  <c r="O9" i="3"/>
  <c r="O28" i="4"/>
  <c r="A25" i="4" l="1"/>
  <c r="A24" i="3"/>
  <c r="Q28" i="4"/>
  <c r="R9" i="4"/>
  <c r="S9" i="4"/>
  <c r="A25" i="3" l="1"/>
  <c r="A26" i="4"/>
  <c r="S28" i="4"/>
  <c r="S9" i="3"/>
  <c r="R28" i="4"/>
  <c r="R9" i="3"/>
  <c r="I28" i="3"/>
  <c r="H28" i="3"/>
  <c r="G28" i="3"/>
  <c r="N28" i="3" l="1"/>
  <c r="M28" i="3"/>
  <c r="D28" i="3" l="1"/>
  <c r="C28" i="3"/>
  <c r="B28" i="3"/>
  <c r="J28" i="3" l="1"/>
  <c r="E28" i="3"/>
  <c r="L28" i="3" l="1"/>
  <c r="O28" i="3" l="1"/>
  <c r="Q28" i="3" l="1"/>
  <c r="R28" i="3" l="1"/>
  <c r="S28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<sst xmlns="http://schemas.openxmlformats.org/spreadsheetml/2006/main" count="122" uniqueCount="28">
  <si>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</si>
  <si>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</si>
  <si>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</si>
  <si>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</si>
  <si>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</si>
  <si>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</si>
  <si>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</si>
  <si>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</si>
  <si>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</si>
  <si>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</si>
  <si>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</si>
  <si>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</si>
  <si>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</si>
  <si>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</si>
  <si>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</si>
  <si>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</si>
  <si>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</si>
  <si>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</si>
  <si>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</si>
  <si>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</si>
  <si>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</si>
  <si>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</si>
  <si>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</si>
  <si>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</si>
  <si>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</si>
  <si>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</si>
  <si>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</si>
  <si>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NOVEMBER 2,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</si>
</sst>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1"/>
  <sheetViews>
    <sheetView tabSelected="1" zoomScaleNormal="100" workbookViewId="0">
      <pane ySplit="7" topLeftCell="A8" activePane="bottomLeft" state="frozen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0</v>
      </c>
      <c r="C26" s="6">
        <f>SUM(Mountaineer:Greenbrier!C26)</f>
        <v>0</v>
      </c>
      <c r="D26" s="6">
        <f>SUM(Mountaineer:Greenbrier!D26)</f>
        <v>0</v>
      </c>
      <c r="E26" s="6">
        <f>SUM(Mountaineer:Greenbrier!E26)</f>
        <v>0</v>
      </c>
      <c r="F26" s="12"/>
      <c r="G26" s="6">
        <f>SUM(Mountaineer:Greenbrier!G26)</f>
        <v>0</v>
      </c>
      <c r="H26" s="6">
        <f>SUM(Mountaineer:Greenbrier!H26)</f>
        <v>0</v>
      </c>
      <c r="I26" s="6">
        <f>SUM(Mountaineer:Greenbrier!I26)</f>
        <v>0</v>
      </c>
      <c r="J26" s="6">
        <f>SUM(Mountaineer:Greenbrier!J26)</f>
        <v>0</v>
      </c>
      <c r="K26" s="12"/>
      <c r="L26" s="6">
        <f>SUM(Mountaineer:Greenbrier!L26)</f>
        <v>0</v>
      </c>
      <c r="M26" s="6">
        <f>SUM(Mountaineer:Greenbrier!M26)</f>
        <v>0</v>
      </c>
      <c r="N26" s="6">
        <f>SUM(Mountaineer:Greenbrier!N26)</f>
        <v>0</v>
      </c>
      <c r="O26" s="6">
        <f>SUM(Mountaineer:Greenbrier!O26)</f>
        <v>0</v>
      </c>
      <c r="P26" s="12"/>
      <c r="Q26" s="6">
        <f>SUM(Mountaineer:Greenbrier!Q26)</f>
        <v>0</v>
      </c>
      <c r="R26" s="6">
        <f>SUM(Mountaineer:Greenbrier!R26)</f>
        <v>0</v>
      </c>
      <c r="S26" s="6">
        <f>SUM(Mountaineer:Greenbrier!S26)</f>
        <v>0</v>
      </c>
      <c r="T26" s="14"/>
    </row>
    <row r="27" spans="1:20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12"/>
      <c r="Q27" s="6"/>
      <c r="R27" s="6"/>
      <c r="S27" s="6"/>
      <c r="T27" s="14"/>
    </row>
    <row r="28" spans="1:20" ht="15" customHeight="1" thickBot="1" x14ac:dyDescent="0.3">
      <c r="B28" s="7">
        <f>SUM(B9:B27)</f>
        <v>15179577.99</v>
      </c>
      <c r="C28" s="7">
        <f>SUM(C9:C27)</f>
        <v>-72391.64</v>
      </c>
      <c r="D28" s="7">
        <f>SUM(D9:D27)</f>
        <v>-12547964.859999999</v>
      </c>
      <c r="E28" s="7">
        <f>SUM(E9:E27)</f>
        <v>2559221.4900000002</v>
      </c>
      <c r="F28" s="12"/>
      <c r="G28" s="7">
        <f>SUM(G9:G27)</f>
        <v>133836663.57000001</v>
      </c>
      <c r="H28" s="7">
        <f>SUM(H9:H27)</f>
        <v>-236995.31</v>
      </c>
      <c r="I28" s="7">
        <f>SUM(I9:I27)</f>
        <v>-117318628.61999999</v>
      </c>
      <c r="J28" s="7">
        <f>SUM(J9:J27)</f>
        <v>16281039.640000002</v>
      </c>
      <c r="K28" s="12"/>
      <c r="L28" s="7">
        <f>SUM(L9:L27)</f>
        <v>149016241.56</v>
      </c>
      <c r="M28" s="7">
        <f>SUM(M9:M27)</f>
        <v>-309386.95</v>
      </c>
      <c r="N28" s="7">
        <f>SUM(N9:N27)</f>
        <v>-129866593.47999999</v>
      </c>
      <c r="O28" s="7">
        <f>SUM(O9:O27)</f>
        <v>18840261.130000003</v>
      </c>
      <c r="P28" s="12"/>
      <c r="Q28" s="7">
        <f>SUM(Q9:Q27)</f>
        <v>1884026.1400000001</v>
      </c>
      <c r="R28" s="7">
        <f>SUM(R9:R27)</f>
        <v>282603.89999999997</v>
      </c>
      <c r="S28" s="7">
        <f>SUM(S9:S27)</f>
        <v>1601422.24</v>
      </c>
      <c r="T28" s="12"/>
    </row>
    <row r="29" spans="1:20" ht="15" customHeight="1" thickTop="1" x14ac:dyDescent="0.25"/>
    <row r="30" spans="1:20" ht="15" customHeight="1" x14ac:dyDescent="0.25">
      <c r="A30" s="11" t="s">
        <v>23</v>
      </c>
    </row>
    <row r="31" spans="1:20" ht="15" customHeight="1" x14ac:dyDescent="0.25">
      <c r="A31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1"/>
  <sheetViews>
    <sheetView zoomScaleNormal="100" workbookViewId="0">
      <pane ySplit="6" topLeftCell="A7" activePane="bottomLeft" state="frozen"/>
      <selection activeCell="A4" sqref="A4:S4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26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>ROUND(O22*0.1,2)</f>
        <v>7590.83</v>
      </c>
      <c r="R22" s="6">
        <f t="shared" ref="R22" si="108">ROUND(Q22*0.15,2)</f>
        <v>1138.6199999999999</v>
      </c>
      <c r="S22" s="6">
        <f t="shared" ref="S22" si="109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0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1">SUM(G23:I23)</f>
        <v>53769.069999999891</v>
      </c>
      <c r="K23" s="12"/>
      <c r="L23" s="6">
        <f t="shared" ref="L23" si="112">B23+G23</f>
        <v>592576.8899999999</v>
      </c>
      <c r="M23" s="6">
        <f t="shared" ref="M23" si="113">C23+H23</f>
        <v>-7931</v>
      </c>
      <c r="N23" s="6">
        <f t="shared" ref="N23" si="114">D23+I23</f>
        <v>-511348.29000000004</v>
      </c>
      <c r="O23" s="6">
        <f t="shared" ref="O23" si="115">E23+J23</f>
        <v>73297.599999999889</v>
      </c>
      <c r="P23" s="6"/>
      <c r="Q23" s="6">
        <f>ROUND(O23*0.1,2)</f>
        <v>7329.76</v>
      </c>
      <c r="R23" s="6">
        <f t="shared" ref="R23" si="116">ROUND(Q23*0.15,2)</f>
        <v>1099.46</v>
      </c>
      <c r="S23" s="6">
        <f t="shared" ref="S23" si="117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8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19">SUM(G24:I24)</f>
        <v>16685.640000000014</v>
      </c>
      <c r="K24" s="12"/>
      <c r="L24" s="6">
        <f t="shared" ref="L24" si="120">B24+G24</f>
        <v>672752.24000000011</v>
      </c>
      <c r="M24" s="6">
        <f t="shared" ref="M24" si="121">C24+H24</f>
        <v>-74</v>
      </c>
      <c r="N24" s="6">
        <f t="shared" ref="N24" si="122">D24+I24</f>
        <v>-642413.45000000007</v>
      </c>
      <c r="O24" s="6">
        <f t="shared" ref="O24" si="123">E24+J24</f>
        <v>30264.790000000023</v>
      </c>
      <c r="P24" s="6"/>
      <c r="Q24" s="6">
        <f>ROUND(O24*0.1,2)</f>
        <v>3026.48</v>
      </c>
      <c r="R24" s="6">
        <f t="shared" ref="R24" si="124">ROUND(Q24*0.15,2)</f>
        <v>453.97</v>
      </c>
      <c r="S24" s="6">
        <f t="shared" ref="S24" si="125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6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7">SUM(G25:I25)</f>
        <v>51888.689999999944</v>
      </c>
      <c r="K25" s="12"/>
      <c r="L25" s="6">
        <f t="shared" ref="L25" si="128">B25+G25</f>
        <v>738176.65999999992</v>
      </c>
      <c r="M25" s="6">
        <f t="shared" ref="M25" si="129">C25+H25</f>
        <v>-2650</v>
      </c>
      <c r="N25" s="6">
        <f t="shared" ref="N25" si="130">D25+I25</f>
        <v>-637352.47000000009</v>
      </c>
      <c r="O25" s="6">
        <f t="shared" ref="O25" si="131">E25+J25</f>
        <v>98174.189999999915</v>
      </c>
      <c r="P25" s="6"/>
      <c r="Q25" s="6">
        <f>ROUND(O25*0.1,2)</f>
        <v>9817.42</v>
      </c>
      <c r="R25" s="6">
        <f t="shared" ref="R25" si="132">ROUND(Q25*0.15,2)</f>
        <v>1472.61</v>
      </c>
      <c r="S25" s="6">
        <f t="shared" ref="S25" si="133">ROUND(Q25*0.85,2)</f>
        <v>8344.81</v>
      </c>
    </row>
    <row r="26" spans="1:19" ht="15" customHeight="1" x14ac:dyDescent="0.25">
      <c r="A26" s="20">
        <f t="shared" si="13"/>
        <v>45598</v>
      </c>
      <c r="B26" s="6">
        <v>0</v>
      </c>
      <c r="C26" s="6">
        <v>0</v>
      </c>
      <c r="D26" s="6">
        <v>0</v>
      </c>
      <c r="E26" s="6">
        <f t="shared" ref="E26" si="134">SUM(B26:D26)</f>
        <v>0</v>
      </c>
      <c r="F26" s="12"/>
      <c r="G26" s="6">
        <v>0</v>
      </c>
      <c r="H26" s="6">
        <v>0</v>
      </c>
      <c r="I26" s="6">
        <v>0</v>
      </c>
      <c r="J26" s="6">
        <f t="shared" ref="J26" si="135">SUM(G26:I26)</f>
        <v>0</v>
      </c>
      <c r="K26" s="12"/>
      <c r="L26" s="6">
        <f t="shared" ref="L26" si="136">B26+G26</f>
        <v>0</v>
      </c>
      <c r="M26" s="6">
        <f t="shared" ref="M26" si="137">C26+H26</f>
        <v>0</v>
      </c>
      <c r="N26" s="6">
        <f t="shared" ref="N26" si="138">D26+I26</f>
        <v>0</v>
      </c>
      <c r="O26" s="6">
        <f t="shared" ref="O26" si="139">E26+J26</f>
        <v>0</v>
      </c>
      <c r="P26" s="6"/>
      <c r="Q26" s="6">
        <f>ROUND(O26*0.1,2)</f>
        <v>0</v>
      </c>
      <c r="R26" s="6">
        <f t="shared" ref="R26" si="140">ROUND(Q26*0.15,2)</f>
        <v>0</v>
      </c>
      <c r="S26" s="6">
        <f t="shared" ref="S26" si="141">ROUND(Q26*0.85,2)</f>
        <v>0</v>
      </c>
    </row>
    <row r="27" spans="1:19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6"/>
      <c r="Q27" s="6"/>
      <c r="R27" s="6"/>
      <c r="S27" s="18"/>
    </row>
    <row r="28" spans="1:19" ht="15" customHeight="1" thickBot="1" x14ac:dyDescent="0.3">
      <c r="B28" s="7">
        <f>SUM(B9:B27)</f>
        <v>1395844.37</v>
      </c>
      <c r="C28" s="7">
        <f>SUM(C9:C27)</f>
        <v>-19672</v>
      </c>
      <c r="D28" s="7">
        <f>SUM(D9:D27)</f>
        <v>-1099289.2</v>
      </c>
      <c r="E28" s="7">
        <f>SUM(E9:E27)</f>
        <v>276883.17000000004</v>
      </c>
      <c r="F28" s="12"/>
      <c r="G28" s="7">
        <f>SUM(G9:G27)</f>
        <v>7692279.3399999999</v>
      </c>
      <c r="H28" s="7">
        <f>SUM(H9:H27)</f>
        <v>-1525</v>
      </c>
      <c r="I28" s="7">
        <f>SUM(I9:I27)</f>
        <v>-6846971.8400000008</v>
      </c>
      <c r="J28" s="7">
        <f>SUM(J9:J27)</f>
        <v>843782.49999999988</v>
      </c>
      <c r="K28" s="12"/>
      <c r="L28" s="7">
        <f>SUM(L9:L27)</f>
        <v>9088123.709999999</v>
      </c>
      <c r="M28" s="7">
        <f>SUM(M9:M27)</f>
        <v>-21197</v>
      </c>
      <c r="N28" s="7">
        <f>SUM(N9:N27)</f>
        <v>-7946261.040000001</v>
      </c>
      <c r="O28" s="7">
        <f>SUM(O9:O27)</f>
        <v>1120665.67</v>
      </c>
      <c r="P28" s="12"/>
      <c r="Q28" s="7">
        <f>SUM(Q9:Q27)</f>
        <v>112066.59</v>
      </c>
      <c r="R28" s="7">
        <f>SUM(R9:R27)</f>
        <v>16809.969999999998</v>
      </c>
      <c r="S28" s="7">
        <f>SUM(S9:S27)</f>
        <v>95256.62</v>
      </c>
    </row>
    <row r="29" spans="1:19" ht="15" customHeight="1" thickTop="1" x14ac:dyDescent="0.25"/>
    <row r="30" spans="1:19" ht="15" customHeight="1" x14ac:dyDescent="0.25">
      <c r="A30" s="11" t="s">
        <v>23</v>
      </c>
    </row>
    <row r="31" spans="1:19" ht="15" customHeight="1" x14ac:dyDescent="0.25">
      <c r="A3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1"/>
  <sheetViews>
    <sheetView zoomScaleNormal="100" workbookViewId="0">
      <pane ySplit="6" topLeftCell="A7" activePane="bottomLeft" state="frozen"/>
      <selection activeCell="A4" sqref="A4:S4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26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0</v>
      </c>
      <c r="C26" s="6">
        <v>0</v>
      </c>
      <c r="D26" s="6">
        <v>0</v>
      </c>
      <c r="E26" s="6">
        <f t="shared" ref="E26" si="146">SUM(B26:D26)</f>
        <v>0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0</v>
      </c>
      <c r="M26" s="6">
        <f t="shared" ref="M26" si="149">C26+H26</f>
        <v>0</v>
      </c>
      <c r="N26" s="6">
        <f t="shared" ref="N26" si="150">D26+I26</f>
        <v>0</v>
      </c>
      <c r="O26" s="6">
        <f t="shared" ref="O26" si="151">E26+J26</f>
        <v>0</v>
      </c>
      <c r="P26" s="6"/>
      <c r="Q26" s="6">
        <f t="shared" ref="Q26" si="152">ROUND(O26*0.1,2)</f>
        <v>0</v>
      </c>
      <c r="R26" s="6">
        <f t="shared" ref="R26" si="153">ROUND(Q26*0.15,2)</f>
        <v>0</v>
      </c>
      <c r="S26" s="6">
        <f t="shared" ref="S26" si="154">ROUND(Q26*0.85,2)</f>
        <v>0</v>
      </c>
    </row>
    <row r="27" spans="1:19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6"/>
      <c r="Q27" s="6"/>
      <c r="R27" s="6"/>
      <c r="S27" s="18"/>
    </row>
    <row r="28" spans="1:19" ht="15" customHeight="1" thickBot="1" x14ac:dyDescent="0.3">
      <c r="B28" s="7">
        <f>SUM(B9:B27)</f>
        <v>3243694.2000000007</v>
      </c>
      <c r="C28" s="7">
        <f>SUM(C9:C27)</f>
        <v>-38273</v>
      </c>
      <c r="D28" s="7">
        <f>SUM(D9:D27)</f>
        <v>-2777673.2400000007</v>
      </c>
      <c r="E28" s="7">
        <f>SUM(E9:E27)</f>
        <v>427747.95999999996</v>
      </c>
      <c r="F28" s="12"/>
      <c r="G28" s="7">
        <f>SUM(G9:G27)</f>
        <v>0</v>
      </c>
      <c r="H28" s="7">
        <f>SUM(H9:H27)</f>
        <v>0</v>
      </c>
      <c r="I28" s="7">
        <f>SUM(I9:I27)</f>
        <v>0</v>
      </c>
      <c r="J28" s="7">
        <f>SUM(J9:J27)</f>
        <v>0</v>
      </c>
      <c r="K28" s="12"/>
      <c r="L28" s="7">
        <f>SUM(L9:L27)</f>
        <v>3243694.2000000007</v>
      </c>
      <c r="M28" s="7">
        <f>SUM(M9:M27)</f>
        <v>-38273</v>
      </c>
      <c r="N28" s="7">
        <f>SUM(N9:N27)</f>
        <v>-2777673.2400000007</v>
      </c>
      <c r="O28" s="7">
        <f>SUM(O9:O27)</f>
        <v>427747.95999999996</v>
      </c>
      <c r="P28" s="12"/>
      <c r="Q28" s="7">
        <f>SUM(Q9:Q27)</f>
        <v>42774.810000000005</v>
      </c>
      <c r="R28" s="7">
        <f>SUM(R9:R27)</f>
        <v>6416.22</v>
      </c>
      <c r="S28" s="7">
        <f>SUM(S9:S27)</f>
        <v>36358.589999999997</v>
      </c>
    </row>
    <row r="29" spans="1:19" ht="15" customHeight="1" thickTop="1" x14ac:dyDescent="0.25"/>
    <row r="30" spans="1:19" ht="15" customHeight="1" x14ac:dyDescent="0.25">
      <c r="A30" s="11" t="s">
        <v>23</v>
      </c>
    </row>
    <row r="31" spans="1:19" ht="15" customHeight="1" x14ac:dyDescent="0.25">
      <c r="A3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1"/>
  <sheetViews>
    <sheetView zoomScaleNormal="100" workbookViewId="0">
      <pane ySplit="6" topLeftCell="A7" activePane="bottomLeft" state="frozen"/>
      <selection activeCell="A4" sqref="A4:S4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3.7109375" style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26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2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3">SUM(G23:I23)</f>
        <v>3993.9399999999987</v>
      </c>
      <c r="K23" s="12"/>
      <c r="L23" s="6">
        <f t="shared" ref="L23" si="104">B23+G23</f>
        <v>141548.22</v>
      </c>
      <c r="M23" s="6">
        <f t="shared" ref="M23" si="105">C23+H23</f>
        <v>-1320</v>
      </c>
      <c r="N23" s="6">
        <f t="shared" ref="N23" si="106">D23+I23</f>
        <v>-109343</v>
      </c>
      <c r="O23" s="6">
        <f t="shared" ref="O23" si="107">E23+J23</f>
        <v>30885.219999999998</v>
      </c>
      <c r="P23" s="6"/>
      <c r="Q23" s="6">
        <f>ROUND(O23*0.1,2)</f>
        <v>3088.52</v>
      </c>
      <c r="R23" s="6">
        <f t="shared" ref="R23" si="108">ROUND(Q23*0.15,2)</f>
        <v>463.28</v>
      </c>
      <c r="S23" s="6">
        <f>ROUND(Q23*0.85,2)</f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09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0">SUM(G24:I24)</f>
        <v>1204.6699999999983</v>
      </c>
      <c r="K24" s="12"/>
      <c r="L24" s="6">
        <f t="shared" ref="L24" si="111">B24+G24</f>
        <v>163336.53</v>
      </c>
      <c r="M24" s="6">
        <f t="shared" ref="M24" si="112">C24+H24</f>
        <v>-51</v>
      </c>
      <c r="N24" s="6">
        <f t="shared" ref="N24" si="113">D24+I24</f>
        <v>-163335.07</v>
      </c>
      <c r="O24" s="6">
        <f t="shared" ref="O24" si="114">E24+J24</f>
        <v>-49.540000000008149</v>
      </c>
      <c r="P24" s="6"/>
      <c r="Q24" s="6">
        <f>ROUND(O24*0.1,2)</f>
        <v>-4.95</v>
      </c>
      <c r="R24" s="6">
        <f t="shared" ref="R24" si="115">ROUND(Q24*0.15,2)</f>
        <v>-0.74</v>
      </c>
      <c r="S24" s="6">
        <f>ROUND(Q24*0.85,2)</f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6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7">SUM(G25:I25)</f>
        <v>-10434.600000000006</v>
      </c>
      <c r="K25" s="12"/>
      <c r="L25" s="6">
        <f t="shared" ref="L25" si="118">B25+G25</f>
        <v>188228.25</v>
      </c>
      <c r="M25" s="6">
        <f t="shared" ref="M25" si="119">C25+H25</f>
        <v>-420</v>
      </c>
      <c r="N25" s="6">
        <f t="shared" ref="N25" si="120">D25+I25</f>
        <v>-196182.41999999998</v>
      </c>
      <c r="O25" s="6">
        <f t="shared" ref="O25" si="121">E25+J25</f>
        <v>-8374.1700000000128</v>
      </c>
      <c r="P25" s="6"/>
      <c r="Q25" s="6">
        <f>ROUND(O25*0.1,2)</f>
        <v>-837.42</v>
      </c>
      <c r="R25" s="6">
        <f t="shared" ref="R25" si="122">ROUND(Q25*0.15,2)</f>
        <v>-125.61</v>
      </c>
      <c r="S25" s="6">
        <f>ROUND(Q25*0.85,2)</f>
        <v>-711.81</v>
      </c>
    </row>
    <row r="26" spans="1:19" ht="15" customHeight="1" x14ac:dyDescent="0.25">
      <c r="A26" s="20">
        <f t="shared" si="13"/>
        <v>45598</v>
      </c>
      <c r="B26" s="6">
        <v>0</v>
      </c>
      <c r="C26" s="6">
        <v>0</v>
      </c>
      <c r="D26" s="6">
        <v>0</v>
      </c>
      <c r="E26" s="6">
        <f t="shared" ref="E26" si="123">SUM(B26:D26)</f>
        <v>0</v>
      </c>
      <c r="F26" s="12"/>
      <c r="G26" s="6">
        <v>0</v>
      </c>
      <c r="H26" s="6">
        <v>0</v>
      </c>
      <c r="I26" s="6">
        <v>0</v>
      </c>
      <c r="J26" s="6">
        <f t="shared" ref="J26" si="124">SUM(G26:I26)</f>
        <v>0</v>
      </c>
      <c r="K26" s="12"/>
      <c r="L26" s="6">
        <f t="shared" ref="L26" si="125">B26+G26</f>
        <v>0</v>
      </c>
      <c r="M26" s="6">
        <f t="shared" ref="M26" si="126">C26+H26</f>
        <v>0</v>
      </c>
      <c r="N26" s="6">
        <f t="shared" ref="N26" si="127">D26+I26</f>
        <v>0</v>
      </c>
      <c r="O26" s="6">
        <f t="shared" ref="O26" si="128">E26+J26</f>
        <v>0</v>
      </c>
      <c r="P26" s="6"/>
      <c r="Q26" s="6">
        <f>ROUND(O26*0.1,2)</f>
        <v>0</v>
      </c>
      <c r="R26" s="6">
        <f t="shared" ref="R26" si="129">ROUND(Q26*0.15,2)</f>
        <v>0</v>
      </c>
      <c r="S26" s="6">
        <f>ROUND(Q26*0.85,2)</f>
        <v>0</v>
      </c>
    </row>
    <row r="27" spans="1:19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6"/>
      <c r="Q27" s="6"/>
      <c r="R27" s="6"/>
      <c r="S27" s="18"/>
    </row>
    <row r="28" spans="1:19" ht="15" customHeight="1" thickBot="1" x14ac:dyDescent="0.3">
      <c r="B28" s="7">
        <f>SUM(B9:B27)</f>
        <v>1285272.5099999998</v>
      </c>
      <c r="C28" s="7">
        <f>SUM(C9:C27)</f>
        <v>-4605</v>
      </c>
      <c r="D28" s="7">
        <f>SUM(D9:D27)</f>
        <v>-1079562.47</v>
      </c>
      <c r="E28" s="7">
        <f>SUM(E9:E27)</f>
        <v>201105.03999999992</v>
      </c>
      <c r="F28" s="12"/>
      <c r="G28" s="7">
        <f>SUM(G9:G27)</f>
        <v>1129976.42</v>
      </c>
      <c r="H28" s="7">
        <f>SUM(H9:H27)</f>
        <v>0</v>
      </c>
      <c r="I28" s="7">
        <f>SUM(I9:I27)</f>
        <v>-1068376.1499999999</v>
      </c>
      <c r="J28" s="7">
        <f>SUM(J9:J27)</f>
        <v>61600.269999999931</v>
      </c>
      <c r="K28" s="12"/>
      <c r="L28" s="7">
        <f>SUM(L9:L27)</f>
        <v>2415248.9299999997</v>
      </c>
      <c r="M28" s="7">
        <f>SUM(M9:M27)</f>
        <v>-4605</v>
      </c>
      <c r="N28" s="7">
        <f>SUM(N9:N27)</f>
        <v>-2147938.62</v>
      </c>
      <c r="O28" s="7">
        <f>SUM(O9:O27)</f>
        <v>262705.30999999982</v>
      </c>
      <c r="P28" s="12"/>
      <c r="Q28" s="7">
        <f>SUM(Q9:Q27)</f>
        <v>26270.53</v>
      </c>
      <c r="R28" s="7">
        <f>SUM(R9:R27)</f>
        <v>3940.5900000000006</v>
      </c>
      <c r="S28" s="7">
        <f>SUM(S9:S27)</f>
        <v>22329.94</v>
      </c>
    </row>
    <row r="29" spans="1:19" ht="15" customHeight="1" thickTop="1" x14ac:dyDescent="0.25"/>
    <row r="30" spans="1:19" ht="15" customHeight="1" x14ac:dyDescent="0.25">
      <c r="A30" s="11" t="s">
        <v>23</v>
      </c>
    </row>
    <row r="31" spans="1:19" ht="15" customHeight="1" x14ac:dyDescent="0.25">
      <c r="A3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1"/>
  <sheetViews>
    <sheetView zoomScaleNormal="100" workbookViewId="0">
      <pane ySplit="6" topLeftCell="A7" activePane="bottomLeft" state="frozen"/>
      <selection activeCell="A4" sqref="A4:S4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26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0</v>
      </c>
      <c r="C26" s="6">
        <v>0</v>
      </c>
      <c r="D26" s="6">
        <v>0</v>
      </c>
      <c r="E26" s="6">
        <f t="shared" ref="E26" si="137">SUM(B26:D26)</f>
        <v>0</v>
      </c>
      <c r="F26" s="12"/>
      <c r="G26" s="6">
        <v>0</v>
      </c>
      <c r="H26" s="6">
        <v>0</v>
      </c>
      <c r="I26" s="6">
        <v>0</v>
      </c>
      <c r="J26" s="6">
        <f t="shared" ref="J26" si="138">SUM(G26:I26)</f>
        <v>0</v>
      </c>
      <c r="K26" s="12"/>
      <c r="L26" s="6">
        <f t="shared" ref="L26" si="139">B26+G26</f>
        <v>0</v>
      </c>
      <c r="M26" s="6">
        <f t="shared" ref="M26" si="140">C26+H26</f>
        <v>0</v>
      </c>
      <c r="N26" s="6">
        <f t="shared" ref="N26" si="141">D26+I26</f>
        <v>0</v>
      </c>
      <c r="O26" s="6">
        <f t="shared" ref="O26" si="142">E26+J26</f>
        <v>0</v>
      </c>
      <c r="P26" s="6"/>
      <c r="Q26" s="6">
        <f>ROUND(O26*0.1,2)</f>
        <v>0</v>
      </c>
      <c r="R26" s="6">
        <f t="shared" ref="R26" si="143">ROUND(Q26*0.15,2)</f>
        <v>0</v>
      </c>
      <c r="S26" s="6">
        <f t="shared" ref="S26" si="144">ROUND(Q26*0.85,2)</f>
        <v>0</v>
      </c>
    </row>
    <row r="27" spans="1:19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6"/>
      <c r="Q27" s="6"/>
      <c r="R27" s="6"/>
      <c r="S27" s="18"/>
    </row>
    <row r="28" spans="1:19" ht="15" customHeight="1" thickBot="1" x14ac:dyDescent="0.3">
      <c r="B28" s="7">
        <f>SUM(B9:B27)</f>
        <v>8100636.1599999992</v>
      </c>
      <c r="C28" s="7">
        <f>SUM(C9:C27)</f>
        <v>-4461.6399999999994</v>
      </c>
      <c r="D28" s="7">
        <f>SUM(D9:D27)</f>
        <v>-6704399.4500000002</v>
      </c>
      <c r="E28" s="7">
        <f>SUM(E9:E27)</f>
        <v>1391775.0699999998</v>
      </c>
      <c r="F28" s="12"/>
      <c r="G28" s="7">
        <f>SUM(G9:G27)</f>
        <v>62671357</v>
      </c>
      <c r="H28" s="7">
        <f>SUM(H9:H27)</f>
        <v>-216570.15999999997</v>
      </c>
      <c r="I28" s="7">
        <f>SUM(I9:I27)</f>
        <v>-55077860.209999986</v>
      </c>
      <c r="J28" s="7">
        <f>SUM(J9:J27)</f>
        <v>7376926.6300000036</v>
      </c>
      <c r="K28" s="12"/>
      <c r="L28" s="7">
        <f>SUM(L9:L27)</f>
        <v>70771993.159999996</v>
      </c>
      <c r="M28" s="7">
        <f>SUM(M9:M27)</f>
        <v>-221031.8</v>
      </c>
      <c r="N28" s="7">
        <f>SUM(N9:N27)</f>
        <v>-61782259.660000004</v>
      </c>
      <c r="O28" s="7">
        <f>SUM(O9:O27)</f>
        <v>8768701.700000003</v>
      </c>
      <c r="P28" s="12"/>
      <c r="Q28" s="7">
        <f>SUM(Q9:Q27)</f>
        <v>876870.15</v>
      </c>
      <c r="R28" s="7">
        <f>SUM(R9:R27)</f>
        <v>131530.52999999997</v>
      </c>
      <c r="S28" s="7">
        <f>SUM(S9:S27)</f>
        <v>745339.61999999988</v>
      </c>
    </row>
    <row r="29" spans="1:19" ht="15" customHeight="1" thickTop="1" x14ac:dyDescent="0.25"/>
    <row r="30" spans="1:19" ht="15" customHeight="1" x14ac:dyDescent="0.25">
      <c r="A30" s="11" t="s">
        <v>23</v>
      </c>
    </row>
    <row r="31" spans="1:19" ht="15" customHeight="1" x14ac:dyDescent="0.25">
      <c r="A3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1"/>
  <sheetViews>
    <sheetView zoomScaleNormal="100" workbookViewId="0">
      <pane ySplit="6" topLeftCell="A7" activePane="bottomLeft" state="frozen"/>
      <selection activeCell="A4" sqref="A4:S4"/>
      <selection pane="bottomLeft" activeCell="B26" sqref="B26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26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0</v>
      </c>
      <c r="C26" s="6">
        <v>0</v>
      </c>
      <c r="D26" s="6">
        <v>0</v>
      </c>
      <c r="E26" s="6">
        <f t="shared" ref="E26" si="138">SUM(B26:D26)</f>
        <v>0</v>
      </c>
      <c r="F26" s="12"/>
      <c r="G26" s="6">
        <v>0</v>
      </c>
      <c r="H26" s="6">
        <v>0</v>
      </c>
      <c r="I26" s="6">
        <v>0</v>
      </c>
      <c r="J26" s="6">
        <f t="shared" ref="J26" si="139">SUM(G26:I26)</f>
        <v>0</v>
      </c>
      <c r="K26" s="12"/>
      <c r="L26" s="6">
        <f t="shared" ref="L26" si="140">B26+G26</f>
        <v>0</v>
      </c>
      <c r="M26" s="6">
        <f t="shared" ref="M26" si="141">C26+H26</f>
        <v>0</v>
      </c>
      <c r="N26" s="6">
        <f t="shared" ref="N26" si="142">D26+I26</f>
        <v>0</v>
      </c>
      <c r="O26" s="6">
        <f t="shared" ref="O26" si="143">E26+J26</f>
        <v>0</v>
      </c>
      <c r="P26" s="6"/>
      <c r="Q26" s="6">
        <f t="shared" ref="Q26" si="144">ROUND(O26*0.1,2)</f>
        <v>0</v>
      </c>
      <c r="R26" s="6">
        <f t="shared" ref="R26" si="145">ROUND(Q26*0.15,2)</f>
        <v>0</v>
      </c>
      <c r="S26" s="6">
        <f t="shared" ref="S26" si="146">ROUND(Q26*0.85,2)</f>
        <v>0</v>
      </c>
    </row>
    <row r="27" spans="1:19" ht="15" customHeight="1" x14ac:dyDescent="0.25">
      <c r="A27" s="17"/>
      <c r="B27" s="6"/>
      <c r="C27" s="6"/>
      <c r="D27" s="6"/>
      <c r="E27" s="6"/>
      <c r="F27" s="12"/>
      <c r="G27" s="6"/>
      <c r="H27" s="6"/>
      <c r="I27" s="6"/>
      <c r="J27" s="6"/>
      <c r="K27" s="12"/>
      <c r="L27" s="6"/>
      <c r="M27" s="6"/>
      <c r="N27" s="6"/>
      <c r="O27" s="6"/>
      <c r="P27" s="6"/>
      <c r="Q27" s="6"/>
      <c r="R27" s="6"/>
      <c r="S27" s="18"/>
    </row>
    <row r="28" spans="1:19" ht="15" customHeight="1" thickBot="1" x14ac:dyDescent="0.3">
      <c r="B28" s="7">
        <f>SUM(B9:B27)</f>
        <v>1154130.75</v>
      </c>
      <c r="C28" s="7">
        <f>SUM(C9:C27)</f>
        <v>-5380</v>
      </c>
      <c r="D28" s="7">
        <f>SUM(D9:D27)</f>
        <v>-887040.5</v>
      </c>
      <c r="E28" s="7">
        <f>SUM(E9:E27)</f>
        <v>261710.25</v>
      </c>
      <c r="F28" s="12"/>
      <c r="G28" s="7">
        <f>SUM(G9:G27)</f>
        <v>62343050.809999987</v>
      </c>
      <c r="H28" s="7">
        <f>SUM(H9:H27)</f>
        <v>-18900.149999999998</v>
      </c>
      <c r="I28" s="7">
        <f>SUM(I9:I27)</f>
        <v>-54325420.420000002</v>
      </c>
      <c r="J28" s="7">
        <f>SUM(J9:J27)</f>
        <v>7998730.2399999993</v>
      </c>
      <c r="K28" s="12"/>
      <c r="L28" s="7">
        <f>SUM(L9:L27)</f>
        <v>63497181.559999987</v>
      </c>
      <c r="M28" s="7">
        <f>SUM(M9:M27)</f>
        <v>-24280.149999999994</v>
      </c>
      <c r="N28" s="7">
        <f>SUM(N9:N27)</f>
        <v>-55212460.920000002</v>
      </c>
      <c r="O28" s="7">
        <f>SUM(O9:O27)</f>
        <v>8260440.4899999993</v>
      </c>
      <c r="P28" s="12"/>
      <c r="Q28" s="7">
        <f>SUM(Q9:Q27)</f>
        <v>826044.06</v>
      </c>
      <c r="R28" s="7">
        <f>SUM(R9:R27)</f>
        <v>123906.59000000001</v>
      </c>
      <c r="S28" s="7">
        <f>SUM(S9:S27)</f>
        <v>702137.47000000009</v>
      </c>
    </row>
    <row r="29" spans="1:19" ht="15" customHeight="1" thickTop="1" x14ac:dyDescent="0.25"/>
    <row r="30" spans="1:19" ht="15" customHeight="1" x14ac:dyDescent="0.25">
      <c r="A30" s="11" t="s">
        <v>23</v>
      </c>
    </row>
    <row r="31" spans="1:19" ht="15" customHeight="1" x14ac:dyDescent="0.25">
      <c r="A3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2020-10-08T15:44:25Z</cp:lastPrinted>
  <dcterms:created xsi:type="dcterms:W3CDTF">2018-09-06T17:44:55Z</dcterms:created>
  <dcterms:modified xsi:type="dcterms:W3CDTF">2024-10-31T17:43:31Z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