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F07E5D8C-7DFB-4E80-B095-688087C6306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2" r:id="rId1"/>
    <sheet name="Mountaineer" sheetId="5" r:id="rId2"/>
    <sheet name="Mardi Gras" sheetId="7" r:id="rId3"/>
    <sheet name="Charles Town" sheetId="1" r:id="rId4"/>
    <sheet name="Greenbrier" sheetId="4" r:id="rId5"/>
  </sheets>
  <definedNames>
    <definedName name="_xlnm.Print_Area" localSheetId="3">'Charles Town'!$A$1:$I$22</definedName>
    <definedName name="_xlnm.Print_Area" localSheetId="4">Greenbrier!$A$1:$I$22</definedName>
    <definedName name="_xlnm.Print_Area" localSheetId="2">'Mardi Gras'!$A$1:$I$22</definedName>
    <definedName name="_xlnm.Print_Area" localSheetId="1">Mountaineer!$A$1:$I$22</definedName>
    <definedName name="_xlnm.Print_Area" localSheetId="0">Total!$A$1:$I$22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E16" i="4"/>
  <c r="C16" i="2"/>
  <c r="B16" i="2"/>
  <c r="D16" i="5"/>
  <c r="E16" i="5" s="1"/>
  <c r="D16" i="7"/>
  <c r="E16" i="7" s="1"/>
  <c r="D16" i="1"/>
  <c r="D16" i="4"/>
  <c r="E15" i="5"/>
  <c r="E15" i="7"/>
  <c r="C15" i="2"/>
  <c r="B15" i="2"/>
  <c r="D15" i="5"/>
  <c r="D15" i="7"/>
  <c r="D15" i="1"/>
  <c r="E15" i="1" s="1"/>
  <c r="D15" i="4"/>
  <c r="E15" i="4" s="1"/>
  <c r="D16" i="2" l="1"/>
  <c r="E16" i="1"/>
  <c r="E16" i="2" s="1"/>
  <c r="F16" i="5"/>
  <c r="G16" i="5" s="1"/>
  <c r="F16" i="7"/>
  <c r="G16" i="7" s="1"/>
  <c r="F16" i="1"/>
  <c r="G16" i="1" s="1"/>
  <c r="F16" i="4"/>
  <c r="E15" i="2"/>
  <c r="D15" i="2"/>
  <c r="F15" i="5"/>
  <c r="G15" i="5" s="1"/>
  <c r="F15" i="7"/>
  <c r="G15" i="7" s="1"/>
  <c r="F15" i="1"/>
  <c r="G15" i="1" s="1"/>
  <c r="F15" i="4"/>
  <c r="C14" i="2"/>
  <c r="B14" i="2"/>
  <c r="D14" i="5"/>
  <c r="E14" i="5" s="1"/>
  <c r="D14" i="7"/>
  <c r="E14" i="7" s="1"/>
  <c r="D14" i="1"/>
  <c r="E14" i="1" s="1"/>
  <c r="D14" i="4"/>
  <c r="E14" i="4" s="1"/>
  <c r="G16" i="4" l="1"/>
  <c r="G16" i="2" s="1"/>
  <c r="H16" i="5"/>
  <c r="I16" i="5" s="1"/>
  <c r="H16" i="7"/>
  <c r="I16" i="7" s="1"/>
  <c r="H16" i="1"/>
  <c r="I16" i="1" s="1"/>
  <c r="H16" i="4"/>
  <c r="G15" i="4"/>
  <c r="G15" i="2" s="1"/>
  <c r="F15" i="2"/>
  <c r="H15" i="5"/>
  <c r="I15" i="5" s="1"/>
  <c r="H15" i="7"/>
  <c r="I15" i="7" s="1"/>
  <c r="H15" i="1"/>
  <c r="I15" i="1" s="1"/>
  <c r="E14" i="2"/>
  <c r="D14" i="2"/>
  <c r="F14" i="5"/>
  <c r="F14" i="7"/>
  <c r="G14" i="7" s="1"/>
  <c r="F14" i="1"/>
  <c r="G14" i="1" s="1"/>
  <c r="F14" i="4"/>
  <c r="G14" i="4" s="1"/>
  <c r="C13" i="2"/>
  <c r="B13" i="2"/>
  <c r="D13" i="5"/>
  <c r="E13" i="5" s="1"/>
  <c r="D13" i="7"/>
  <c r="E13" i="7" s="1"/>
  <c r="D13" i="1"/>
  <c r="E13" i="1" s="1"/>
  <c r="D13" i="4"/>
  <c r="E13" i="4" s="1"/>
  <c r="I16" i="4" l="1"/>
  <c r="I16" i="2" s="1"/>
  <c r="H16" i="2"/>
  <c r="H15" i="4"/>
  <c r="G14" i="5"/>
  <c r="G14" i="2" s="1"/>
  <c r="F14" i="2"/>
  <c r="H14" i="7"/>
  <c r="I14" i="7" s="1"/>
  <c r="H14" i="1"/>
  <c r="I14" i="1" s="1"/>
  <c r="H14" i="4"/>
  <c r="I14" i="4" s="1"/>
  <c r="E13" i="2"/>
  <c r="D13" i="2"/>
  <c r="F13" i="5"/>
  <c r="G13" i="5" s="1"/>
  <c r="F13" i="7"/>
  <c r="G13" i="7" s="1"/>
  <c r="F13" i="1"/>
  <c r="G13" i="1" s="1"/>
  <c r="F13" i="4"/>
  <c r="C12" i="2"/>
  <c r="B12" i="2"/>
  <c r="D12" i="5"/>
  <c r="E12" i="5" s="1"/>
  <c r="D12" i="7"/>
  <c r="E12" i="7" s="1"/>
  <c r="D12" i="1"/>
  <c r="E12" i="1" s="1"/>
  <c r="D12" i="4"/>
  <c r="E12" i="4" s="1"/>
  <c r="I15" i="4" l="1"/>
  <c r="I15" i="2" s="1"/>
  <c r="H15" i="2"/>
  <c r="H14" i="5"/>
  <c r="I14" i="5" s="1"/>
  <c r="I14" i="2" s="1"/>
  <c r="G13" i="4"/>
  <c r="G13" i="2" s="1"/>
  <c r="F13" i="2"/>
  <c r="H13" i="5"/>
  <c r="I13" i="5" s="1"/>
  <c r="H13" i="7"/>
  <c r="I13" i="7" s="1"/>
  <c r="H13" i="1"/>
  <c r="I13" i="1" s="1"/>
  <c r="E12" i="2"/>
  <c r="D12" i="2"/>
  <c r="F12" i="5"/>
  <c r="G12" i="5" s="1"/>
  <c r="F12" i="7"/>
  <c r="G12" i="7" s="1"/>
  <c r="F12" i="1"/>
  <c r="G12" i="1" s="1"/>
  <c r="F12" i="4"/>
  <c r="H14" i="2" l="1"/>
  <c r="H13" i="4"/>
  <c r="G12" i="4"/>
  <c r="G12" i="2" s="1"/>
  <c r="F12" i="2"/>
  <c r="H12" i="5"/>
  <c r="I12" i="5" s="1"/>
  <c r="H12" i="7"/>
  <c r="I12" i="7" s="1"/>
  <c r="H12" i="1"/>
  <c r="I12" i="1" s="1"/>
  <c r="C11" i="2"/>
  <c r="B11" i="2"/>
  <c r="D11" i="5"/>
  <c r="E11" i="5" s="1"/>
  <c r="D11" i="7"/>
  <c r="E11" i="7" s="1"/>
  <c r="D11" i="1"/>
  <c r="E11" i="1" s="1"/>
  <c r="D11" i="4"/>
  <c r="E11" i="4" s="1"/>
  <c r="H12" i="4" l="1"/>
  <c r="I13" i="4"/>
  <c r="I13" i="2" s="1"/>
  <c r="H13" i="2"/>
  <c r="I12" i="4"/>
  <c r="I12" i="2" s="1"/>
  <c r="H12" i="2"/>
  <c r="E11" i="2"/>
  <c r="D11" i="2"/>
  <c r="F11" i="5"/>
  <c r="G11" i="5" s="1"/>
  <c r="F11" i="7"/>
  <c r="G11" i="7" s="1"/>
  <c r="F11" i="1"/>
  <c r="G11" i="1" s="1"/>
  <c r="F11" i="4"/>
  <c r="G11" i="4" l="1"/>
  <c r="G11" i="2" s="1"/>
  <c r="F11" i="2"/>
  <c r="H11" i="5"/>
  <c r="I11" i="5" s="1"/>
  <c r="H11" i="7"/>
  <c r="I11" i="7" s="1"/>
  <c r="H11" i="1"/>
  <c r="I11" i="1" s="1"/>
  <c r="A10" i="2"/>
  <c r="A11" i="2" s="1"/>
  <c r="A12" i="2" s="1"/>
  <c r="A13" i="2" s="1"/>
  <c r="A14" i="2" s="1"/>
  <c r="A15" i="2" s="1"/>
  <c r="A16" i="2" s="1"/>
  <c r="C10" i="2"/>
  <c r="B10" i="2"/>
  <c r="A10" i="5"/>
  <c r="A11" i="5" s="1"/>
  <c r="A12" i="5" s="1"/>
  <c r="A13" i="5" s="1"/>
  <c r="A14" i="5" s="1"/>
  <c r="A15" i="5" s="1"/>
  <c r="A16" i="5" s="1"/>
  <c r="D10" i="5"/>
  <c r="E10" i="5" s="1"/>
  <c r="A10" i="7"/>
  <c r="A11" i="7" s="1"/>
  <c r="A12" i="7" s="1"/>
  <c r="A13" i="7" s="1"/>
  <c r="A14" i="7" s="1"/>
  <c r="A15" i="7" s="1"/>
  <c r="A16" i="7" s="1"/>
  <c r="D10" i="7"/>
  <c r="E10" i="7" s="1"/>
  <c r="A10" i="1"/>
  <c r="A11" i="1" s="1"/>
  <c r="A12" i="1" s="1"/>
  <c r="A13" i="1" s="1"/>
  <c r="A14" i="1" s="1"/>
  <c r="A15" i="1" s="1"/>
  <c r="A16" i="1" s="1"/>
  <c r="D10" i="1"/>
  <c r="E10" i="1" s="1"/>
  <c r="A10" i="4"/>
  <c r="A11" i="4" s="1"/>
  <c r="A12" i="4" s="1"/>
  <c r="A13" i="4" s="1"/>
  <c r="A14" i="4" s="1"/>
  <c r="A15" i="4" s="1"/>
  <c r="A16" i="4" s="1"/>
  <c r="D10" i="4"/>
  <c r="E10" i="4" s="1"/>
  <c r="H11" i="4" l="1"/>
  <c r="I11" i="4" s="1"/>
  <c r="I11" i="2" s="1"/>
  <c r="H11" i="2"/>
  <c r="E10" i="2"/>
  <c r="D10" i="2"/>
  <c r="F10" i="5"/>
  <c r="G10" i="5" s="1"/>
  <c r="F10" i="7"/>
  <c r="G10" i="7" s="1"/>
  <c r="F10" i="1"/>
  <c r="G10" i="1" s="1"/>
  <c r="F10" i="4"/>
  <c r="C9" i="2"/>
  <c r="B9" i="2"/>
  <c r="D9" i="5"/>
  <c r="E9" i="5" s="1"/>
  <c r="D9" i="7"/>
  <c r="E9" i="7" s="1"/>
  <c r="D9" i="1"/>
  <c r="E9" i="1" s="1"/>
  <c r="D9" i="4"/>
  <c r="E9" i="4" s="1"/>
  <c r="G10" i="4" l="1"/>
  <c r="G10" i="2" s="1"/>
  <c r="F10" i="2"/>
  <c r="H10" i="5"/>
  <c r="I10" i="5" s="1"/>
  <c r="H10" i="7"/>
  <c r="I10" i="7" s="1"/>
  <c r="H10" i="1"/>
  <c r="I10" i="1" s="1"/>
  <c r="D9" i="2"/>
  <c r="E9" i="2"/>
  <c r="F9" i="5"/>
  <c r="G9" i="5" s="1"/>
  <c r="F9" i="7"/>
  <c r="G9" i="7" s="1"/>
  <c r="F9" i="1"/>
  <c r="G9" i="1" s="1"/>
  <c r="F9" i="4"/>
  <c r="H10" i="4" l="1"/>
  <c r="I10" i="4" s="1"/>
  <c r="I10" i="2" s="1"/>
  <c r="G9" i="4"/>
  <c r="G9" i="2" s="1"/>
  <c r="F9" i="2"/>
  <c r="H9" i="5"/>
  <c r="I9" i="5" s="1"/>
  <c r="H9" i="7"/>
  <c r="I9" i="7" s="1"/>
  <c r="H9" i="1"/>
  <c r="I9" i="1" s="1"/>
  <c r="H9" i="4"/>
  <c r="C18" i="5"/>
  <c r="B18" i="5"/>
  <c r="D8" i="5"/>
  <c r="E8" i="5" s="1"/>
  <c r="C18" i="7"/>
  <c r="B18" i="7"/>
  <c r="D8" i="7"/>
  <c r="E8" i="7" s="1"/>
  <c r="C18" i="1"/>
  <c r="B18" i="1"/>
  <c r="D8" i="1"/>
  <c r="E8" i="1" s="1"/>
  <c r="H10" i="2" l="1"/>
  <c r="I9" i="4"/>
  <c r="I9" i="2" s="1"/>
  <c r="H9" i="2"/>
  <c r="F8" i="5"/>
  <c r="F18" i="5" s="1"/>
  <c r="E18" i="5"/>
  <c r="D18" i="5"/>
  <c r="F8" i="7"/>
  <c r="F18" i="7" s="1"/>
  <c r="E18" i="7"/>
  <c r="D18" i="7"/>
  <c r="F8" i="1"/>
  <c r="F18" i="1" s="1"/>
  <c r="E18" i="1"/>
  <c r="D18" i="1"/>
  <c r="G8" i="5" l="1"/>
  <c r="G8" i="7"/>
  <c r="G8" i="1"/>
  <c r="H8" i="5" l="1"/>
  <c r="H18" i="5" s="1"/>
  <c r="G18" i="5"/>
  <c r="H8" i="7"/>
  <c r="H18" i="7" s="1"/>
  <c r="G18" i="7"/>
  <c r="H8" i="1"/>
  <c r="H18" i="1" s="1"/>
  <c r="G18" i="1"/>
  <c r="I8" i="7" l="1"/>
  <c r="I18" i="7" s="1"/>
  <c r="I8" i="5"/>
  <c r="I18" i="5" s="1"/>
  <c r="I8" i="1"/>
  <c r="I18" i="1" s="1"/>
  <c r="C8" i="2" l="1"/>
  <c r="B8" i="2"/>
  <c r="D8" i="4" l="1"/>
  <c r="E8" i="4" s="1"/>
  <c r="E8" i="2" l="1"/>
  <c r="D8" i="2"/>
  <c r="D18" i="4"/>
  <c r="C18" i="4"/>
  <c r="B18" i="4"/>
  <c r="F8" i="4" l="1"/>
  <c r="F8" i="2" s="1"/>
  <c r="E18" i="4"/>
  <c r="G8" i="4" l="1"/>
  <c r="G8" i="2" s="1"/>
  <c r="F18" i="4"/>
  <c r="G18" i="4" l="1"/>
  <c r="H8" i="4"/>
  <c r="H8" i="2" s="1"/>
  <c r="I8" i="4" l="1"/>
  <c r="I8" i="2" s="1"/>
  <c r="H18" i="4"/>
  <c r="D18" i="2"/>
  <c r="C18" i="2"/>
  <c r="B18" i="2"/>
  <c r="I18" i="4" l="1"/>
  <c r="E18" i="2"/>
  <c r="F18" i="2" l="1"/>
  <c r="G18" i="2" l="1"/>
  <c r="I18" i="2" l="1"/>
  <c r="H18" i="2"/>
</calcChain>
</file>

<file path=xl/sharedStrings.xml><?xml version="1.0" encoding="utf-8"?>
<sst xmlns="http://schemas.openxmlformats.org/spreadsheetml/2006/main" count="80" uniqueCount="22">
  <si>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</si>
  <si>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</si>
  <si>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</si>
  <si>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</si>
  <si>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</si>
  <si>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</si>
  <si>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</si>
  <si>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</si>
  <si>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</si>
  <si>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</si>
  <si>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</si>
  <si>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</si>
  <si>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</si>
  <si>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</si>
  <si>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</si>
  <si>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</si>
  <si>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MARDI GRAS IGAMING</t>
  </si>
  <si>
    <t>*  Represents 6 days to start the fiscal year.</t>
  </si>
  <si>
    <t>FISCAL YEAR 2025</t>
  </si>
  <si>
    <t>7/6/2024 *</t>
  </si>
  <si>
    <t>FY2024</t>
  </si>
  <si>
    <t>FISCAL YEAR TO DATE AS OF AUGUST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</si>
</sst>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44" fontId="5" fillId="0" borderId="0" xfId="1" applyFont="1"/>
    <xf numFmtId="43" fontId="5" fillId="0" borderId="0" xfId="1" applyNumberFormat="1" applyFont="1"/>
    <xf numFmtId="44" fontId="5" fillId="0" borderId="2" xfId="1" applyFon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2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left"/>
    </xf>
    <xf numFmtId="44" fontId="4" fillId="0" borderId="0" xfId="1" applyFont="1"/>
    <xf numFmtId="44" fontId="4" fillId="0" borderId="0" xfId="0" applyNumberFormat="1" applyFont="1"/>
    <xf numFmtId="44" fontId="4" fillId="0" borderId="2" xfId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4" fontId="4" fillId="0" borderId="0" xfId="1" applyFont="1" applyBorder="1" applyAlignment="1">
      <alignment horizontal="center" wrapText="1"/>
    </xf>
    <xf numFmtId="44" fontId="4" fillId="0" borderId="0" xfId="1" applyFont="1" applyBorder="1" applyAlignment="1">
      <alignment horizontal="center"/>
    </xf>
    <xf numFmtId="44" fontId="4" fillId="0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2"/>
  <sheetViews>
    <sheetView tabSelected="1" zoomScaleNormal="100" workbookViewId="0">
      <pane ySplit="7" topLeftCell="A8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3" bestFit="1" customWidth="1"/>
    <col min="2" max="2" width="19.5703125" style="1" customWidth="1"/>
    <col min="3" max="3" width="18" style="1" bestFit="1" customWidth="1"/>
    <col min="4" max="4" width="17.5703125" style="1" customWidth="1"/>
    <col min="5" max="5" width="15.7109375" style="1" customWidth="1"/>
    <col min="6" max="6" width="14.7109375" style="1" customWidth="1"/>
    <col min="7" max="7" width="15.7109375" style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28" t="s">
        <v>4</v>
      </c>
      <c r="B1" s="28"/>
      <c r="C1" s="28"/>
      <c r="D1" s="28"/>
      <c r="E1" s="28"/>
      <c r="F1" s="28"/>
      <c r="G1" s="28"/>
      <c r="H1" s="28"/>
      <c r="I1" s="2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</row>
    <row r="2" spans="1:31" s="9" customFormat="1" ht="15" customHeight="1" x14ac:dyDescent="0.25">
      <c r="A2" s="29" t="s">
        <v>5</v>
      </c>
      <c r="B2" s="29"/>
      <c r="C2" s="29"/>
      <c r="D2" s="29"/>
      <c r="E2" s="29"/>
      <c r="F2" s="29"/>
      <c r="G2" s="29"/>
      <c r="H2" s="29"/>
      <c r="I2" s="29"/>
    </row>
    <row r="3" spans="1:31" s="9" customFormat="1" ht="15" customHeight="1" x14ac:dyDescent="0.25">
      <c r="A3" s="29" t="s">
        <v>21</v>
      </c>
      <c r="B3" s="29"/>
      <c r="C3" s="29"/>
      <c r="D3" s="29"/>
      <c r="E3" s="29"/>
      <c r="F3" s="29"/>
      <c r="G3" s="29"/>
      <c r="H3" s="29"/>
      <c r="I3" s="29"/>
    </row>
    <row r="4" spans="1:31" s="9" customFormat="1" ht="15" customHeight="1" x14ac:dyDescent="0.25">
      <c r="A4" s="29" t="s">
        <v>18</v>
      </c>
      <c r="B4" s="29"/>
      <c r="C4" s="29"/>
      <c r="D4" s="29"/>
      <c r="E4" s="29"/>
      <c r="F4" s="29"/>
      <c r="G4" s="29"/>
      <c r="H4" s="29"/>
      <c r="I4" s="29"/>
    </row>
    <row r="5" spans="1:31" s="9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customFormat="1" ht="30" x14ac:dyDescent="0.25">
      <c r="A7" s="24"/>
      <c r="B7" s="18" t="s">
        <v>0</v>
      </c>
      <c r="C7" s="19" t="s">
        <v>1</v>
      </c>
      <c r="D7" s="25" t="s">
        <v>10</v>
      </c>
      <c r="E7" s="25" t="s">
        <v>11</v>
      </c>
      <c r="F7" s="18" t="s">
        <v>3</v>
      </c>
      <c r="G7" s="18" t="s">
        <v>2</v>
      </c>
      <c r="H7" s="25" t="s">
        <v>12</v>
      </c>
      <c r="I7" s="25" t="s">
        <v>13</v>
      </c>
    </row>
    <row r="8" spans="1:31" ht="15" customHeight="1" x14ac:dyDescent="0.25">
      <c r="A8" s="26" t="s">
        <v>19</v>
      </c>
      <c r="B8" s="4">
        <f>Mountaineer!B8+'Charles Town'!B8+Greenbrier!B8+'Mardi Gras'!B8</f>
        <v>99770923.00999999</v>
      </c>
      <c r="C8" s="4">
        <f>Mountaineer!C8+'Charles Town'!C8+Greenbrier!C8+'Mardi Gras'!C8</f>
        <v>95691176.222675994</v>
      </c>
      <c r="D8" s="4">
        <f>Mountaineer!D8+'Charles Town'!D8+Greenbrier!D8+'Mardi Gras'!D8</f>
        <v>4079746.7873239862</v>
      </c>
      <c r="E8" s="4">
        <f>Mountaineer!E8+'Charles Town'!E8+Greenbrier!E8+'Mardi Gras'!E8</f>
        <v>611962.02</v>
      </c>
      <c r="F8" s="4">
        <f>Mountaineer!F8+'Charles Town'!F8+Greenbrier!F8+'Mardi Gras'!F8</f>
        <v>91794.31</v>
      </c>
      <c r="G8" s="4">
        <f>Mountaineer!G8+'Charles Town'!G8+Greenbrier!G8+'Mardi Gras'!G8</f>
        <v>520167.70999999996</v>
      </c>
      <c r="H8" s="4">
        <f>Mountaineer!H8+'Charles Town'!H8+Greenbrier!H8+'Mardi Gras'!H8</f>
        <v>5201.68</v>
      </c>
      <c r="I8" s="4">
        <f>Mountaineer!I8+'Charles Town'!I8+Greenbrier!I8+'Mardi Gras'!I8</f>
        <v>514966.03</v>
      </c>
    </row>
    <row r="9" spans="1:31" ht="15" customHeight="1" x14ac:dyDescent="0.25">
      <c r="A9" s="26">
        <v>45486</v>
      </c>
      <c r="B9" s="4">
        <f>Mountaineer!B9+'Charles Town'!B9+Greenbrier!B9+'Mardi Gras'!B9</f>
        <v>118473659.16</v>
      </c>
      <c r="C9" s="4">
        <f>Mountaineer!C9+'Charles Town'!C9+Greenbrier!C9+'Mardi Gras'!C9</f>
        <v>114302919.427836</v>
      </c>
      <c r="D9" s="4">
        <f>Mountaineer!D9+'Charles Town'!D9+Greenbrier!D9+'Mardi Gras'!D9</f>
        <v>4170739.7321639969</v>
      </c>
      <c r="E9" s="4">
        <f>Mountaineer!E9+'Charles Town'!E9+Greenbrier!E9+'Mardi Gras'!E9</f>
        <v>625610.94999999995</v>
      </c>
      <c r="F9" s="4">
        <f>Mountaineer!F9+'Charles Town'!F9+Greenbrier!F9+'Mardi Gras'!F9</f>
        <v>93841.64</v>
      </c>
      <c r="G9" s="4">
        <f>Mountaineer!G9+'Charles Town'!G9+Greenbrier!G9+'Mardi Gras'!G9</f>
        <v>531769.30999999994</v>
      </c>
      <c r="H9" s="4">
        <f>Mountaineer!H9+'Charles Town'!H9+Greenbrier!H9+'Mardi Gras'!H9</f>
        <v>5317.69</v>
      </c>
      <c r="I9" s="4">
        <f>Mountaineer!I9+'Charles Town'!I9+Greenbrier!I9+'Mardi Gras'!I9</f>
        <v>526451.62</v>
      </c>
    </row>
    <row r="10" spans="1:31" ht="15" customHeight="1" x14ac:dyDescent="0.25">
      <c r="A10" s="26">
        <f t="shared" ref="A10:A16" si="0">A9+7</f>
        <v>45493</v>
      </c>
      <c r="B10" s="4">
        <f>Mountaineer!B10+'Charles Town'!B10+Greenbrier!B10+'Mardi Gras'!B10</f>
        <v>108393852.41</v>
      </c>
      <c r="C10" s="4">
        <f>Mountaineer!C10+'Charles Town'!C10+Greenbrier!C10+'Mardi Gras'!C10</f>
        <v>103160039.08864601</v>
      </c>
      <c r="D10" s="4">
        <f>Mountaineer!D10+'Charles Town'!D10+Greenbrier!D10+'Mardi Gras'!D10</f>
        <v>5233813.3213539794</v>
      </c>
      <c r="E10" s="4">
        <f>Mountaineer!E10+'Charles Town'!E10+Greenbrier!E10+'Mardi Gras'!E10</f>
        <v>785072.00000000012</v>
      </c>
      <c r="F10" s="4">
        <f>Mountaineer!F10+'Charles Town'!F10+Greenbrier!F10+'Mardi Gras'!F10</f>
        <v>117760.79</v>
      </c>
      <c r="G10" s="4">
        <f>Mountaineer!G10+'Charles Town'!G10+Greenbrier!G10+'Mardi Gras'!G10</f>
        <v>667311.21</v>
      </c>
      <c r="H10" s="4">
        <f>Mountaineer!H10+'Charles Town'!H10+Greenbrier!H10+'Mardi Gras'!H10</f>
        <v>6673.1</v>
      </c>
      <c r="I10" s="4">
        <f>Mountaineer!I10+'Charles Town'!I10+Greenbrier!I10+'Mardi Gras'!I10</f>
        <v>660638.1100000001</v>
      </c>
    </row>
    <row r="11" spans="1:31" ht="15" customHeight="1" x14ac:dyDescent="0.25">
      <c r="A11" s="26">
        <f t="shared" si="0"/>
        <v>45500</v>
      </c>
      <c r="B11" s="4">
        <f>Mountaineer!B11+'Charles Town'!B11+Greenbrier!B11+'Mardi Gras'!B11</f>
        <v>99001706.980000004</v>
      </c>
      <c r="C11" s="4">
        <f>Mountaineer!C11+'Charles Town'!C11+Greenbrier!C11+'Mardi Gras'!C11</f>
        <v>94649136.535581991</v>
      </c>
      <c r="D11" s="4">
        <f>Mountaineer!D11+'Charles Town'!D11+Greenbrier!D11+'Mardi Gras'!D11</f>
        <v>4352570.4444179991</v>
      </c>
      <c r="E11" s="4">
        <f>Mountaineer!E11+'Charles Town'!E11+Greenbrier!E11+'Mardi Gras'!E11</f>
        <v>652885.56999999995</v>
      </c>
      <c r="F11" s="4">
        <f>Mountaineer!F11+'Charles Town'!F11+Greenbrier!F11+'Mardi Gras'!F11</f>
        <v>97932.84</v>
      </c>
      <c r="G11" s="4">
        <f>Mountaineer!G11+'Charles Town'!G11+Greenbrier!G11+'Mardi Gras'!G11</f>
        <v>554952.73</v>
      </c>
      <c r="H11" s="4">
        <f>Mountaineer!H11+'Charles Town'!H11+Greenbrier!H11+'Mardi Gras'!H11</f>
        <v>5549.5300000000007</v>
      </c>
      <c r="I11" s="4">
        <f>Mountaineer!I11+'Charles Town'!I11+Greenbrier!I11+'Mardi Gras'!I11</f>
        <v>549403.19999999995</v>
      </c>
    </row>
    <row r="12" spans="1:31" ht="15" customHeight="1" x14ac:dyDescent="0.25">
      <c r="A12" s="26">
        <f t="shared" si="0"/>
        <v>45507</v>
      </c>
      <c r="B12" s="4">
        <f>Mountaineer!B12+'Charles Town'!B12+Greenbrier!B12+'Mardi Gras'!B12</f>
        <v>110715888.14999999</v>
      </c>
      <c r="C12" s="4">
        <f>Mountaineer!C12+'Charles Town'!C12+Greenbrier!C12+'Mardi Gras'!C12</f>
        <v>106926971.037655</v>
      </c>
      <c r="D12" s="4">
        <f>Mountaineer!D12+'Charles Town'!D12+Greenbrier!D12+'Mardi Gras'!D12</f>
        <v>3788917.1123449923</v>
      </c>
      <c r="E12" s="4">
        <f>Mountaineer!E12+'Charles Town'!E12+Greenbrier!E12+'Mardi Gras'!E12</f>
        <v>568337.55999999994</v>
      </c>
      <c r="F12" s="4">
        <f>Mountaineer!F12+'Charles Town'!F12+Greenbrier!F12+'Mardi Gras'!F12</f>
        <v>85250.62999999999</v>
      </c>
      <c r="G12" s="4">
        <f>Mountaineer!G12+'Charles Town'!G12+Greenbrier!G12+'Mardi Gras'!G12</f>
        <v>483086.93</v>
      </c>
      <c r="H12" s="4">
        <f>Mountaineer!H12+'Charles Town'!H12+Greenbrier!H12+'Mardi Gras'!H12</f>
        <v>4830.869999999999</v>
      </c>
      <c r="I12" s="4">
        <f>Mountaineer!I12+'Charles Town'!I12+Greenbrier!I12+'Mardi Gras'!I12</f>
        <v>478256.06</v>
      </c>
    </row>
    <row r="13" spans="1:31" ht="15" customHeight="1" x14ac:dyDescent="0.25">
      <c r="A13" s="26">
        <f t="shared" si="0"/>
        <v>45514</v>
      </c>
      <c r="B13" s="4">
        <f>Mountaineer!B13+'Charles Town'!B13+Greenbrier!B13+'Mardi Gras'!B13</f>
        <v>105690944.45</v>
      </c>
      <c r="C13" s="4">
        <f>Mountaineer!C13+'Charles Town'!C13+Greenbrier!C13+'Mardi Gras'!C13</f>
        <v>101149491.54913099</v>
      </c>
      <c r="D13" s="4">
        <f>Mountaineer!D13+'Charles Town'!D13+Greenbrier!D13+'Mardi Gras'!D13</f>
        <v>4541452.9008690082</v>
      </c>
      <c r="E13" s="4">
        <f>Mountaineer!E13+'Charles Town'!E13+Greenbrier!E13+'Mardi Gras'!E13</f>
        <v>681217.94</v>
      </c>
      <c r="F13" s="4">
        <f>Mountaineer!F13+'Charles Town'!F13+Greenbrier!F13+'Mardi Gras'!F13</f>
        <v>102182.68999999999</v>
      </c>
      <c r="G13" s="4">
        <f>Mountaineer!G13+'Charles Town'!G13+Greenbrier!G13+'Mardi Gras'!G13</f>
        <v>579035.25000000012</v>
      </c>
      <c r="H13" s="4">
        <f>Mountaineer!H13+'Charles Town'!H13+Greenbrier!H13+'Mardi Gras'!H13</f>
        <v>5790.35</v>
      </c>
      <c r="I13" s="4">
        <f>Mountaineer!I13+'Charles Town'!I13+Greenbrier!I13+'Mardi Gras'!I13</f>
        <v>573244.9</v>
      </c>
    </row>
    <row r="14" spans="1:31" ht="15" customHeight="1" x14ac:dyDescent="0.25">
      <c r="A14" s="26">
        <f t="shared" si="0"/>
        <v>45521</v>
      </c>
      <c r="B14" s="4">
        <f>Mountaineer!B14+'Charles Town'!B14+Greenbrier!B14+'Mardi Gras'!B14</f>
        <v>106748707.90000001</v>
      </c>
      <c r="C14" s="4">
        <f>Mountaineer!C14+'Charles Town'!C14+Greenbrier!C14+'Mardi Gras'!C14</f>
        <v>101933320.88343598</v>
      </c>
      <c r="D14" s="4">
        <f>Mountaineer!D14+'Charles Town'!D14+Greenbrier!D14+'Mardi Gras'!D14</f>
        <v>4815387.0165640088</v>
      </c>
      <c r="E14" s="4">
        <f>Mountaineer!E14+'Charles Town'!E14+Greenbrier!E14+'Mardi Gras'!E14</f>
        <v>722308.04999999993</v>
      </c>
      <c r="F14" s="4">
        <f>Mountaineer!F14+'Charles Town'!F14+Greenbrier!F14+'Mardi Gras'!F14</f>
        <v>108346.20999999999</v>
      </c>
      <c r="G14" s="4">
        <f>Mountaineer!G14+'Charles Town'!G14+Greenbrier!G14+'Mardi Gras'!G14</f>
        <v>613961.83999999985</v>
      </c>
      <c r="H14" s="4">
        <f>Mountaineer!H14+'Charles Town'!H14+Greenbrier!H14+'Mardi Gras'!H14</f>
        <v>6139.6200000000008</v>
      </c>
      <c r="I14" s="4">
        <f>Mountaineer!I14+'Charles Town'!I14+Greenbrier!I14+'Mardi Gras'!I14</f>
        <v>607822.22</v>
      </c>
    </row>
    <row r="15" spans="1:31" ht="15" customHeight="1" x14ac:dyDescent="0.25">
      <c r="A15" s="26">
        <f t="shared" si="0"/>
        <v>45528</v>
      </c>
      <c r="B15" s="4">
        <f>Mountaineer!B15+'Charles Town'!B15+Greenbrier!B15+'Mardi Gras'!B15</f>
        <v>104019235.01000001</v>
      </c>
      <c r="C15" s="4">
        <f>Mountaineer!C15+'Charles Town'!C15+Greenbrier!C15+'Mardi Gras'!C15</f>
        <v>99608825.291965991</v>
      </c>
      <c r="D15" s="4">
        <f>Mountaineer!D15+'Charles Town'!D15+Greenbrier!D15+'Mardi Gras'!D15</f>
        <v>4410409.7180340048</v>
      </c>
      <c r="E15" s="4">
        <f>Mountaineer!E15+'Charles Town'!E15+Greenbrier!E15+'Mardi Gras'!E15</f>
        <v>661561.46000000008</v>
      </c>
      <c r="F15" s="4">
        <f>Mountaineer!F15+'Charles Town'!F15+Greenbrier!F15+'Mardi Gras'!F15</f>
        <v>99234.219999999987</v>
      </c>
      <c r="G15" s="4">
        <f>Mountaineer!G15+'Charles Town'!G15+Greenbrier!G15+'Mardi Gras'!G15</f>
        <v>562327.24000000011</v>
      </c>
      <c r="H15" s="4">
        <f>Mountaineer!H15+'Charles Town'!H15+Greenbrier!H15+'Mardi Gras'!H15</f>
        <v>5623.28</v>
      </c>
      <c r="I15" s="4">
        <f>Mountaineer!I15+'Charles Town'!I15+Greenbrier!I15+'Mardi Gras'!I15</f>
        <v>556703.96</v>
      </c>
    </row>
    <row r="16" spans="1:31" ht="15" customHeight="1" x14ac:dyDescent="0.25">
      <c r="A16" s="26">
        <f t="shared" si="0"/>
        <v>45535</v>
      </c>
      <c r="B16" s="4">
        <f>Mountaineer!B16+'Charles Town'!B16+Greenbrier!B16+'Mardi Gras'!B16</f>
        <v>116725239.89000002</v>
      </c>
      <c r="C16" s="4">
        <f>Mountaineer!C16+'Charles Town'!C16+Greenbrier!C16+'Mardi Gras'!C16</f>
        <v>111671026.02000001</v>
      </c>
      <c r="D16" s="4">
        <f>Mountaineer!D16+'Charles Town'!D16+Greenbrier!D16+'Mardi Gras'!D16</f>
        <v>5054213.8700000159</v>
      </c>
      <c r="E16" s="4">
        <f>Mountaineer!E16+'Charles Town'!E16+Greenbrier!E16+'Mardi Gras'!E16</f>
        <v>758132.09000000008</v>
      </c>
      <c r="F16" s="4">
        <f>Mountaineer!F16+'Charles Town'!F16+Greenbrier!F16+'Mardi Gras'!F16</f>
        <v>113719.81</v>
      </c>
      <c r="G16" s="4">
        <f>Mountaineer!G16+'Charles Town'!G16+Greenbrier!G16+'Mardi Gras'!G16</f>
        <v>644412.27999999991</v>
      </c>
      <c r="H16" s="4">
        <f>Mountaineer!H16+'Charles Town'!H16+Greenbrier!H16+'Mardi Gras'!H16</f>
        <v>6444.12</v>
      </c>
      <c r="I16" s="4">
        <f>Mountaineer!I16+'Charles Town'!I16+Greenbrier!I16+'Mardi Gras'!I16</f>
        <v>637968.16</v>
      </c>
    </row>
    <row r="17" spans="1:9" x14ac:dyDescent="0.25">
      <c r="E17" s="5"/>
      <c r="F17" s="5"/>
      <c r="G17" s="5"/>
      <c r="H17" s="5"/>
    </row>
    <row r="18" spans="1:9" ht="15" customHeight="1" thickBot="1" x14ac:dyDescent="0.3">
      <c r="B18" s="6">
        <f t="shared" ref="B18:I18" si="1">SUM(B8:B17)</f>
        <v>969540156.95999992</v>
      </c>
      <c r="C18" s="6">
        <f t="shared" si="1"/>
        <v>929092906.05692792</v>
      </c>
      <c r="D18" s="6">
        <f t="shared" si="1"/>
        <v>40447250.903071985</v>
      </c>
      <c r="E18" s="6">
        <f t="shared" si="1"/>
        <v>6067087.6399999997</v>
      </c>
      <c r="F18" s="6">
        <f t="shared" si="1"/>
        <v>910063.1399999999</v>
      </c>
      <c r="G18" s="6">
        <f t="shared" si="1"/>
        <v>5157024.5</v>
      </c>
      <c r="H18" s="6">
        <f t="shared" si="1"/>
        <v>51570.240000000005</v>
      </c>
      <c r="I18" s="6">
        <f t="shared" si="1"/>
        <v>5105454.26</v>
      </c>
    </row>
    <row r="19" spans="1:9" ht="15" customHeight="1" thickTop="1" x14ac:dyDescent="0.25"/>
    <row r="20" spans="1:9" s="12" customFormat="1" ht="15" customHeight="1" x14ac:dyDescent="0.25">
      <c r="A20" s="11" t="s">
        <v>17</v>
      </c>
    </row>
    <row r="21" spans="1:9" s="12" customFormat="1" ht="15" customHeight="1" x14ac:dyDescent="0.25">
      <c r="A21" s="7" t="s">
        <v>14</v>
      </c>
    </row>
    <row r="22" spans="1:9" s="12" customFormat="1" ht="15" customHeight="1" x14ac:dyDescent="0.25">
      <c r="A22" s="7" t="s">
        <v>15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3"/>
  <sheetViews>
    <sheetView zoomScaleNormal="100" workbookViewId="0">
      <pane ySplit="6" topLeftCell="A7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9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851492540.87000012</v>
      </c>
      <c r="C4" s="21">
        <v>819664343.44000006</v>
      </c>
      <c r="D4" s="20">
        <v>31828197.430000015</v>
      </c>
      <c r="E4" s="20">
        <v>4774229.580000001</v>
      </c>
      <c r="F4" s="20">
        <v>716134.45000000007</v>
      </c>
      <c r="G4" s="20">
        <v>4058095.13</v>
      </c>
      <c r="H4" s="22">
        <v>40580.960000000006</v>
      </c>
      <c r="I4" s="20">
        <v>4017514.1699999995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18187710.309999999</v>
      </c>
      <c r="C8" s="15">
        <v>17436178.68</v>
      </c>
      <c r="D8" s="15">
        <f t="shared" ref="D8" si="0">B8-C8</f>
        <v>751531.62999999896</v>
      </c>
      <c r="E8" s="15">
        <f t="shared" ref="E8:E13" si="1">ROUND(D8*0.15,2)</f>
        <v>112729.74</v>
      </c>
      <c r="F8" s="15">
        <f t="shared" ref="F8" si="2">ROUND(E8*0.15,2)</f>
        <v>16909.46</v>
      </c>
      <c r="G8" s="15">
        <f t="shared" ref="G8" si="3">E8-F8</f>
        <v>95820.28</v>
      </c>
      <c r="H8" s="15">
        <f t="shared" ref="H8" si="4">ROUND(G8*0.01,2)</f>
        <v>958.2</v>
      </c>
      <c r="I8" s="16">
        <f t="shared" ref="I8" si="5">G8-H8</f>
        <v>94862.080000000002</v>
      </c>
    </row>
    <row r="9" spans="1:9" ht="15" customHeight="1" x14ac:dyDescent="0.25">
      <c r="A9" s="26">
        <v>45486</v>
      </c>
      <c r="B9" s="15">
        <v>20105798.069999989</v>
      </c>
      <c r="C9" s="15">
        <v>19190281.839999996</v>
      </c>
      <c r="D9" s="15">
        <f t="shared" ref="D9" si="6">B9-C9</f>
        <v>915516.229999993</v>
      </c>
      <c r="E9" s="15">
        <f t="shared" si="1"/>
        <v>137327.43</v>
      </c>
      <c r="F9" s="15">
        <f t="shared" ref="F9" si="7">ROUND(E9*0.15,2)</f>
        <v>20599.11</v>
      </c>
      <c r="G9" s="15">
        <f t="shared" ref="G9" si="8">E9-F9</f>
        <v>116728.31999999999</v>
      </c>
      <c r="H9" s="15">
        <f t="shared" ref="H9" si="9">ROUND(G9*0.01,2)</f>
        <v>1167.28</v>
      </c>
      <c r="I9" s="16">
        <f t="shared" ref="I9" si="10">G9-H9</f>
        <v>115561.04</v>
      </c>
    </row>
    <row r="10" spans="1:9" ht="15" customHeight="1" x14ac:dyDescent="0.25">
      <c r="A10" s="26">
        <f t="shared" ref="A10:A16" si="11">A9+7</f>
        <v>45493</v>
      </c>
      <c r="B10" s="15">
        <v>26092532.219999999</v>
      </c>
      <c r="C10" s="15">
        <v>25244780.99000001</v>
      </c>
      <c r="D10" s="15">
        <f t="shared" ref="D10" si="12">B10-C10</f>
        <v>847751.22999998927</v>
      </c>
      <c r="E10" s="15">
        <f t="shared" si="1"/>
        <v>127162.68</v>
      </c>
      <c r="F10" s="15">
        <f t="shared" ref="F10" si="13">ROUND(E10*0.15,2)</f>
        <v>19074.400000000001</v>
      </c>
      <c r="G10" s="15">
        <f t="shared" ref="G10" si="14">E10-F10</f>
        <v>108088.28</v>
      </c>
      <c r="H10" s="15">
        <f t="shared" ref="H10" si="15">ROUND(G10*0.01,2)</f>
        <v>1080.8800000000001</v>
      </c>
      <c r="I10" s="16">
        <f t="shared" ref="I10" si="16">G10-H10</f>
        <v>107007.4</v>
      </c>
    </row>
    <row r="11" spans="1:9" ht="15" customHeight="1" x14ac:dyDescent="0.25">
      <c r="A11" s="26">
        <f t="shared" si="11"/>
        <v>45500</v>
      </c>
      <c r="B11" s="15">
        <v>17276227.399999999</v>
      </c>
      <c r="C11" s="15">
        <v>16471132.27</v>
      </c>
      <c r="D11" s="15">
        <f t="shared" ref="D11" si="17">B11-C11</f>
        <v>805095.12999999896</v>
      </c>
      <c r="E11" s="15">
        <f t="shared" si="1"/>
        <v>120764.27</v>
      </c>
      <c r="F11" s="15">
        <f t="shared" ref="F11" si="18">ROUND(E11*0.15,2)</f>
        <v>18114.64</v>
      </c>
      <c r="G11" s="15">
        <f t="shared" ref="G11" si="19">E11-F11</f>
        <v>102649.63</v>
      </c>
      <c r="H11" s="15">
        <f t="shared" ref="H11" si="20">ROUND(G11*0.01,2)</f>
        <v>1026.5</v>
      </c>
      <c r="I11" s="16">
        <f t="shared" ref="I11" si="21">G11-H11</f>
        <v>101623.13</v>
      </c>
    </row>
    <row r="12" spans="1:9" ht="15" customHeight="1" x14ac:dyDescent="0.25">
      <c r="A12" s="26">
        <f t="shared" si="11"/>
        <v>45507</v>
      </c>
      <c r="B12" s="15">
        <v>20176915.140000001</v>
      </c>
      <c r="C12" s="15">
        <v>19257276.240000006</v>
      </c>
      <c r="D12" s="15">
        <f t="shared" ref="D12" si="22">B12-C12</f>
        <v>919638.89999999478</v>
      </c>
      <c r="E12" s="15">
        <f t="shared" si="1"/>
        <v>137945.82999999999</v>
      </c>
      <c r="F12" s="15">
        <f t="shared" ref="F12" si="23">ROUND(E12*0.15,2)</f>
        <v>20691.87</v>
      </c>
      <c r="G12" s="15">
        <f t="shared" ref="G12" si="24">E12-F12</f>
        <v>117253.95999999999</v>
      </c>
      <c r="H12" s="15">
        <f t="shared" ref="H12" si="25">ROUND(G12*0.01,2)</f>
        <v>1172.54</v>
      </c>
      <c r="I12" s="16">
        <f t="shared" ref="I12" si="26">G12-H12</f>
        <v>116081.42</v>
      </c>
    </row>
    <row r="13" spans="1:9" ht="15" customHeight="1" x14ac:dyDescent="0.25">
      <c r="A13" s="26">
        <f t="shared" si="11"/>
        <v>45514</v>
      </c>
      <c r="B13" s="15">
        <v>18984035.469999999</v>
      </c>
      <c r="C13" s="15">
        <v>18281217.830000006</v>
      </c>
      <c r="D13" s="15">
        <f t="shared" ref="D13" si="27">B13-C13</f>
        <v>702817.63999999315</v>
      </c>
      <c r="E13" s="15">
        <f t="shared" si="1"/>
        <v>105422.65</v>
      </c>
      <c r="F13" s="15">
        <f t="shared" ref="F13" si="28">ROUND(E13*0.15,2)</f>
        <v>15813.4</v>
      </c>
      <c r="G13" s="15">
        <f t="shared" ref="G13" si="29">E13-F13</f>
        <v>89609.25</v>
      </c>
      <c r="H13" s="15">
        <f t="shared" ref="H13" si="30">ROUND(G13*0.01,2)</f>
        <v>896.09</v>
      </c>
      <c r="I13" s="16">
        <f t="shared" ref="I13" si="31">G13-H13</f>
        <v>88713.16</v>
      </c>
    </row>
    <row r="14" spans="1:9" ht="15" customHeight="1" x14ac:dyDescent="0.25">
      <c r="A14" s="26">
        <f t="shared" si="11"/>
        <v>45521</v>
      </c>
      <c r="B14" s="15">
        <v>19005755.630000003</v>
      </c>
      <c r="C14" s="15">
        <v>18173553.659999996</v>
      </c>
      <c r="D14" s="15">
        <f t="shared" ref="D14" si="32">B14-C14</f>
        <v>832201.97000000626</v>
      </c>
      <c r="E14" s="15">
        <f t="shared" ref="E14" si="33">ROUND(D14*0.15,2)</f>
        <v>124830.3</v>
      </c>
      <c r="F14" s="15">
        <f t="shared" ref="F14" si="34">ROUND(E14*0.15,2)</f>
        <v>18724.55</v>
      </c>
      <c r="G14" s="15">
        <f t="shared" ref="G14" si="35">E14-F14</f>
        <v>106105.75</v>
      </c>
      <c r="H14" s="15">
        <f t="shared" ref="H14" si="36">ROUND(G14*0.01,2)</f>
        <v>1061.06</v>
      </c>
      <c r="I14" s="16">
        <f t="shared" ref="I14" si="37">G14-H14</f>
        <v>105044.69</v>
      </c>
    </row>
    <row r="15" spans="1:9" ht="15" customHeight="1" x14ac:dyDescent="0.25">
      <c r="A15" s="26">
        <f t="shared" si="11"/>
        <v>45528</v>
      </c>
      <c r="B15" s="15">
        <v>15268069.990000002</v>
      </c>
      <c r="C15" s="15">
        <v>14611340.07</v>
      </c>
      <c r="D15" s="15">
        <f t="shared" ref="D15" si="38">B15-C15</f>
        <v>656729.92000000179</v>
      </c>
      <c r="E15" s="15">
        <f>ROUND(D15*0.15,2)-0.01</f>
        <v>98509.48000000001</v>
      </c>
      <c r="F15" s="15">
        <f t="shared" ref="F15" si="39">ROUND(E15*0.15,2)</f>
        <v>14776.42</v>
      </c>
      <c r="G15" s="15">
        <f t="shared" ref="G15" si="40">E15-F15</f>
        <v>83733.060000000012</v>
      </c>
      <c r="H15" s="15">
        <f t="shared" ref="H15" si="41">ROUND(G15*0.01,2)</f>
        <v>837.33</v>
      </c>
      <c r="I15" s="16">
        <f t="shared" ref="I15" si="42">G15-H15</f>
        <v>82895.73000000001</v>
      </c>
    </row>
    <row r="16" spans="1:9" ht="15" customHeight="1" x14ac:dyDescent="0.25">
      <c r="A16" s="26">
        <f t="shared" si="11"/>
        <v>45535</v>
      </c>
      <c r="B16" s="15">
        <v>17610911.890000001</v>
      </c>
      <c r="C16" s="15">
        <v>16735038.979999993</v>
      </c>
      <c r="D16" s="15">
        <f t="shared" ref="D16" si="43">B16-C16</f>
        <v>875872.9100000076</v>
      </c>
      <c r="E16" s="15">
        <f>ROUND(D16*0.15,2)</f>
        <v>131380.94</v>
      </c>
      <c r="F16" s="15">
        <f t="shared" ref="F16" si="44">ROUND(E16*0.15,2)</f>
        <v>19707.14</v>
      </c>
      <c r="G16" s="15">
        <f t="shared" ref="G16" si="45">E16-F16</f>
        <v>111673.8</v>
      </c>
      <c r="H16" s="15">
        <f t="shared" ref="H16" si="46">ROUND(G16*0.01,2)</f>
        <v>1116.74</v>
      </c>
      <c r="I16" s="16">
        <f t="shared" ref="I16" si="47">G16-H16</f>
        <v>110557.06</v>
      </c>
    </row>
    <row r="17" spans="1:9" ht="15" customHeight="1" x14ac:dyDescent="0.25">
      <c r="B17" s="15"/>
      <c r="C17" s="15"/>
      <c r="D17" s="15"/>
      <c r="E17" s="15"/>
      <c r="F17" s="15"/>
      <c r="G17" s="15"/>
      <c r="H17" s="15"/>
      <c r="I17" s="16"/>
    </row>
    <row r="18" spans="1:9" ht="15" customHeight="1" thickBot="1" x14ac:dyDescent="0.3">
      <c r="B18" s="17">
        <f t="shared" ref="B18:I18" si="48">SUM(B8:B17)</f>
        <v>172707956.12</v>
      </c>
      <c r="C18" s="17">
        <f t="shared" si="48"/>
        <v>165400800.56</v>
      </c>
      <c r="D18" s="17">
        <f t="shared" si="48"/>
        <v>7307155.5599999838</v>
      </c>
      <c r="E18" s="17">
        <f t="shared" si="48"/>
        <v>1096073.32</v>
      </c>
      <c r="F18" s="17">
        <f t="shared" si="48"/>
        <v>164410.99</v>
      </c>
      <c r="G18" s="17">
        <f t="shared" si="48"/>
        <v>931662.33000000007</v>
      </c>
      <c r="H18" s="17">
        <f t="shared" si="48"/>
        <v>9316.6200000000008</v>
      </c>
      <c r="I18" s="17">
        <f t="shared" si="48"/>
        <v>922345.7100000002</v>
      </c>
    </row>
    <row r="19" spans="1:9" ht="15" customHeight="1" thickTop="1" x14ac:dyDescent="0.25"/>
    <row r="20" spans="1:9" ht="15" customHeight="1" x14ac:dyDescent="0.25">
      <c r="A20" s="11" t="s">
        <v>17</v>
      </c>
    </row>
    <row r="21" spans="1:9" ht="15" customHeight="1" x14ac:dyDescent="0.25">
      <c r="A21" s="7" t="s">
        <v>14</v>
      </c>
    </row>
    <row r="22" spans="1:9" ht="15" customHeight="1" x14ac:dyDescent="0.25">
      <c r="A22" s="7" t="s">
        <v>15</v>
      </c>
    </row>
    <row r="32" spans="1: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</sheetData>
  <mergeCells count="2">
    <mergeCell ref="A1:I1"/>
    <mergeCell ref="A6:I6"/>
  </mergeCells>
  <pageMargins left="0.25" right="0.25" top="0.25" bottom="0.25" header="0.25" footer="0"/>
  <pageSetup scale="9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2"/>
  <sheetViews>
    <sheetView zoomScaleNormal="100" workbookViewId="0">
      <pane ySplit="6" topLeftCell="A7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3" t="s">
        <v>16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172343080.87999997</v>
      </c>
      <c r="C4" s="21">
        <v>165912541.56000003</v>
      </c>
      <c r="D4" s="20">
        <v>6430539.3199999966</v>
      </c>
      <c r="E4" s="20">
        <v>964580.92999999982</v>
      </c>
      <c r="F4" s="20">
        <v>144687.14999999997</v>
      </c>
      <c r="G4" s="20">
        <v>819893.77999999991</v>
      </c>
      <c r="H4" s="22">
        <v>8198.93</v>
      </c>
      <c r="I4" s="20">
        <v>811694.85000000009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3153350.49</v>
      </c>
      <c r="C8" s="15">
        <v>2996121.2700000005</v>
      </c>
      <c r="D8" s="15">
        <f t="shared" ref="D8" si="0">B8-C8</f>
        <v>157229.21999999974</v>
      </c>
      <c r="E8" s="15">
        <f t="shared" ref="E8:E13" si="1">ROUND(D8*0.15,2)</f>
        <v>23584.38</v>
      </c>
      <c r="F8" s="15">
        <f t="shared" ref="F8" si="2">ROUND(E8*0.15,2)</f>
        <v>3537.66</v>
      </c>
      <c r="G8" s="15">
        <f t="shared" ref="G8" si="3">E8-F8</f>
        <v>20046.72</v>
      </c>
      <c r="H8" s="15">
        <f t="shared" ref="H8" si="4">ROUND(G8*0.01,2)</f>
        <v>200.47</v>
      </c>
      <c r="I8" s="16">
        <f t="shared" ref="I8" si="5">G8-H8</f>
        <v>19846.25</v>
      </c>
    </row>
    <row r="9" spans="1:9" ht="15" customHeight="1" x14ac:dyDescent="0.25">
      <c r="A9" s="26">
        <v>45486</v>
      </c>
      <c r="B9" s="15">
        <v>4046966.2500000005</v>
      </c>
      <c r="C9" s="15">
        <v>3871504.4400000004</v>
      </c>
      <c r="D9" s="15">
        <f t="shared" ref="D9" si="6">B9-C9</f>
        <v>175461.81000000006</v>
      </c>
      <c r="E9" s="15">
        <f t="shared" si="1"/>
        <v>26319.27</v>
      </c>
      <c r="F9" s="15">
        <f t="shared" ref="F9" si="7">ROUND(E9*0.15,2)</f>
        <v>3947.89</v>
      </c>
      <c r="G9" s="15">
        <f t="shared" ref="G9" si="8">E9-F9</f>
        <v>22371.38</v>
      </c>
      <c r="H9" s="15">
        <f t="shared" ref="H9" si="9">ROUND(G9*0.01,2)</f>
        <v>223.71</v>
      </c>
      <c r="I9" s="16">
        <f t="shared" ref="I9" si="10">G9-H9</f>
        <v>22147.670000000002</v>
      </c>
    </row>
    <row r="10" spans="1:9" ht="15" customHeight="1" x14ac:dyDescent="0.25">
      <c r="A10" s="26">
        <f t="shared" ref="A10:A16" si="11">A9+7</f>
        <v>45493</v>
      </c>
      <c r="B10" s="15">
        <v>4615637.42</v>
      </c>
      <c r="C10" s="15">
        <v>4442129.67</v>
      </c>
      <c r="D10" s="15">
        <f t="shared" ref="D10" si="12">B10-C10</f>
        <v>173507.75</v>
      </c>
      <c r="E10" s="15">
        <f t="shared" si="1"/>
        <v>26026.16</v>
      </c>
      <c r="F10" s="15">
        <f t="shared" ref="F10" si="13">ROUND(E10*0.15,2)</f>
        <v>3903.92</v>
      </c>
      <c r="G10" s="15">
        <f t="shared" ref="G10" si="14">E10-F10</f>
        <v>22122.239999999998</v>
      </c>
      <c r="H10" s="15">
        <f t="shared" ref="H10" si="15">ROUND(G10*0.01,2)</f>
        <v>221.22</v>
      </c>
      <c r="I10" s="16">
        <f t="shared" ref="I10" si="16">G10-H10</f>
        <v>21901.019999999997</v>
      </c>
    </row>
    <row r="11" spans="1:9" ht="15" customHeight="1" x14ac:dyDescent="0.25">
      <c r="A11" s="26">
        <f t="shared" si="11"/>
        <v>45500</v>
      </c>
      <c r="B11" s="15">
        <v>3228871.8</v>
      </c>
      <c r="C11" s="15">
        <v>3104877.17</v>
      </c>
      <c r="D11" s="15">
        <f t="shared" ref="D11" si="17">B11-C11</f>
        <v>123994.62999999989</v>
      </c>
      <c r="E11" s="15">
        <f t="shared" si="1"/>
        <v>18599.189999999999</v>
      </c>
      <c r="F11" s="15">
        <f t="shared" ref="F11" si="18">ROUND(E11*0.15,2)</f>
        <v>2789.88</v>
      </c>
      <c r="G11" s="15">
        <f t="shared" ref="G11" si="19">E11-F11</f>
        <v>15809.309999999998</v>
      </c>
      <c r="H11" s="15">
        <f t="shared" ref="H11" si="20">ROUND(G11*0.01,2)</f>
        <v>158.09</v>
      </c>
      <c r="I11" s="16">
        <f t="shared" ref="I11" si="21">G11-H11</f>
        <v>15651.219999999998</v>
      </c>
    </row>
    <row r="12" spans="1:9" ht="15" customHeight="1" x14ac:dyDescent="0.25">
      <c r="A12" s="26">
        <f t="shared" si="11"/>
        <v>45507</v>
      </c>
      <c r="B12" s="15">
        <v>3587109.39</v>
      </c>
      <c r="C12" s="15">
        <v>3393979.6</v>
      </c>
      <c r="D12" s="15">
        <f t="shared" ref="D12" si="22">B12-C12</f>
        <v>193129.79000000004</v>
      </c>
      <c r="E12" s="15">
        <f t="shared" si="1"/>
        <v>28969.47</v>
      </c>
      <c r="F12" s="15">
        <f t="shared" ref="F12" si="23">ROUND(E12*0.15,2)</f>
        <v>4345.42</v>
      </c>
      <c r="G12" s="15">
        <f t="shared" ref="G12" si="24">E12-F12</f>
        <v>24624.050000000003</v>
      </c>
      <c r="H12" s="15">
        <f t="shared" ref="H12" si="25">ROUND(G12*0.01,2)</f>
        <v>246.24</v>
      </c>
      <c r="I12" s="16">
        <f t="shared" ref="I12" si="26">G12-H12</f>
        <v>24377.81</v>
      </c>
    </row>
    <row r="13" spans="1:9" ht="15" customHeight="1" x14ac:dyDescent="0.25">
      <c r="A13" s="26">
        <f t="shared" si="11"/>
        <v>45514</v>
      </c>
      <c r="B13" s="15">
        <v>3210084.46</v>
      </c>
      <c r="C13" s="15">
        <v>3055274.3</v>
      </c>
      <c r="D13" s="15">
        <f t="shared" ref="D13" si="27">B13-C13</f>
        <v>154810.16000000015</v>
      </c>
      <c r="E13" s="15">
        <f t="shared" si="1"/>
        <v>23221.52</v>
      </c>
      <c r="F13" s="15">
        <f t="shared" ref="F13" si="28">ROUND(E13*0.15,2)</f>
        <v>3483.23</v>
      </c>
      <c r="G13" s="15">
        <f t="shared" ref="G13" si="29">E13-F13</f>
        <v>19738.29</v>
      </c>
      <c r="H13" s="15">
        <f t="shared" ref="H13" si="30">ROUND(G13*0.01,2)</f>
        <v>197.38</v>
      </c>
      <c r="I13" s="16">
        <f t="shared" ref="I13" si="31">G13-H13</f>
        <v>19540.91</v>
      </c>
    </row>
    <row r="14" spans="1:9" ht="15" customHeight="1" x14ac:dyDescent="0.25">
      <c r="A14" s="26">
        <f t="shared" si="11"/>
        <v>45521</v>
      </c>
      <c r="B14" s="15">
        <v>3388922.75</v>
      </c>
      <c r="C14" s="15">
        <v>3184601.55</v>
      </c>
      <c r="D14" s="15">
        <f t="shared" ref="D14" si="32">B14-C14</f>
        <v>204321.20000000019</v>
      </c>
      <c r="E14" s="15">
        <f>ROUND(D14*0.15,2)-0.01</f>
        <v>30648.170000000002</v>
      </c>
      <c r="F14" s="15">
        <f t="shared" ref="F14" si="33">ROUND(E14*0.15,2)</f>
        <v>4597.2299999999996</v>
      </c>
      <c r="G14" s="15">
        <f t="shared" ref="G14" si="34">E14-F14</f>
        <v>26050.940000000002</v>
      </c>
      <c r="H14" s="15">
        <f t="shared" ref="H14" si="35">ROUND(G14*0.01,2)</f>
        <v>260.51</v>
      </c>
      <c r="I14" s="16">
        <f t="shared" ref="I14" si="36">G14-H14</f>
        <v>25790.430000000004</v>
      </c>
    </row>
    <row r="15" spans="1:9" ht="15" customHeight="1" x14ac:dyDescent="0.25">
      <c r="A15" s="26">
        <f t="shared" si="11"/>
        <v>45528</v>
      </c>
      <c r="B15" s="15">
        <v>3438874.17</v>
      </c>
      <c r="C15" s="15">
        <v>3288532.07</v>
      </c>
      <c r="D15" s="15">
        <f t="shared" ref="D15" si="37">B15-C15</f>
        <v>150342.10000000009</v>
      </c>
      <c r="E15" s="15">
        <f>ROUND(D15*0.15,2)+0.01</f>
        <v>22551.329999999998</v>
      </c>
      <c r="F15" s="15">
        <f t="shared" ref="F15" si="38">ROUND(E15*0.15,2)</f>
        <v>3382.7</v>
      </c>
      <c r="G15" s="15">
        <f t="shared" ref="G15" si="39">E15-F15</f>
        <v>19168.629999999997</v>
      </c>
      <c r="H15" s="15">
        <f t="shared" ref="H15" si="40">ROUND(G15*0.01,2)</f>
        <v>191.69</v>
      </c>
      <c r="I15" s="16">
        <f t="shared" ref="I15" si="41">G15-H15</f>
        <v>18976.939999999999</v>
      </c>
    </row>
    <row r="16" spans="1:9" ht="15" customHeight="1" x14ac:dyDescent="0.25">
      <c r="A16" s="26">
        <f t="shared" si="11"/>
        <v>45535</v>
      </c>
      <c r="B16" s="15">
        <v>3531655.3200000003</v>
      </c>
      <c r="C16" s="15">
        <v>3363056.68</v>
      </c>
      <c r="D16" s="15">
        <f t="shared" ref="D16" si="42">B16-C16</f>
        <v>168598.64000000013</v>
      </c>
      <c r="E16" s="15">
        <f>ROUND(D16*0.15,2)</f>
        <v>25289.8</v>
      </c>
      <c r="F16" s="15">
        <f t="shared" ref="F16" si="43">ROUND(E16*0.15,2)</f>
        <v>3793.47</v>
      </c>
      <c r="G16" s="15">
        <f t="shared" ref="G16" si="44">E16-F16</f>
        <v>21496.329999999998</v>
      </c>
      <c r="H16" s="15">
        <f t="shared" ref="H16" si="45">ROUND(G16*0.01,2)</f>
        <v>214.96</v>
      </c>
      <c r="I16" s="16">
        <f t="shared" ref="I16" si="46">G16-H16</f>
        <v>21281.37</v>
      </c>
    </row>
    <row r="17" spans="1:9" ht="15" customHeight="1" x14ac:dyDescent="0.25">
      <c r="B17" s="15"/>
      <c r="C17" s="15"/>
      <c r="D17" s="15"/>
      <c r="E17" s="15"/>
      <c r="F17" s="15"/>
      <c r="G17" s="15"/>
      <c r="H17" s="15"/>
      <c r="I17" s="16"/>
    </row>
    <row r="18" spans="1:9" ht="15" customHeight="1" thickBot="1" x14ac:dyDescent="0.3">
      <c r="B18" s="17">
        <f t="shared" ref="B18:I18" si="47">SUM(B8:B17)</f>
        <v>32201472.050000004</v>
      </c>
      <c r="C18" s="17">
        <f t="shared" si="47"/>
        <v>30700076.750000004</v>
      </c>
      <c r="D18" s="17">
        <f t="shared" si="47"/>
        <v>1501395.3000000003</v>
      </c>
      <c r="E18" s="17">
        <f t="shared" si="47"/>
        <v>225209.28999999998</v>
      </c>
      <c r="F18" s="17">
        <f t="shared" si="47"/>
        <v>33781.399999999994</v>
      </c>
      <c r="G18" s="17">
        <f t="shared" si="47"/>
        <v>191427.88999999998</v>
      </c>
      <c r="H18" s="17">
        <f t="shared" si="47"/>
        <v>1914.2700000000002</v>
      </c>
      <c r="I18" s="17">
        <f t="shared" si="47"/>
        <v>189513.62</v>
      </c>
    </row>
    <row r="19" spans="1:9" ht="15" customHeight="1" thickTop="1" x14ac:dyDescent="0.25"/>
    <row r="20" spans="1:9" ht="15" customHeight="1" x14ac:dyDescent="0.25">
      <c r="A20" s="11" t="s">
        <v>17</v>
      </c>
    </row>
    <row r="21" spans="1:9" ht="15" customHeight="1" x14ac:dyDescent="0.25">
      <c r="A21" s="7" t="s">
        <v>14</v>
      </c>
    </row>
    <row r="22" spans="1:9" ht="15" customHeight="1" x14ac:dyDescent="0.25">
      <c r="A22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2"/>
  <sheetViews>
    <sheetView zoomScaleNormal="100" workbookViewId="0">
      <pane ySplit="6" topLeftCell="A7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2104188575.55</v>
      </c>
      <c r="C4" s="21">
        <v>2029368874.7499998</v>
      </c>
      <c r="D4" s="20">
        <v>74819700.800000042</v>
      </c>
      <c r="E4" s="20">
        <v>11222955.109999999</v>
      </c>
      <c r="F4" s="20">
        <v>1683443.27</v>
      </c>
      <c r="G4" s="20">
        <v>9539511.8400000017</v>
      </c>
      <c r="H4" s="22">
        <v>95395.089999999967</v>
      </c>
      <c r="I4" s="20">
        <v>9444116.7499999981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39972814.5</v>
      </c>
      <c r="C8" s="15">
        <v>38295138.620000005</v>
      </c>
      <c r="D8" s="15">
        <f t="shared" ref="D8" si="0">B8-C8</f>
        <v>1677675.8799999952</v>
      </c>
      <c r="E8" s="15">
        <f>ROUND(D8*0.15,2)</f>
        <v>251651.38</v>
      </c>
      <c r="F8" s="15">
        <f t="shared" ref="F8" si="1">ROUND(E8*0.15,2)</f>
        <v>37747.71</v>
      </c>
      <c r="G8" s="15">
        <f t="shared" ref="G8" si="2">E8-F8</f>
        <v>213903.67</v>
      </c>
      <c r="H8" s="15">
        <f t="shared" ref="H8" si="3">ROUND(G8*0.01,2)</f>
        <v>2139.04</v>
      </c>
      <c r="I8" s="16">
        <f t="shared" ref="I8" si="4">G8-H8</f>
        <v>211764.63</v>
      </c>
    </row>
    <row r="9" spans="1:9" ht="15" customHeight="1" x14ac:dyDescent="0.25">
      <c r="A9" s="26">
        <v>45486</v>
      </c>
      <c r="B9" s="15">
        <v>49090394.350000001</v>
      </c>
      <c r="C9" s="15">
        <v>47525430.809999995</v>
      </c>
      <c r="D9" s="15">
        <f t="shared" ref="D9" si="5">B9-C9</f>
        <v>1564963.5400000066</v>
      </c>
      <c r="E9" s="15">
        <f>ROUND(D9*0.15,2)</f>
        <v>234744.53</v>
      </c>
      <c r="F9" s="15">
        <f t="shared" ref="F9" si="6">ROUND(E9*0.15,2)</f>
        <v>35211.68</v>
      </c>
      <c r="G9" s="15">
        <f t="shared" ref="G9" si="7">E9-F9</f>
        <v>199532.85</v>
      </c>
      <c r="H9" s="15">
        <f t="shared" ref="H9" si="8">ROUND(G9*0.01,2)</f>
        <v>1995.33</v>
      </c>
      <c r="I9" s="16">
        <f t="shared" ref="I9" si="9">G9-H9</f>
        <v>197537.52000000002</v>
      </c>
    </row>
    <row r="10" spans="1:9" ht="15" customHeight="1" x14ac:dyDescent="0.25">
      <c r="A10" s="26">
        <f t="shared" ref="A10:A16" si="10">A9+7</f>
        <v>45493</v>
      </c>
      <c r="B10" s="15">
        <v>41092501.019999996</v>
      </c>
      <c r="C10" s="15">
        <v>38769479.730000004</v>
      </c>
      <c r="D10" s="15">
        <f t="shared" ref="D10" si="11">B10-C10</f>
        <v>2323021.2899999917</v>
      </c>
      <c r="E10" s="15">
        <f>ROUND(D10*0.15,2)+0.01</f>
        <v>348453.2</v>
      </c>
      <c r="F10" s="15">
        <f t="shared" ref="F10" si="12">ROUND(E10*0.15,2)</f>
        <v>52267.98</v>
      </c>
      <c r="G10" s="15">
        <f t="shared" ref="G10" si="13">E10-F10</f>
        <v>296185.22000000003</v>
      </c>
      <c r="H10" s="15">
        <f t="shared" ref="H10" si="14">ROUND(G10*0.01,2)</f>
        <v>2961.85</v>
      </c>
      <c r="I10" s="16">
        <f t="shared" ref="I10" si="15">G10-H10</f>
        <v>293223.37000000005</v>
      </c>
    </row>
    <row r="11" spans="1:9" ht="15" customHeight="1" x14ac:dyDescent="0.25">
      <c r="A11" s="26">
        <f t="shared" si="10"/>
        <v>45500</v>
      </c>
      <c r="B11" s="15">
        <v>37668273.009999998</v>
      </c>
      <c r="C11" s="15">
        <v>36043166.950000003</v>
      </c>
      <c r="D11" s="15">
        <f t="shared" ref="D11" si="16">B11-C11</f>
        <v>1625106.0599999949</v>
      </c>
      <c r="E11" s="15">
        <f>ROUND(D11*0.15,2)</f>
        <v>243765.91</v>
      </c>
      <c r="F11" s="15">
        <f t="shared" ref="F11" si="17">ROUND(E11*0.15,2)</f>
        <v>36564.89</v>
      </c>
      <c r="G11" s="15">
        <f t="shared" ref="G11" si="18">E11-F11</f>
        <v>207201.02000000002</v>
      </c>
      <c r="H11" s="15">
        <f t="shared" ref="H11" si="19">ROUND(G11*0.01,2)</f>
        <v>2072.0100000000002</v>
      </c>
      <c r="I11" s="16">
        <f t="shared" ref="I11" si="20">G11-H11</f>
        <v>205129.01</v>
      </c>
    </row>
    <row r="12" spans="1:9" ht="15" customHeight="1" x14ac:dyDescent="0.25">
      <c r="A12" s="26">
        <f t="shared" si="10"/>
        <v>45507</v>
      </c>
      <c r="B12" s="15">
        <v>42850053.75</v>
      </c>
      <c r="C12" s="15">
        <v>41946863.740000002</v>
      </c>
      <c r="D12" s="15">
        <f t="shared" ref="D12" si="21">B12-C12</f>
        <v>903190.00999999791</v>
      </c>
      <c r="E12" s="15">
        <f>ROUND(D12*0.15,2)</f>
        <v>135478.5</v>
      </c>
      <c r="F12" s="15">
        <f t="shared" ref="F12" si="22">ROUND(E12*0.15,2)</f>
        <v>20321.78</v>
      </c>
      <c r="G12" s="15">
        <f t="shared" ref="G12" si="23">E12-F12</f>
        <v>115156.72</v>
      </c>
      <c r="H12" s="15">
        <f t="shared" ref="H12" si="24">ROUND(G12*0.01,2)</f>
        <v>1151.57</v>
      </c>
      <c r="I12" s="16">
        <f t="shared" ref="I12" si="25">G12-H12</f>
        <v>114005.15</v>
      </c>
    </row>
    <row r="13" spans="1:9" ht="15" customHeight="1" x14ac:dyDescent="0.25">
      <c r="A13" s="26">
        <f t="shared" si="10"/>
        <v>45514</v>
      </c>
      <c r="B13" s="15">
        <v>40644890.680000007</v>
      </c>
      <c r="C13" s="15">
        <v>38737877.719999999</v>
      </c>
      <c r="D13" s="15">
        <f t="shared" ref="D13" si="26">B13-C13</f>
        <v>1907012.9600000083</v>
      </c>
      <c r="E13" s="15">
        <f>ROUND(D13*0.15,2)+0.01</f>
        <v>286051.95</v>
      </c>
      <c r="F13" s="15">
        <f t="shared" ref="F13" si="27">ROUND(E13*0.15,2)</f>
        <v>42907.79</v>
      </c>
      <c r="G13" s="15">
        <f t="shared" ref="G13" si="28">E13-F13</f>
        <v>243144.16</v>
      </c>
      <c r="H13" s="15">
        <f t="shared" ref="H13" si="29">ROUND(G13*0.01,2)</f>
        <v>2431.44</v>
      </c>
      <c r="I13" s="16">
        <f t="shared" ref="I13" si="30">G13-H13</f>
        <v>240712.72</v>
      </c>
    </row>
    <row r="14" spans="1:9" ht="15" customHeight="1" x14ac:dyDescent="0.25">
      <c r="A14" s="26">
        <f t="shared" si="10"/>
        <v>45521</v>
      </c>
      <c r="B14" s="15">
        <v>41758401.189999998</v>
      </c>
      <c r="C14" s="15">
        <v>39925052.119999997</v>
      </c>
      <c r="D14" s="15">
        <f t="shared" ref="D14" si="31">B14-C14</f>
        <v>1833349.0700000003</v>
      </c>
      <c r="E14" s="15">
        <f>ROUND(D14*0.15,2)</f>
        <v>275002.36</v>
      </c>
      <c r="F14" s="15">
        <f t="shared" ref="F14" si="32">ROUND(E14*0.15,2)</f>
        <v>41250.35</v>
      </c>
      <c r="G14" s="15">
        <f t="shared" ref="G14" si="33">E14-F14</f>
        <v>233752.00999999998</v>
      </c>
      <c r="H14" s="15">
        <f t="shared" ref="H14" si="34">ROUND(G14*0.01,2)</f>
        <v>2337.52</v>
      </c>
      <c r="I14" s="16">
        <f t="shared" ref="I14" si="35">G14-H14</f>
        <v>231414.49</v>
      </c>
    </row>
    <row r="15" spans="1:9" ht="15" customHeight="1" x14ac:dyDescent="0.25">
      <c r="A15" s="26">
        <f t="shared" si="10"/>
        <v>45528</v>
      </c>
      <c r="B15" s="15">
        <v>38967109.009999998</v>
      </c>
      <c r="C15" s="15">
        <v>37150819.300000004</v>
      </c>
      <c r="D15" s="15">
        <f t="shared" ref="D15" si="36">B15-C15</f>
        <v>1816289.7099999934</v>
      </c>
      <c r="E15" s="15">
        <f>ROUND(D15*0.15,2)-0.01</f>
        <v>272443.45</v>
      </c>
      <c r="F15" s="15">
        <f t="shared" ref="F15" si="37">ROUND(E15*0.15,2)</f>
        <v>40866.519999999997</v>
      </c>
      <c r="G15" s="15">
        <f t="shared" ref="G15" si="38">E15-F15</f>
        <v>231576.93000000002</v>
      </c>
      <c r="H15" s="15">
        <f t="shared" ref="H15" si="39">ROUND(G15*0.01,2)</f>
        <v>2315.77</v>
      </c>
      <c r="I15" s="16">
        <f t="shared" ref="I15" si="40">G15-H15</f>
        <v>229261.16000000003</v>
      </c>
    </row>
    <row r="16" spans="1:9" ht="15" customHeight="1" x14ac:dyDescent="0.25">
      <c r="A16" s="26">
        <f t="shared" si="10"/>
        <v>45535</v>
      </c>
      <c r="B16" s="15">
        <v>48275943.540000007</v>
      </c>
      <c r="C16" s="15">
        <v>46507423.980000004</v>
      </c>
      <c r="D16" s="15">
        <f t="shared" ref="D16" si="41">B16-C16</f>
        <v>1768519.5600000024</v>
      </c>
      <c r="E16" s="15">
        <f>ROUND(D16*0.15,2)</f>
        <v>265277.93</v>
      </c>
      <c r="F16" s="15">
        <f t="shared" ref="F16" si="42">ROUND(E16*0.15,2)</f>
        <v>39791.69</v>
      </c>
      <c r="G16" s="15">
        <f t="shared" ref="G16" si="43">E16-F16</f>
        <v>225486.24</v>
      </c>
      <c r="H16" s="15">
        <f t="shared" ref="H16" si="44">ROUND(G16*0.01,2)</f>
        <v>2254.86</v>
      </c>
      <c r="I16" s="16">
        <f t="shared" ref="I16" si="45">G16-H16</f>
        <v>223231.38</v>
      </c>
    </row>
    <row r="17" spans="1:9" ht="15" customHeight="1" x14ac:dyDescent="0.25">
      <c r="B17" s="15"/>
      <c r="C17" s="15"/>
      <c r="D17" s="15"/>
      <c r="E17" s="15"/>
      <c r="F17" s="15"/>
      <c r="G17" s="15"/>
      <c r="H17" s="15"/>
      <c r="I17" s="16"/>
    </row>
    <row r="18" spans="1:9" ht="15" customHeight="1" thickBot="1" x14ac:dyDescent="0.3">
      <c r="B18" s="17">
        <f t="shared" ref="B18:I18" si="46">SUM(B8:B17)</f>
        <v>380320381.05000001</v>
      </c>
      <c r="C18" s="17">
        <f t="shared" si="46"/>
        <v>364901252.97000003</v>
      </c>
      <c r="D18" s="17">
        <f t="shared" si="46"/>
        <v>15419128.079999991</v>
      </c>
      <c r="E18" s="17">
        <f t="shared" si="46"/>
        <v>2312869.21</v>
      </c>
      <c r="F18" s="17">
        <f t="shared" si="46"/>
        <v>346930.39</v>
      </c>
      <c r="G18" s="17">
        <f t="shared" si="46"/>
        <v>1965938.8199999998</v>
      </c>
      <c r="H18" s="17">
        <f t="shared" si="46"/>
        <v>19659.39</v>
      </c>
      <c r="I18" s="17">
        <f t="shared" si="46"/>
        <v>1946279.4300000002</v>
      </c>
    </row>
    <row r="19" spans="1:9" ht="15" customHeight="1" thickTop="1" x14ac:dyDescent="0.25"/>
    <row r="20" spans="1:9" ht="15" customHeight="1" x14ac:dyDescent="0.25">
      <c r="A20" s="11" t="s">
        <v>17</v>
      </c>
    </row>
    <row r="21" spans="1:9" ht="15" customHeight="1" x14ac:dyDescent="0.25">
      <c r="A21" s="7" t="s">
        <v>14</v>
      </c>
    </row>
    <row r="22" spans="1:9" ht="15" customHeight="1" x14ac:dyDescent="0.25">
      <c r="A22" s="7" t="s">
        <v>15</v>
      </c>
    </row>
  </sheetData>
  <mergeCells count="2">
    <mergeCell ref="A6:I6"/>
    <mergeCell ref="A1:I1"/>
  </mergeCells>
  <pageMargins left="0.25" right="0.25" top="0.25" bottom="0.25" header="0" footer="0"/>
  <pageSetup scale="9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2"/>
  <sheetViews>
    <sheetView zoomScaleNormal="100" workbookViewId="0">
      <pane ySplit="6" topLeftCell="A7" activePane="bottomLeft" state="frozen"/>
      <selection pane="bottomLeft" activeCell="A17" sqref="A17"/>
    </sheetView>
  </sheetViews>
  <sheetFormatPr defaultColWidth="10.7109375" defaultRowHeight="15" customHeight="1" x14ac:dyDescent="0.25"/>
  <cols>
    <col min="1" max="1" width="10.85546875" style="14" bestFit="1" customWidth="1"/>
    <col min="2" max="3" width="17.7109375" style="12" customWidth="1"/>
    <col min="4" max="5" width="15.7109375" style="12" customWidth="1"/>
    <col min="6" max="8" width="14.7109375" style="12" customWidth="1"/>
    <col min="9" max="9" width="15" style="12" customWidth="1"/>
    <col min="10" max="16384" width="10.7109375" style="12"/>
  </cols>
  <sheetData>
    <row r="1" spans="1:9" ht="15" customHeight="1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5">
      <c r="A2" s="13"/>
      <c r="B2" s="13"/>
      <c r="C2" s="13"/>
      <c r="D2" s="13"/>
      <c r="E2" s="13"/>
      <c r="F2" s="13"/>
      <c r="G2" s="13"/>
      <c r="H2" s="13"/>
    </row>
    <row r="3" spans="1:9" ht="30" x14ac:dyDescent="0.25">
      <c r="A3" s="18" t="s">
        <v>6</v>
      </c>
      <c r="B3" s="18" t="s">
        <v>0</v>
      </c>
      <c r="C3" s="19" t="s">
        <v>1</v>
      </c>
      <c r="D3" s="25" t="s">
        <v>10</v>
      </c>
      <c r="E3" s="25" t="s">
        <v>11</v>
      </c>
      <c r="F3" s="18" t="s">
        <v>3</v>
      </c>
      <c r="G3" s="18" t="s">
        <v>2</v>
      </c>
      <c r="H3" s="25" t="s">
        <v>12</v>
      </c>
      <c r="I3" s="25" t="s">
        <v>13</v>
      </c>
    </row>
    <row r="4" spans="1:9" x14ac:dyDescent="0.25">
      <c r="A4" s="27" t="s">
        <v>20</v>
      </c>
      <c r="B4" s="20">
        <v>2024266113.2500002</v>
      </c>
      <c r="C4" s="21">
        <v>1946540194.0949509</v>
      </c>
      <c r="D4" s="20">
        <v>77725919.155049011</v>
      </c>
      <c r="E4" s="20">
        <v>11658887.896999996</v>
      </c>
      <c r="F4" s="20">
        <v>1748833.2200000002</v>
      </c>
      <c r="G4" s="20">
        <v>9910054.6769999973</v>
      </c>
      <c r="H4" s="22">
        <v>99100.560000000012</v>
      </c>
      <c r="I4" s="20">
        <v>9810954.1170000006</v>
      </c>
    </row>
    <row r="5" spans="1:9" x14ac:dyDescent="0.25">
      <c r="A5" s="13"/>
      <c r="B5" s="23"/>
      <c r="C5" s="13"/>
      <c r="D5" s="23"/>
      <c r="E5" s="23"/>
      <c r="F5" s="23"/>
      <c r="G5" s="23"/>
      <c r="H5" s="23"/>
      <c r="I5" s="23"/>
    </row>
    <row r="6" spans="1:9" ht="15" customHeight="1" x14ac:dyDescent="0.25">
      <c r="A6" s="31" t="s">
        <v>18</v>
      </c>
      <c r="B6" s="32"/>
      <c r="C6" s="32"/>
      <c r="D6" s="32"/>
      <c r="E6" s="32"/>
      <c r="F6" s="32"/>
      <c r="G6" s="32"/>
      <c r="H6" s="32"/>
      <c r="I6" s="32"/>
    </row>
    <row r="7" spans="1:9" ht="15" customHeight="1" x14ac:dyDescent="0.25">
      <c r="B7" s="15"/>
      <c r="C7" s="15"/>
      <c r="D7" s="15"/>
      <c r="E7" s="15"/>
      <c r="F7" s="15"/>
      <c r="G7" s="15"/>
      <c r="H7" s="15"/>
      <c r="I7" s="16"/>
    </row>
    <row r="8" spans="1:9" ht="15" customHeight="1" x14ac:dyDescent="0.25">
      <c r="A8" s="26" t="s">
        <v>19</v>
      </c>
      <c r="B8" s="15">
        <v>38457047.709999993</v>
      </c>
      <c r="C8" s="15">
        <v>36963737.652676001</v>
      </c>
      <c r="D8" s="15">
        <f t="shared" ref="D8" si="0">B8-C8</f>
        <v>1493310.0573239923</v>
      </c>
      <c r="E8" s="15">
        <f>ROUND(D8*0.15,2)+0.01</f>
        <v>223996.52000000002</v>
      </c>
      <c r="F8" s="15">
        <f t="shared" ref="F8" si="1">ROUND(E8*0.15,2)</f>
        <v>33599.480000000003</v>
      </c>
      <c r="G8" s="15">
        <f t="shared" ref="G8" si="2">E8-F8</f>
        <v>190397.04</v>
      </c>
      <c r="H8" s="15">
        <f t="shared" ref="H8" si="3">ROUND(G8*0.01,2)</f>
        <v>1903.97</v>
      </c>
      <c r="I8" s="16">
        <f t="shared" ref="I8" si="4">G8-H8</f>
        <v>188493.07</v>
      </c>
    </row>
    <row r="9" spans="1:9" ht="15" customHeight="1" x14ac:dyDescent="0.25">
      <c r="A9" s="26">
        <v>45486</v>
      </c>
      <c r="B9" s="15">
        <v>45230500.490000002</v>
      </c>
      <c r="C9" s="15">
        <v>43715702.337836005</v>
      </c>
      <c r="D9" s="15">
        <f t="shared" ref="D9" si="5">B9-C9</f>
        <v>1514798.1521639973</v>
      </c>
      <c r="E9" s="15">
        <f>ROUND(D9*0.15,2)</f>
        <v>227219.72</v>
      </c>
      <c r="F9" s="15">
        <f t="shared" ref="F9" si="6">ROUND(E9*0.15,2)</f>
        <v>34082.959999999999</v>
      </c>
      <c r="G9" s="15">
        <f t="shared" ref="G9" si="7">E9-F9</f>
        <v>193136.76</v>
      </c>
      <c r="H9" s="15">
        <f t="shared" ref="H9" si="8">ROUND(G9*0.01,2)</f>
        <v>1931.37</v>
      </c>
      <c r="I9" s="16">
        <f t="shared" ref="I9" si="9">G9-H9</f>
        <v>191205.39</v>
      </c>
    </row>
    <row r="10" spans="1:9" ht="15" customHeight="1" x14ac:dyDescent="0.25">
      <c r="A10" s="26">
        <f t="shared" ref="A10:A16" si="10">A9+7</f>
        <v>45493</v>
      </c>
      <c r="B10" s="15">
        <v>36593181.75</v>
      </c>
      <c r="C10" s="15">
        <v>34703648.698646002</v>
      </c>
      <c r="D10" s="15">
        <f t="shared" ref="D10" si="11">B10-C10</f>
        <v>1889533.0513539985</v>
      </c>
      <c r="E10" s="15">
        <f>ROUND(D10*0.15,2)</f>
        <v>283429.96000000002</v>
      </c>
      <c r="F10" s="15">
        <f t="shared" ref="F10" si="12">ROUND(E10*0.15,2)</f>
        <v>42514.49</v>
      </c>
      <c r="G10" s="15">
        <f t="shared" ref="G10" si="13">E10-F10</f>
        <v>240915.47000000003</v>
      </c>
      <c r="H10" s="15">
        <f t="shared" ref="H10" si="14">ROUND(G10*0.01,2)</f>
        <v>2409.15</v>
      </c>
      <c r="I10" s="16">
        <f t="shared" ref="I10" si="15">G10-H10</f>
        <v>238506.32000000004</v>
      </c>
    </row>
    <row r="11" spans="1:9" ht="15" customHeight="1" x14ac:dyDescent="0.25">
      <c r="A11" s="26">
        <f t="shared" si="10"/>
        <v>45500</v>
      </c>
      <c r="B11" s="15">
        <v>40828334.770000003</v>
      </c>
      <c r="C11" s="15">
        <v>39029960.145581998</v>
      </c>
      <c r="D11" s="15">
        <f t="shared" ref="D11" si="16">B11-C11</f>
        <v>1798374.6244180053</v>
      </c>
      <c r="E11" s="15">
        <f>ROUND(D11*0.15,2)+0.01</f>
        <v>269756.2</v>
      </c>
      <c r="F11" s="15">
        <f t="shared" ref="F11" si="17">ROUND(E11*0.15,2)</f>
        <v>40463.43</v>
      </c>
      <c r="G11" s="15">
        <f t="shared" ref="G11" si="18">E11-F11</f>
        <v>229292.77000000002</v>
      </c>
      <c r="H11" s="15">
        <f t="shared" ref="H11" si="19">ROUND(G11*0.01,2)</f>
        <v>2292.9299999999998</v>
      </c>
      <c r="I11" s="16">
        <f t="shared" ref="I11" si="20">G11-H11</f>
        <v>226999.84000000003</v>
      </c>
    </row>
    <row r="12" spans="1:9" ht="15" customHeight="1" x14ac:dyDescent="0.25">
      <c r="A12" s="26">
        <f t="shared" si="10"/>
        <v>45507</v>
      </c>
      <c r="B12" s="15">
        <v>44101809.869999997</v>
      </c>
      <c r="C12" s="15">
        <v>42328851.457654998</v>
      </c>
      <c r="D12" s="15">
        <f t="shared" ref="D12" si="21">B12-C12</f>
        <v>1772958.4123449996</v>
      </c>
      <c r="E12" s="15">
        <f>ROUND(D12*0.15,2)</f>
        <v>265943.76</v>
      </c>
      <c r="F12" s="15">
        <f t="shared" ref="F12" si="22">ROUND(E12*0.15,2)</f>
        <v>39891.56</v>
      </c>
      <c r="G12" s="15">
        <f t="shared" ref="G12" si="23">E12-F12</f>
        <v>226052.2</v>
      </c>
      <c r="H12" s="15">
        <f t="shared" ref="H12" si="24">ROUND(G12*0.01,2)</f>
        <v>2260.52</v>
      </c>
      <c r="I12" s="16">
        <f t="shared" ref="I12" si="25">G12-H12</f>
        <v>223791.68000000002</v>
      </c>
    </row>
    <row r="13" spans="1:9" ht="15" customHeight="1" x14ac:dyDescent="0.25">
      <c r="A13" s="26">
        <f t="shared" si="10"/>
        <v>45514</v>
      </c>
      <c r="B13" s="15">
        <v>42851933.840000004</v>
      </c>
      <c r="C13" s="15">
        <v>41075121.699130997</v>
      </c>
      <c r="D13" s="15">
        <f t="shared" ref="D13" si="26">B13-C13</f>
        <v>1776812.1408690065</v>
      </c>
      <c r="E13" s="15">
        <f>ROUND(D13*0.15,2)</f>
        <v>266521.82</v>
      </c>
      <c r="F13" s="15">
        <f t="shared" ref="F13" si="27">ROUND(E13*0.15,2)</f>
        <v>39978.269999999997</v>
      </c>
      <c r="G13" s="15">
        <f t="shared" ref="G13" si="28">E13-F13</f>
        <v>226543.55000000002</v>
      </c>
      <c r="H13" s="15">
        <f t="shared" ref="H13" si="29">ROUND(G13*0.01,2)</f>
        <v>2265.44</v>
      </c>
      <c r="I13" s="16">
        <f t="shared" ref="I13" si="30">G13-H13</f>
        <v>224278.11000000002</v>
      </c>
    </row>
    <row r="14" spans="1:9" ht="15" customHeight="1" x14ac:dyDescent="0.25">
      <c r="A14" s="26">
        <f t="shared" si="10"/>
        <v>45521</v>
      </c>
      <c r="B14" s="15">
        <v>42595628.329999998</v>
      </c>
      <c r="C14" s="15">
        <v>40650113.553435996</v>
      </c>
      <c r="D14" s="15">
        <f t="shared" ref="D14" si="31">B14-C14</f>
        <v>1945514.776564002</v>
      </c>
      <c r="E14" s="15">
        <f>ROUND(D14*0.15,2)</f>
        <v>291827.21999999997</v>
      </c>
      <c r="F14" s="15">
        <f t="shared" ref="F14" si="32">ROUND(E14*0.15,2)</f>
        <v>43774.080000000002</v>
      </c>
      <c r="G14" s="15">
        <f t="shared" ref="G14" si="33">E14-F14</f>
        <v>248053.13999999996</v>
      </c>
      <c r="H14" s="15">
        <f t="shared" ref="H14" si="34">ROUND(G14*0.01,2)</f>
        <v>2480.5300000000002</v>
      </c>
      <c r="I14" s="16">
        <f t="shared" ref="I14" si="35">G14-H14</f>
        <v>245572.60999999996</v>
      </c>
    </row>
    <row r="15" spans="1:9" ht="15" customHeight="1" x14ac:dyDescent="0.25">
      <c r="A15" s="26">
        <f t="shared" si="10"/>
        <v>45528</v>
      </c>
      <c r="B15" s="15">
        <v>46345181.840000004</v>
      </c>
      <c r="C15" s="15">
        <v>44558133.851965994</v>
      </c>
      <c r="D15" s="15">
        <f t="shared" ref="D15" si="36">B15-C15</f>
        <v>1787047.9880340099</v>
      </c>
      <c r="E15" s="15">
        <f>ROUND(D15*0.15,2)</f>
        <v>268057.2</v>
      </c>
      <c r="F15" s="15">
        <f t="shared" ref="F15" si="37">ROUND(E15*0.15,2)</f>
        <v>40208.58</v>
      </c>
      <c r="G15" s="15">
        <f t="shared" ref="G15" si="38">E15-F15</f>
        <v>227848.62</v>
      </c>
      <c r="H15" s="15">
        <f t="shared" ref="H15" si="39">ROUND(G15*0.01,2)</f>
        <v>2278.4899999999998</v>
      </c>
      <c r="I15" s="16">
        <f t="shared" ref="I15" si="40">G15-H15</f>
        <v>225570.13</v>
      </c>
    </row>
    <row r="16" spans="1:9" ht="15" customHeight="1" x14ac:dyDescent="0.25">
      <c r="A16" s="26">
        <f t="shared" si="10"/>
        <v>45535</v>
      </c>
      <c r="B16" s="15">
        <v>47306729.140000008</v>
      </c>
      <c r="C16" s="15">
        <v>45065506.380000003</v>
      </c>
      <c r="D16" s="15">
        <f t="shared" ref="D16" si="41">B16-C16</f>
        <v>2241222.7600000054</v>
      </c>
      <c r="E16" s="15">
        <f>ROUND(D16*0.15,2)+0.01</f>
        <v>336183.42</v>
      </c>
      <c r="F16" s="15">
        <f t="shared" ref="F16" si="42">ROUND(E16*0.15,2)</f>
        <v>50427.51</v>
      </c>
      <c r="G16" s="15">
        <f t="shared" ref="G16" si="43">E16-F16</f>
        <v>285755.90999999997</v>
      </c>
      <c r="H16" s="15">
        <f t="shared" ref="H16" si="44">ROUND(G16*0.01,2)</f>
        <v>2857.56</v>
      </c>
      <c r="I16" s="16">
        <f t="shared" ref="I16" si="45">G16-H16</f>
        <v>282898.34999999998</v>
      </c>
    </row>
    <row r="17" spans="1:9" ht="15" customHeight="1" x14ac:dyDescent="0.25">
      <c r="B17" s="15"/>
      <c r="C17" s="15"/>
      <c r="D17" s="15"/>
      <c r="E17" s="15"/>
      <c r="F17" s="15"/>
      <c r="G17" s="15"/>
      <c r="H17" s="15"/>
      <c r="I17" s="16"/>
    </row>
    <row r="18" spans="1:9" ht="15" customHeight="1" thickBot="1" x14ac:dyDescent="0.3">
      <c r="B18" s="17">
        <f t="shared" ref="B18:I18" si="46">SUM(B8:B17)</f>
        <v>384310347.74000001</v>
      </c>
      <c r="C18" s="17">
        <f t="shared" si="46"/>
        <v>368090775.77692795</v>
      </c>
      <c r="D18" s="17">
        <f t="shared" si="46"/>
        <v>16219571.963072017</v>
      </c>
      <c r="E18" s="17">
        <f t="shared" si="46"/>
        <v>2432935.8199999998</v>
      </c>
      <c r="F18" s="17">
        <f t="shared" si="46"/>
        <v>364940.36</v>
      </c>
      <c r="G18" s="17">
        <f t="shared" si="46"/>
        <v>2067995.4599999997</v>
      </c>
      <c r="H18" s="17">
        <f t="shared" si="46"/>
        <v>20679.960000000003</v>
      </c>
      <c r="I18" s="17">
        <f t="shared" si="46"/>
        <v>2047315.5</v>
      </c>
    </row>
    <row r="19" spans="1:9" ht="15" customHeight="1" thickTop="1" x14ac:dyDescent="0.25"/>
    <row r="20" spans="1:9" ht="15" customHeight="1" x14ac:dyDescent="0.25">
      <c r="A20" s="11" t="s">
        <v>17</v>
      </c>
    </row>
    <row r="21" spans="1:9" ht="15" customHeight="1" x14ac:dyDescent="0.25">
      <c r="A21" s="7" t="s">
        <v>14</v>
      </c>
    </row>
    <row r="22" spans="1:9" ht="15" customHeight="1" x14ac:dyDescent="0.25">
      <c r="A22" s="7" t="s">
        <v>15</v>
      </c>
    </row>
  </sheetData>
  <mergeCells count="2">
    <mergeCell ref="A1:I1"/>
    <mergeCell ref="A6:I6"/>
  </mergeCells>
  <pageMargins left="0.25" right="0.25" top="0.25" bottom="0.25" header="0" footer="0"/>
  <pageSetup scale="99" orientation="landscape" r:id="rId1"/>
  <ignoredErrors>
    <ignoredError sqref="H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2024-05-28T15:26:47Z</cp:lastPrinted>
  <dcterms:created xsi:type="dcterms:W3CDTF">2020-07-23T18:07:20Z</dcterms:created>
  <dcterms:modified xsi:type="dcterms:W3CDTF">2024-09-05T15:24:00Z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2024-08-28T17:07:33Z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f81259d2-7ba8-4165-a431-89a15388bb66</vt:lpwstr>
  </property>
  <property fmtid="{D5CDD505-2E9C-101B-9397-08002B2CF9AE}" pid="8" name="MSIP_Label_defa4170-0d19-0005-0004-bc88714345d2_ContentBits">
    <vt:lpwstr>0</vt:lpwstr>
  </property>
</Properties>
</file>