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filterPrivacy="1"/>
  <xr:revisionPtr revIDLastSave="0" documentId="13_ncr:1_{01CEED63-E404-A348-BCCD-967E1E2C728E}" xr6:coauthVersionLast="47" xr6:coauthVersionMax="47" xr10:uidLastSave="{00000000-0000-0000-0000-000000000000}"/>
  <bookViews>
    <workbookView xWindow="5380" yWindow="-28200" windowWidth="43700" windowHeight="26400" xr2:uid="{00000000-000D-0000-FFFF-FFFF00000000}"/>
  </bookViews>
  <sheets>
    <sheet name="ExportedData" sheetId="1" r:id="rId1"/>
  </sheets>
  <definedNames>
    <definedName name="_xlnm._FilterDatabase" localSheetId="0" hidden="1">ExportedData!$B$1:$CC$74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61" i="1"/>
  <c r="H60" i="1"/>
  <c r="H59" i="1"/>
  <c r="H58" i="1"/>
  <c r="H57" i="1"/>
  <c r="H55" i="1"/>
  <c r="H54" i="1"/>
  <c r="H56" i="1"/>
  <c r="H62" i="1"/>
  <c r="H64" i="1"/>
  <c r="H63" i="1"/>
  <c r="H53" i="1"/>
  <c r="H52" i="1"/>
  <c r="H51" i="1"/>
  <c r="H50" i="1"/>
  <c r="H49" i="1"/>
  <c r="H45" i="1"/>
  <c r="H48" i="1"/>
  <c r="H43" i="1"/>
  <c r="H44" i="1"/>
  <c r="H47" i="1"/>
  <c r="H32" i="1"/>
  <c r="H39" i="1"/>
  <c r="H15" i="1"/>
  <c r="H38" i="1"/>
  <c r="H31" i="1"/>
  <c r="H14" i="1"/>
  <c r="H13" i="1"/>
  <c r="H16" i="1"/>
  <c r="H12" i="1"/>
  <c r="H11" i="1"/>
  <c r="H23" i="1"/>
  <c r="H22" i="1"/>
  <c r="H37" i="1"/>
  <c r="H42" i="1"/>
  <c r="H30" i="1"/>
  <c r="H10" i="1"/>
  <c r="H29" i="1"/>
  <c r="H9" i="1"/>
  <c r="H36" i="1"/>
  <c r="H46" i="1"/>
  <c r="H19" i="1"/>
  <c r="H21" i="1"/>
  <c r="H8" i="1"/>
  <c r="H20" i="1"/>
  <c r="H5" i="1"/>
  <c r="H41" i="1"/>
  <c r="H35" i="1"/>
  <c r="H18" i="1"/>
  <c r="H34" i="1"/>
  <c r="H7" i="1"/>
  <c r="H4" i="1"/>
  <c r="H40" i="1"/>
  <c r="H28" i="1"/>
  <c r="H27" i="1"/>
  <c r="H17" i="1"/>
  <c r="H26" i="1"/>
  <c r="H6" i="1"/>
  <c r="H3" i="1"/>
  <c r="H33" i="1"/>
  <c r="H2" i="1"/>
</calcChain>
</file>

<file path=xl/sharedStrings.xml><?xml version="1.0" encoding="utf-8"?>
<sst xmlns="http://schemas.openxmlformats.org/spreadsheetml/2006/main" count="688" uniqueCount="247">
  <si>
    <t>Site Location Source Reference</t>
  </si>
  <si>
    <t>Survey Phase/Batch</t>
  </si>
  <si>
    <t>Installation Batch Number</t>
  </si>
  <si>
    <t>Street Address</t>
  </si>
  <si>
    <t>Post Code</t>
  </si>
  <si>
    <t>Controlled Parking Zone (CPZ)</t>
  </si>
  <si>
    <t>Link to Map</t>
  </si>
  <si>
    <t>Charger Install dates</t>
  </si>
  <si>
    <t>EV Charger Commissioned Y/N</t>
  </si>
  <si>
    <t>Batch 1</t>
  </si>
  <si>
    <t>MGroup Batch 1 - Post</t>
  </si>
  <si>
    <t>Batch1 - Supp post</t>
  </si>
  <si>
    <t>1 - 6 Durham Close</t>
  </si>
  <si>
    <t>BN2 4LY</t>
  </si>
  <si>
    <t>tbc</t>
  </si>
  <si>
    <t>Yes</t>
  </si>
  <si>
    <t>10 Walmer Crescent</t>
  </si>
  <si>
    <t>BN2 4LR</t>
  </si>
  <si>
    <t>None</t>
  </si>
  <si>
    <t>160 Milner Road</t>
  </si>
  <si>
    <t>BN2 4BQ</t>
  </si>
  <si>
    <t>U</t>
  </si>
  <si>
    <t>20 Hornby Road</t>
  </si>
  <si>
    <t>BN2 4JL</t>
  </si>
  <si>
    <t>112 Langley Crescent</t>
  </si>
  <si>
    <t>BN2 6NQ</t>
  </si>
  <si>
    <t>164 Bexhill Road</t>
  </si>
  <si>
    <t>BN2 6QA</t>
  </si>
  <si>
    <t>22 Vernon Avenue</t>
  </si>
  <si>
    <t>BN2 6BF</t>
  </si>
  <si>
    <t>285 Bexhill Road</t>
  </si>
  <si>
    <t>BN2 6QL</t>
  </si>
  <si>
    <t>2a Briarcroft Road</t>
  </si>
  <si>
    <t>BN2 6LR</t>
  </si>
  <si>
    <t xml:space="preserve">Yes </t>
  </si>
  <si>
    <t>40 - 42 Cowley Drive</t>
  </si>
  <si>
    <t>BN2 6WB</t>
  </si>
  <si>
    <t>43 The Ridgway</t>
  </si>
  <si>
    <t>BN2 6PD</t>
  </si>
  <si>
    <t>5 Batemans Road</t>
  </si>
  <si>
    <t>BN2 6RD</t>
  </si>
  <si>
    <t>56 Wanderdown Road</t>
  </si>
  <si>
    <t>BN2 7BT</t>
  </si>
  <si>
    <t>Ainsworth Close, adjacent to 23 Ainsworth Avenue</t>
  </si>
  <si>
    <t>BN2 7BH</t>
  </si>
  <si>
    <t>44 Wanderdown Road</t>
  </si>
  <si>
    <t>146 Warren Road</t>
  </si>
  <si>
    <t>BN2 6DD</t>
  </si>
  <si>
    <t>2 Northgate Close</t>
  </si>
  <si>
    <t>BN2 7DZ</t>
  </si>
  <si>
    <t>25 Court Ord Road</t>
  </si>
  <si>
    <t>BN2 7FD</t>
  </si>
  <si>
    <t>20 Winton Avenue</t>
  </si>
  <si>
    <t>BN2 8FN</t>
  </si>
  <si>
    <t>23 Hawthorn Close</t>
  </si>
  <si>
    <t>BN2 8HX</t>
  </si>
  <si>
    <t>37 Ashdown Avenue</t>
  </si>
  <si>
    <t>BN2 8AH</t>
  </si>
  <si>
    <t>4 Lustrells Close</t>
  </si>
  <si>
    <t>BN2 8AS</t>
  </si>
  <si>
    <t>8 Wanderdown Close</t>
  </si>
  <si>
    <t>BN2 7BY</t>
  </si>
  <si>
    <t>8 Wanderdown Drive</t>
  </si>
  <si>
    <t>BN2 7BZ</t>
  </si>
  <si>
    <t>134 Coombe Road</t>
  </si>
  <si>
    <t>BN2 4EE</t>
  </si>
  <si>
    <t>155 Bear Road</t>
  </si>
  <si>
    <t>BN2 4DB</t>
  </si>
  <si>
    <t>Fitzherbert Drive, adjacent to 16 Borrow King Close</t>
  </si>
  <si>
    <t>BN2 4BW</t>
  </si>
  <si>
    <t>291 Bear Road</t>
  </si>
  <si>
    <t>BN2 4DD</t>
  </si>
  <si>
    <t>31 - 33 Bear Road</t>
  </si>
  <si>
    <t>BN2 4DA</t>
  </si>
  <si>
    <t>65 - 79 Fitch Drive</t>
  </si>
  <si>
    <t>BN2 4HX</t>
  </si>
  <si>
    <t>Opposite 9 Milner Road</t>
  </si>
  <si>
    <t>BN2 4BS</t>
  </si>
  <si>
    <t>10 Pankhurst Avenue</t>
  </si>
  <si>
    <t>BN2 9YN</t>
  </si>
  <si>
    <t>S</t>
  </si>
  <si>
    <t>2 Burlow Close</t>
  </si>
  <si>
    <t>BN2 5GU</t>
  </si>
  <si>
    <t>2 Roedean Path</t>
  </si>
  <si>
    <t>BN2 5RP</t>
  </si>
  <si>
    <t>26 St Lukes Road</t>
  </si>
  <si>
    <t>BN2 9ZD</t>
  </si>
  <si>
    <t>C</t>
  </si>
  <si>
    <t>31 Queens Park Road</t>
  </si>
  <si>
    <t>BN2 0GJ</t>
  </si>
  <si>
    <t>9 Finsbury Road</t>
  </si>
  <si>
    <t>BN2 9UU</t>
  </si>
  <si>
    <t>V</t>
  </si>
  <si>
    <t>Brede Close, adjacent to 14 Hamsey Close</t>
  </si>
  <si>
    <t>BN2 5GQ</t>
  </si>
  <si>
    <t>n/a</t>
  </si>
  <si>
    <t>16 Wivelsfield Road</t>
  </si>
  <si>
    <t>BN2 8FQ</t>
  </si>
  <si>
    <t>2 Shanklin Road</t>
  </si>
  <si>
    <t>BN2 3LQ</t>
  </si>
  <si>
    <t>31 Brading Road</t>
  </si>
  <si>
    <t>BN2 3PE</t>
  </si>
  <si>
    <t>140 Wiston Road South</t>
  </si>
  <si>
    <t>BN2 5PR</t>
  </si>
  <si>
    <t>112 Milner Road</t>
  </si>
  <si>
    <t>226 Cowley Drive</t>
  </si>
  <si>
    <t>BN2 6TH</t>
  </si>
  <si>
    <t>26 - 48 Kipling Avenue</t>
  </si>
  <si>
    <t>BN2 6UE</t>
  </si>
  <si>
    <t>11 Wadhurst Rise</t>
  </si>
  <si>
    <t>BN2 5PW</t>
  </si>
  <si>
    <t>20 Bristol Gate</t>
  </si>
  <si>
    <t>BN2 5BD</t>
  </si>
  <si>
    <t>H</t>
  </si>
  <si>
    <t>37 - 42 Chiddingly Close</t>
  </si>
  <si>
    <t>BN2 5GE</t>
  </si>
  <si>
    <t>93 Brading Road</t>
  </si>
  <si>
    <t>Hornby Place, Hornby Road</t>
  </si>
  <si>
    <t>BN2 4JT</t>
  </si>
  <si>
    <t>Opposite 38 Connell Drive</t>
  </si>
  <si>
    <t>BN2 6RT</t>
  </si>
  <si>
    <t>Batch 1 part 2</t>
  </si>
  <si>
    <t>Batch 2</t>
  </si>
  <si>
    <t>105 Greenbank Avenue</t>
  </si>
  <si>
    <t>BN2 8QP</t>
  </si>
  <si>
    <t>Batch 2.1</t>
  </si>
  <si>
    <t>1c Hertford Road</t>
  </si>
  <si>
    <t>BN1 7GG</t>
  </si>
  <si>
    <t>355 - 368 Highbrook Close</t>
  </si>
  <si>
    <t>BN2 4HL</t>
  </si>
  <si>
    <t>D (Event) / Private</t>
  </si>
  <si>
    <t>10 Barrow Close</t>
  </si>
  <si>
    <t>BN1 7FL</t>
  </si>
  <si>
    <t>45 Preston Park Avenue</t>
  </si>
  <si>
    <t>BN1 6HG</t>
  </si>
  <si>
    <t>J</t>
  </si>
  <si>
    <t>74 Lynchet Close</t>
  </si>
  <si>
    <t>BN1 7EY</t>
  </si>
  <si>
    <t>75 Preston Drove</t>
  </si>
  <si>
    <t>BN1 6LD</t>
  </si>
  <si>
    <t>Opposite Mimosa Court, Brentwood Road</t>
  </si>
  <si>
    <t>BN1 7HW</t>
  </si>
  <si>
    <t>St Joseph's, Davey Drive</t>
  </si>
  <si>
    <t>BN1 7BF</t>
  </si>
  <si>
    <t>27 Oaklands Avenue</t>
  </si>
  <si>
    <t>BN2 8LQ</t>
  </si>
  <si>
    <t>11 Ovingdean Close</t>
  </si>
  <si>
    <t>BN2 7AD</t>
  </si>
  <si>
    <t>21 Perry Hill</t>
  </si>
  <si>
    <t>BN2 8FT</t>
  </si>
  <si>
    <t>23 Rodmell Avenue</t>
  </si>
  <si>
    <t>BN2 8LT</t>
  </si>
  <si>
    <t>Map</t>
  </si>
  <si>
    <t>40 Oaklands Avenue</t>
  </si>
  <si>
    <t>56 Moulsecoomb Way</t>
  </si>
  <si>
    <t>BN2 4PD</t>
  </si>
  <si>
    <t>D (Events)</t>
  </si>
  <si>
    <t>63 Staplefield Drive</t>
  </si>
  <si>
    <t>BN2 4RH</t>
  </si>
  <si>
    <t>Abbey Road, adjacent to 1 Chapel Terrace</t>
  </si>
  <si>
    <t>BN2 1HS</t>
  </si>
  <si>
    <t>H / PbyP</t>
  </si>
  <si>
    <t>Kingsfold Flats, Findon Road</t>
  </si>
  <si>
    <t>BN2 5NT</t>
  </si>
  <si>
    <t>Opposite 57 Queens Park Terrace</t>
  </si>
  <si>
    <t>BN2 9YB</t>
  </si>
  <si>
    <t>C / PbyP</t>
  </si>
  <si>
    <t>Opposite Cedar Flats, Beresford Road</t>
  </si>
  <si>
    <t>BN2 5DD</t>
  </si>
  <si>
    <t>5 Highfields</t>
  </si>
  <si>
    <t>BN1 9AR</t>
  </si>
  <si>
    <t>B (Event Only)</t>
  </si>
  <si>
    <t>Barrow Hill, adjacent to 53 Crespin Way</t>
  </si>
  <si>
    <t>BN1 7FG</t>
  </si>
  <si>
    <t>1 Inwood Crescent - LC02</t>
  </si>
  <si>
    <t>BN1 5AP</t>
  </si>
  <si>
    <t>A / PbyP</t>
  </si>
  <si>
    <t>46 Stephens Road - LC05</t>
  </si>
  <si>
    <t>BN1 7ER</t>
  </si>
  <si>
    <t>49 Compton Road - LC05</t>
  </si>
  <si>
    <t>BN1 5AL</t>
  </si>
  <si>
    <t>5 Fairlie Gardens - LC02</t>
  </si>
  <si>
    <t>BN1 6PY</t>
  </si>
  <si>
    <t>Batch 3</t>
  </si>
  <si>
    <t>57 Preston Drove - LC38</t>
  </si>
  <si>
    <t>BN1 6LA</t>
  </si>
  <si>
    <t>83 Millers Road - LC04</t>
  </si>
  <si>
    <t>BN1 5NQ</t>
  </si>
  <si>
    <t>A</t>
  </si>
  <si>
    <t>Bavant Road, adjacent to 28 Harrington Road - LC01</t>
  </si>
  <si>
    <t>BN1 6RD</t>
  </si>
  <si>
    <t>Opposite 119 Compton Road - LC11</t>
  </si>
  <si>
    <t>BN1 5AN</t>
  </si>
  <si>
    <t>Opposite 48 Inwood Crescent - LC08</t>
  </si>
  <si>
    <t>Batch 3.1</t>
  </si>
  <si>
    <t>Churchill Square Shopping Centre, Cannon Place - LC12</t>
  </si>
  <si>
    <t>BN1 2ED</t>
  </si>
  <si>
    <t>Z / PbyP</t>
  </si>
  <si>
    <t>Opposite 11 Hawthorn Close - LC02</t>
  </si>
  <si>
    <t>Buller Road, adjacent to 50 Milner Road - LC02</t>
  </si>
  <si>
    <t>BN2 4BH</t>
  </si>
  <si>
    <t>36 Waverley Crescent - LC03</t>
  </si>
  <si>
    <t>BN1 7BG</t>
  </si>
  <si>
    <t>1 Loder Road - LC45</t>
  </si>
  <si>
    <t>BN1 6PL</t>
  </si>
  <si>
    <t>F</t>
  </si>
  <si>
    <t>28 Heath Hill Avenue - LC33</t>
  </si>
  <si>
    <t>BN2 4FH</t>
  </si>
  <si>
    <t>13 Hollingbury Place - LC05</t>
  </si>
  <si>
    <t>BN1 7GE</t>
  </si>
  <si>
    <t>13 Isfield Road - LC06</t>
  </si>
  <si>
    <t>BN1 7FE</t>
  </si>
  <si>
    <t>22 Ditchling Gardens - LC08</t>
  </si>
  <si>
    <t>BN1 6JX</t>
  </si>
  <si>
    <t>G</t>
  </si>
  <si>
    <t>6 Stanford Road - LC01</t>
  </si>
  <si>
    <t>BN1 5DJ</t>
  </si>
  <si>
    <t>DIS (Q / PbyP)</t>
  </si>
  <si>
    <t>61 Chester Terrace - LC06</t>
  </si>
  <si>
    <t>BN1 6GB</t>
  </si>
  <si>
    <t>68 Beaconsfield Villas - LC14</t>
  </si>
  <si>
    <t>BN1 6HE</t>
  </si>
  <si>
    <t>8 Melrose Close - LC01</t>
  </si>
  <si>
    <t>BN1 7BP</t>
  </si>
  <si>
    <t>Old Shoreham Road, opposite Buxton Road - LC14</t>
  </si>
  <si>
    <t>BN1 5DD</t>
  </si>
  <si>
    <t>Q / PbyP</t>
  </si>
  <si>
    <t>Old Shoreham Road, opposite Lancaster Road - LC12</t>
  </si>
  <si>
    <t>Program 1</t>
  </si>
  <si>
    <t>21 Egginton Road - LC04</t>
  </si>
  <si>
    <t>BN2 4PL</t>
  </si>
  <si>
    <t>Program 1.2</t>
  </si>
  <si>
    <t>43 Halland Road - LC09</t>
  </si>
  <si>
    <t>BN2 4PG</t>
  </si>
  <si>
    <t>5 Hawkhurst Road - LC21</t>
  </si>
  <si>
    <t>BN1 9GF</t>
  </si>
  <si>
    <t>6 Middleton Rise - LC05</t>
  </si>
  <si>
    <t>BN1 9AN</t>
  </si>
  <si>
    <t>8 Standean Close - LC03</t>
  </si>
  <si>
    <t>BN1 9EU</t>
  </si>
  <si>
    <t>Flats 27-32 Woburn Place - LC01</t>
  </si>
  <si>
    <t>BN1 9GA</t>
  </si>
  <si>
    <t>Opposite 45 Ashurst Road - LC09</t>
  </si>
  <si>
    <t>BN2 4PH</t>
  </si>
  <si>
    <t>Opposite 75 Hawkhurst Road - LC14</t>
  </si>
  <si>
    <t>BN1 9EF</t>
  </si>
  <si>
    <t>Fault - 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</si>
</sst>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theme="1"/>
      <name val="Calibri"/>
      <family val="2"/>
      <scheme val="minor"/>
    </font>
    <font>
      <b/>
      <sz val="12"/>
      <color rgb="FFF3F3F3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2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2F5C9E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3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5" fillId="6" borderId="2" xfId="1" applyFill="1" applyBorder="1" applyAlignment="1">
      <alignment wrapText="1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0" fillId="5" borderId="0" xfId="0" applyFill="1"/>
    <xf numFmtId="0" fontId="2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3" fillId="6" borderId="2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5" fillId="6" borderId="6" xfId="1" applyFill="1" applyBorder="1" applyAlignment="1">
      <alignment wrapText="1"/>
    </xf>
    <xf numFmtId="0" fontId="3" fillId="6" borderId="6" xfId="0" applyFont="1" applyFill="1" applyBorder="1" applyAlignment="1">
      <alignment wrapText="1"/>
    </xf>
    <xf numFmtId="164" fontId="0" fillId="0" borderId="7" xfId="0" applyNumberFormat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6" fillId="0" borderId="2" xfId="0" applyFont="1" applyBorder="1"/>
    <xf numFmtId="164" fontId="0" fillId="0" borderId="9" xfId="0" applyNumberFormat="1" applyBorder="1" applyAlignment="1">
      <alignment horizontal="center"/>
    </xf>
    <xf numFmtId="0" fontId="0" fillId="8" borderId="0" xfId="0" applyFill="1"/>
    <xf numFmtId="0" fontId="5" fillId="8" borderId="6" xfId="1" applyFill="1" applyBorder="1" applyAlignment="1">
      <alignment wrapText="1"/>
    </xf>
    <xf numFmtId="0" fontId="3" fillId="8" borderId="6" xfId="0" applyFont="1" applyFill="1" applyBorder="1" applyAlignment="1">
      <alignment wrapText="1"/>
    </xf>
    <xf numFmtId="164" fontId="0" fillId="8" borderId="8" xfId="0" applyNumberForma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0" fontId="0" fillId="7" borderId="0" xfId="0" applyFill="1"/>
    <xf numFmtId="0" fontId="0" fillId="8" borderId="10" xfId="0" applyFill="1" applyBorder="1"/>
    <xf numFmtId="164" fontId="0" fillId="8" borderId="6" xfId="0" applyNumberFormat="1" applyFill="1" applyBorder="1" applyAlignment="1">
      <alignment horizontal="center"/>
    </xf>
    <xf numFmtId="0" fontId="5" fillId="5" borderId="1" xfId="1" applyFill="1" applyBorder="1" applyAlignment="1">
      <alignment horizontal="left" vertical="center" wrapText="1"/>
    </xf>
    <xf numFmtId="0" fontId="3" fillId="4" borderId="2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164" fontId="0" fillId="8" borderId="10" xfId="0" applyNumberFormat="1" applyFill="1" applyBorder="1" applyAlignment="1">
      <alignment horizontal="center"/>
    </xf>
    <xf numFmtId="0" fontId="0" fillId="9" borderId="0" xfId="0" applyFill="1"/>
    <xf numFmtId="0" fontId="0" fillId="8" borderId="5" xfId="0" applyFill="1" applyBorder="1"/>
    <xf numFmtId="0" fontId="0" fillId="8" borderId="8" xfId="0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aps.google.com/?t=k&amp;q=50.84212716,-0.15653501&amp;ll=50.84212716,-0.15653501&amp;z=20" TargetMode="External"/><Relationship Id="rId21" Type="http://schemas.openxmlformats.org/officeDocument/2006/relationships/hyperlink" Target="https://sitetracker-chargy--sitetracker.vf.force.com/a2OSq00000JfzEIMAZ" TargetMode="External"/><Relationship Id="rId42" Type="http://schemas.openxmlformats.org/officeDocument/2006/relationships/hyperlink" Target="https://sitetracker-chargy--sitetracker.vf.force.com/a2OSq00000JfjcXMAR" TargetMode="External"/><Relationship Id="rId47" Type="http://schemas.openxmlformats.org/officeDocument/2006/relationships/hyperlink" Target="https://maps.google.com/?t=k&amp;q=50.833523,-0.147236&amp;ll=50.833523,-0.147236&amp;z=20" TargetMode="External"/><Relationship Id="rId63" Type="http://schemas.openxmlformats.org/officeDocument/2006/relationships/hyperlink" Target="https://maps.google.com/?t=k&amp;q=50.86256978,-0.11408422&amp;ll=50.86256978,-0.11408422&amp;z=20" TargetMode="External"/><Relationship Id="rId68" Type="http://schemas.openxmlformats.org/officeDocument/2006/relationships/hyperlink" Target="https://sitetracker-chargy--sitetracker.vf.force.com/a2OSq00000KzgA5MAJ" TargetMode="External"/><Relationship Id="rId2" Type="http://schemas.openxmlformats.org/officeDocument/2006/relationships/hyperlink" Target="https://maps.google.com/?t=k&amp;q=50.8031891,-0.034859992&amp;ll=50.8031891,-0.034859992&amp;z=20" TargetMode="External"/><Relationship Id="rId16" Type="http://schemas.openxmlformats.org/officeDocument/2006/relationships/hyperlink" Target="https://maps.google.com/?t=k&amp;q=50.84058629,-0.155088558&amp;ll=50.84058629,-0.155088558&amp;z=20" TargetMode="External"/><Relationship Id="rId29" Type="http://schemas.openxmlformats.org/officeDocument/2006/relationships/hyperlink" Target="https://sitetracker-chargy--sitetracker.vf.force.com/a2OSq00000Ji0hJMAR" TargetMode="External"/><Relationship Id="rId11" Type="http://schemas.openxmlformats.org/officeDocument/2006/relationships/hyperlink" Target="https://sitetracker-chargy--sitetracker.vf.force.com/a2OSq00000JfzpNMAR" TargetMode="External"/><Relationship Id="rId24" Type="http://schemas.openxmlformats.org/officeDocument/2006/relationships/hyperlink" Target="https://maps.google.com/?t=k&amp;q=50.84552596,-0.148381267&amp;ll=50.84552596,-0.148381267&amp;z=20" TargetMode="External"/><Relationship Id="rId32" Type="http://schemas.openxmlformats.org/officeDocument/2006/relationships/hyperlink" Target="https://maps.google.com/?t=k&amp;q=50.80725895,-0.038269273&amp;ll=50.80725895,-0.038269273&amp;z=20" TargetMode="External"/><Relationship Id="rId37" Type="http://schemas.openxmlformats.org/officeDocument/2006/relationships/hyperlink" Target="https://sitetracker-chargy--sitetracker.vf.force.com/a2OSq00000JfywYMAR" TargetMode="External"/><Relationship Id="rId40" Type="http://schemas.openxmlformats.org/officeDocument/2006/relationships/hyperlink" Target="https://sitetracker-chargy--sitetracker.vf.force.com/a2OSq00000JfgpxMAB" TargetMode="External"/><Relationship Id="rId45" Type="http://schemas.openxmlformats.org/officeDocument/2006/relationships/hyperlink" Target="https://maps.google.com/?t=k&amp;q=50.84242188,-0.133608605&amp;ll=50.84242188,-0.133608605&amp;z=20" TargetMode="External"/><Relationship Id="rId53" Type="http://schemas.openxmlformats.org/officeDocument/2006/relationships/hyperlink" Target="https://maps.google.com/?t=k&amp;q=50.84444987,-0.125212485&amp;ll=50.84444987,-0.125212485&amp;z=20" TargetMode="External"/><Relationship Id="rId58" Type="http://schemas.openxmlformats.org/officeDocument/2006/relationships/hyperlink" Target="https://sitetracker-chargy--sitetracker.vf.force.com/a2OSq00000KzfFdMAJ" TargetMode="External"/><Relationship Id="rId66" Type="http://schemas.openxmlformats.org/officeDocument/2006/relationships/hyperlink" Target="https://sitetracker-chargy--sitetracker.vf.force.com/a2OSq00000KzdTyMAJ" TargetMode="External"/><Relationship Id="rId74" Type="http://schemas.openxmlformats.org/officeDocument/2006/relationships/hyperlink" Target="https://maps.google.com/?t=k&amp;q=50.846685,-0.145944&amp;ll=50.846685,-0.145944&amp;z=20" TargetMode="External"/><Relationship Id="rId5" Type="http://schemas.openxmlformats.org/officeDocument/2006/relationships/hyperlink" Target="https://maps.google.com/?t=k&amp;q=50.81857048,-0.119711743&amp;ll=50.81857048,-0.119711743&amp;z=20" TargetMode="External"/><Relationship Id="rId61" Type="http://schemas.openxmlformats.org/officeDocument/2006/relationships/hyperlink" Target="https://maps.google.com/?t=k&amp;q=50.8551198,-0.101644174&amp;ll=50.8551198,-0.101644174&amp;z=20" TargetMode="External"/><Relationship Id="rId19" Type="http://schemas.openxmlformats.org/officeDocument/2006/relationships/hyperlink" Target="https://sitetracker-chargy--sitetracker.vf.force.com/a2OSq00000Jfi5NMAR" TargetMode="External"/><Relationship Id="rId14" Type="http://schemas.openxmlformats.org/officeDocument/2006/relationships/hyperlink" Target="https://maps.google.com/?t=k&amp;q=50.84498087,-0.127332365&amp;ll=50.84498087,-0.127332365&amp;z=20" TargetMode="External"/><Relationship Id="rId22" Type="http://schemas.openxmlformats.org/officeDocument/2006/relationships/hyperlink" Target="https://maps.google.com/?t=k&amp;q=50.840055,-0.153667&amp;ll=50.840055,-0.153667&amp;z=20" TargetMode="External"/><Relationship Id="rId27" Type="http://schemas.openxmlformats.org/officeDocument/2006/relationships/hyperlink" Target="https://sitetracker-chargy--sitetracker.vf.force.com/a2OSq00000JfzXeMAJ" TargetMode="External"/><Relationship Id="rId30" Type="http://schemas.openxmlformats.org/officeDocument/2006/relationships/hyperlink" Target="https://maps.google.com/?t=k&amp;q=50.823401,-0.146983&amp;ll=50.823401,-0.146983&amp;z=20" TargetMode="External"/><Relationship Id="rId35" Type="http://schemas.openxmlformats.org/officeDocument/2006/relationships/hyperlink" Target="https://sitetracker-chargy--sitetracker.vf.force.com/a2OSq00000JfiQLMAZ" TargetMode="External"/><Relationship Id="rId43" Type="http://schemas.openxmlformats.org/officeDocument/2006/relationships/hyperlink" Target="https://maps.google.com/?t=k&amp;q=50.84497844,-0.121942595&amp;ll=50.84497844,-0.121942595&amp;z=20" TargetMode="External"/><Relationship Id="rId48" Type="http://schemas.openxmlformats.org/officeDocument/2006/relationships/hyperlink" Target="https://sitetracker-chargy--sitetracker.vf.force.com/a2OSq00000JfggHMAR" TargetMode="External"/><Relationship Id="rId56" Type="http://schemas.openxmlformats.org/officeDocument/2006/relationships/hyperlink" Target="https://sitetracker-chargy--sitetracker.vf.force.com/a2OSq00000Jg0GnMAJ" TargetMode="External"/><Relationship Id="rId64" Type="http://schemas.openxmlformats.org/officeDocument/2006/relationships/hyperlink" Target="https://sitetracker-chargy--sitetracker.vf.force.com/a2OSq00000Kzg0PMAR" TargetMode="External"/><Relationship Id="rId69" Type="http://schemas.openxmlformats.org/officeDocument/2006/relationships/hyperlink" Target="https://maps.google.com/?t=k&amp;q=50.85789979,-0.103664198&amp;ll=50.85789979,-0.103664198&amp;z=20" TargetMode="External"/><Relationship Id="rId8" Type="http://schemas.openxmlformats.org/officeDocument/2006/relationships/hyperlink" Target="https://maps.google.com/?t=k&amp;q=50.82137292,-0.113926091&amp;ll=50.82137292,-0.113926091&amp;z=20" TargetMode="External"/><Relationship Id="rId51" Type="http://schemas.openxmlformats.org/officeDocument/2006/relationships/hyperlink" Target="https://maps.google.com/?t=k&amp;q=50.841854,-0.142385&amp;ll=50.841854,-0.142385&amp;z=20" TargetMode="External"/><Relationship Id="rId72" Type="http://schemas.openxmlformats.org/officeDocument/2006/relationships/hyperlink" Target="https://sitetracker-chargy--sitetracker.vf.force.com/a2OSq00000KzfnVMAR" TargetMode="External"/><Relationship Id="rId3" Type="http://schemas.openxmlformats.org/officeDocument/2006/relationships/hyperlink" Target="https://maps.google.com/?t=k&amp;q=50.85377102,-0.100126228&amp;ll=50.85377102,-0.100126228&amp;z=20" TargetMode="External"/><Relationship Id="rId12" Type="http://schemas.openxmlformats.org/officeDocument/2006/relationships/hyperlink" Target="https://maps.google.com/?t=k&amp;q=50.84065,-0.154311&amp;ll=50.84065,-0.154311&amp;z=20" TargetMode="External"/><Relationship Id="rId17" Type="http://schemas.openxmlformats.org/officeDocument/2006/relationships/hyperlink" Target="https://sitetracker-chargy--sitetracker.vf.force.com/a2OSq00000JfvgxMAB" TargetMode="External"/><Relationship Id="rId25" Type="http://schemas.openxmlformats.org/officeDocument/2006/relationships/hyperlink" Target="https://sitetracker-chargy--sitetracker.vf.force.com/a2OSq00000JfymrMAB" TargetMode="External"/><Relationship Id="rId33" Type="http://schemas.openxmlformats.org/officeDocument/2006/relationships/hyperlink" Target="https://sitetracker-chargy--sitetracker.vf.force.com/a2OSq00000HxoofMAB" TargetMode="External"/><Relationship Id="rId38" Type="http://schemas.openxmlformats.org/officeDocument/2006/relationships/hyperlink" Target="https://sitetracker-chargy--sitetracker.vf.force.com/a2OSq00000HxfRzMAJ" TargetMode="External"/><Relationship Id="rId46" Type="http://schemas.openxmlformats.org/officeDocument/2006/relationships/hyperlink" Target="https://sitetracker-chargy--sitetracker.vf.force.com/a2OSq00000Jg0S5MAJ" TargetMode="External"/><Relationship Id="rId59" Type="http://schemas.openxmlformats.org/officeDocument/2006/relationships/hyperlink" Target="https://maps.google.com/?t=k&amp;q=50.8564998,-0.097014257&amp;ll=50.8564998,-0.097014257&amp;z=20" TargetMode="External"/><Relationship Id="rId67" Type="http://schemas.openxmlformats.org/officeDocument/2006/relationships/hyperlink" Target="https://maps.google.com/?t=k&amp;q=50.86204979,-0.115844249&amp;ll=50.86204979,-0.115844249&amp;z=20" TargetMode="External"/><Relationship Id="rId20" Type="http://schemas.openxmlformats.org/officeDocument/2006/relationships/hyperlink" Target="https://maps.google.com/?t=k&amp;q=50.84408757,-0.146577578&amp;ll=50.84408757,-0.146577578&amp;z=20" TargetMode="External"/><Relationship Id="rId41" Type="http://schemas.openxmlformats.org/officeDocument/2006/relationships/hyperlink" Target="https://maps.google.com/?t=k&amp;q=50.84391,-0.130464&amp;ll=50.84391,-0.130464&amp;z=20" TargetMode="External"/><Relationship Id="rId54" Type="http://schemas.openxmlformats.org/officeDocument/2006/relationships/hyperlink" Target="https://sitetracker-chargy--sitetracker.vf.force.com/a2OSq00000Jg0FBMAZ" TargetMode="External"/><Relationship Id="rId62" Type="http://schemas.openxmlformats.org/officeDocument/2006/relationships/hyperlink" Target="https://sitetracker-chargy--sitetracker.vf.force.com/a2OSq00000KzcjCMAR" TargetMode="External"/><Relationship Id="rId70" Type="http://schemas.openxmlformats.org/officeDocument/2006/relationships/hyperlink" Target="https://sitetracker-chargy--sitetracker.vf.force.com/a2OSq00000KzgGXMAZ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maps.google.com/?t=k&amp;q=50.80462051012155,-0.034064549&amp;ll=50.80462051012155,-0.034064549&amp;z=20" TargetMode="External"/><Relationship Id="rId6" Type="http://schemas.openxmlformats.org/officeDocument/2006/relationships/hyperlink" Target="https://maps.google.com/?t=k&amp;q=50.823369,-0.103646183&amp;ll=50.823369,-0.103646183&amp;z=20" TargetMode="External"/><Relationship Id="rId15" Type="http://schemas.openxmlformats.org/officeDocument/2006/relationships/hyperlink" Target="https://sitetracker-chargy--sitetracker.vf.force.com/a2OSq00000JfytJMAR" TargetMode="External"/><Relationship Id="rId23" Type="http://schemas.openxmlformats.org/officeDocument/2006/relationships/hyperlink" Target="https://sitetracker-chargy--sitetracker.vf.force.com/a2OSq00000Jfyi1MAB" TargetMode="External"/><Relationship Id="rId28" Type="http://schemas.openxmlformats.org/officeDocument/2006/relationships/hyperlink" Target="https://maps.google.com/?t=k&amp;q=50.8418,-0.155949&amp;ll=50.8418,-0.155949&amp;z=20" TargetMode="External"/><Relationship Id="rId36" Type="http://schemas.openxmlformats.org/officeDocument/2006/relationships/hyperlink" Target="https://maps.google.com/?t=k&amp;q=50.84082158,-0.12590123&amp;ll=50.84082158,-0.12590123&amp;z=20" TargetMode="External"/><Relationship Id="rId49" Type="http://schemas.openxmlformats.org/officeDocument/2006/relationships/hyperlink" Target="https://maps.google.com/?t=k&amp;q=50.84213872,-0.139352185&amp;ll=50.84213872,-0.139352185&amp;z=20" TargetMode="External"/><Relationship Id="rId57" Type="http://schemas.openxmlformats.org/officeDocument/2006/relationships/hyperlink" Target="https://maps.google.com/?t=k&amp;q=50.833385,-0.148207&amp;ll=50.833385,-0.148207&amp;z=20" TargetMode="External"/><Relationship Id="rId10" Type="http://schemas.openxmlformats.org/officeDocument/2006/relationships/hyperlink" Target="https://maps.google.com/?t=k&amp;q=50.84619221,-0.120371619&amp;ll=50.84619221,-0.120371619&amp;z=20" TargetMode="External"/><Relationship Id="rId31" Type="http://schemas.openxmlformats.org/officeDocument/2006/relationships/hyperlink" Target="https://sitetracker-chargy--sitetracker.vf.force.com/a2OSq00000HxrZZMAZ" TargetMode="External"/><Relationship Id="rId44" Type="http://schemas.openxmlformats.org/officeDocument/2006/relationships/hyperlink" Target="https://sitetracker-chargy--sitetracker.vf.force.com/a2OSq00000JfgupMAB" TargetMode="External"/><Relationship Id="rId52" Type="http://schemas.openxmlformats.org/officeDocument/2006/relationships/hyperlink" Target="https://sitetracker-chargy--sitetracker.vf.force.com/a2OSq00000JfaRCMAZ" TargetMode="External"/><Relationship Id="rId60" Type="http://schemas.openxmlformats.org/officeDocument/2006/relationships/hyperlink" Target="https://sitetracker-chargy--sitetracker.vf.force.com/a2OSq00000KzfXNMAZ" TargetMode="External"/><Relationship Id="rId65" Type="http://schemas.openxmlformats.org/officeDocument/2006/relationships/hyperlink" Target="https://maps.google.com/?t=k&amp;q=50.8599276,-0.107468403&amp;ll=50.8599276,-0.107468403&amp;z=20" TargetMode="External"/><Relationship Id="rId73" Type="http://schemas.openxmlformats.org/officeDocument/2006/relationships/hyperlink" Target="https://maps.google.com/?t=k&amp;q=50.86363497,-0.115375768&amp;ll=50.86363497,-0.115375768&amp;z=20" TargetMode="External"/><Relationship Id="rId4" Type="http://schemas.openxmlformats.org/officeDocument/2006/relationships/hyperlink" Target="https://maps.google.com/?t=k&amp;q=50.84898611,-0.102799978&amp;ll=50.84898611,-0.102799978&amp;z=20" TargetMode="External"/><Relationship Id="rId9" Type="http://schemas.openxmlformats.org/officeDocument/2006/relationships/hyperlink" Target="https://maps.google.com/?t=k&amp;q=50.8580533,-0.110472946&amp;ll=50.8580533,-0.110472946&amp;z=20" TargetMode="External"/><Relationship Id="rId13" Type="http://schemas.openxmlformats.org/officeDocument/2006/relationships/hyperlink" Target="https://sitetracker-chargy--sitetracker.vf.force.com/a2OSq00000JfibdMAB" TargetMode="External"/><Relationship Id="rId18" Type="http://schemas.openxmlformats.org/officeDocument/2006/relationships/hyperlink" Target="https://maps.google.com/?t=k&amp;q=50.849963,-0.147835&amp;ll=50.849963,-0.147835&amp;z=20" TargetMode="External"/><Relationship Id="rId39" Type="http://schemas.openxmlformats.org/officeDocument/2006/relationships/hyperlink" Target="https://maps.google.com/?t=k&amp;q=50.84226715,-0.1027402&amp;ll=50.84226715,-0.1027402&amp;z=20" TargetMode="External"/><Relationship Id="rId34" Type="http://schemas.openxmlformats.org/officeDocument/2006/relationships/hyperlink" Target="https://maps.google.com/?t=k&amp;q=50.84028437,-0.118652348&amp;ll=50.84028437,-0.118652348&amp;z=20" TargetMode="External"/><Relationship Id="rId50" Type="http://schemas.openxmlformats.org/officeDocument/2006/relationships/hyperlink" Target="https://sitetracker-chargy--sitetracker.vf.force.com/a2OSq00000JfhCXMAZ" TargetMode="External"/><Relationship Id="rId55" Type="http://schemas.openxmlformats.org/officeDocument/2006/relationships/hyperlink" Target="https://maps.google.com/?t=k&amp;q=50.833471,-0.14907&amp;ll=50.833471,-0.14907&amp;z=20" TargetMode="External"/><Relationship Id="rId7" Type="http://schemas.openxmlformats.org/officeDocument/2006/relationships/hyperlink" Target="https://maps.google.com/?t=k&amp;q=50.82563922,-0.121937979&amp;ll=50.82563922,-0.121937979&amp;z=20" TargetMode="External"/><Relationship Id="rId71" Type="http://schemas.openxmlformats.org/officeDocument/2006/relationships/hyperlink" Target="https://maps.google.com/?t=k&amp;q=50.85523985,-0.096994217&amp;ll=50.85523985,-0.096994217&amp;z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222"/>
  <sheetViews>
    <sheetView tabSelected="1" topLeftCell="B1" workbookViewId="0">
      <selection activeCell="G17" sqref="G17"/>
    </sheetView>
  </sheetViews>
  <sheetFormatPr baseColWidth="10" defaultColWidth="8.83203125" defaultRowHeight="15" customHeight="1" x14ac:dyDescent="0.2"/>
  <cols>
    <col min="1" max="1" width="19.83203125" hidden="1" customWidth="1"/>
    <col min="2" max="4" width="25" style="4" customWidth="1"/>
    <col min="5" max="5" width="32.5" style="4" customWidth="1"/>
    <col min="6" max="6" width="25.33203125" style="4" customWidth="1"/>
    <col min="7" max="8" width="25" style="4" customWidth="1"/>
    <col min="9" max="9" width="30" style="9" customWidth="1"/>
    <col min="10" max="10" width="33.5" style="9" customWidth="1"/>
    <col min="11" max="11" width="32.1640625" style="6" customWidth="1"/>
    <col min="12" max="81" width="8.83203125" style="6"/>
  </cols>
  <sheetData>
    <row r="1" spans="2:81" ht="34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5" t="s">
        <v>7</v>
      </c>
      <c r="J1" s="15" t="s">
        <v>8</v>
      </c>
    </row>
    <row r="2" spans="2:81" s="12" customFormat="1" ht="17" x14ac:dyDescent="0.2">
      <c r="B2" s="11" t="s">
        <v>9</v>
      </c>
      <c r="C2" s="11" t="s">
        <v>10</v>
      </c>
      <c r="D2" s="11" t="s">
        <v>11</v>
      </c>
      <c r="E2" s="11" t="s">
        <v>12</v>
      </c>
      <c r="F2" s="11" t="s">
        <v>13</v>
      </c>
      <c r="G2" s="11" t="s">
        <v>14</v>
      </c>
      <c r="H2" s="10" t="str">
        <f>HYPERLINK("https://maps.google.com/?t=k&amp;q=50.84203713,-0.093505242&amp;ll=50.84203713,-0.093505242&amp;z=20", "Map")</f>
        <v>Map</v>
      </c>
      <c r="I2" s="23">
        <v>46106</v>
      </c>
      <c r="J2" s="23" t="s">
        <v>15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</row>
    <row r="3" spans="2:81" s="12" customFormat="1" ht="17" x14ac:dyDescent="0.2">
      <c r="B3" s="11" t="s">
        <v>9</v>
      </c>
      <c r="C3" s="11" t="s">
        <v>10</v>
      </c>
      <c r="D3" s="11" t="s">
        <v>11</v>
      </c>
      <c r="E3" s="11" t="s">
        <v>16</v>
      </c>
      <c r="F3" s="11" t="s">
        <v>17</v>
      </c>
      <c r="G3" s="11" t="s">
        <v>18</v>
      </c>
      <c r="H3" s="10" t="str">
        <f>HYPERLINK("https://maps.google.com/?t=k&amp;q=50.84015758,-0.090314768&amp;ll=50.84015758,-0.090314768&amp;z=20", "Map")</f>
        <v>Map</v>
      </c>
      <c r="I3" s="23">
        <v>46106</v>
      </c>
      <c r="J3" s="23" t="s">
        <v>15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</row>
    <row r="4" spans="2:81" s="12" customFormat="1" ht="17" x14ac:dyDescent="0.2">
      <c r="B4" s="11" t="s">
        <v>9</v>
      </c>
      <c r="C4" s="11" t="s">
        <v>10</v>
      </c>
      <c r="D4" s="11" t="s">
        <v>11</v>
      </c>
      <c r="E4" s="11" t="s">
        <v>19</v>
      </c>
      <c r="F4" s="11" t="s">
        <v>20</v>
      </c>
      <c r="G4" s="11" t="s">
        <v>21</v>
      </c>
      <c r="H4" s="10" t="str">
        <f>HYPERLINK("https://maps.google.com/?t=k&amp;q=50.83884026,-0.11480159&amp;ll=50.83884026,-0.11480159&amp;z=20", "Map")</f>
        <v>Map</v>
      </c>
      <c r="I4" s="23">
        <v>46107</v>
      </c>
      <c r="J4" s="30" t="s">
        <v>246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</row>
    <row r="5" spans="2:81" s="12" customFormat="1" ht="17" x14ac:dyDescent="0.2">
      <c r="B5" s="11" t="s">
        <v>9</v>
      </c>
      <c r="C5" s="11" t="s">
        <v>10</v>
      </c>
      <c r="D5" s="11" t="s">
        <v>11</v>
      </c>
      <c r="E5" s="11" t="s">
        <v>22</v>
      </c>
      <c r="F5" s="11" t="s">
        <v>23</v>
      </c>
      <c r="G5" s="11" t="s">
        <v>14</v>
      </c>
      <c r="H5" s="10" t="str">
        <f>HYPERLINK("https://maps.google.com/?t=k&amp;q=50.84018636,-0.099051135&amp;ll=50.84018636,-0.099051135&amp;z=20", "Map")</f>
        <v>Map</v>
      </c>
      <c r="I5" s="23">
        <v>46106</v>
      </c>
      <c r="J5" s="23" t="s">
        <v>15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</row>
    <row r="6" spans="2:81" ht="17" x14ac:dyDescent="0.2">
      <c r="B6" s="11" t="s">
        <v>9</v>
      </c>
      <c r="C6" s="11" t="s">
        <v>10</v>
      </c>
      <c r="D6" s="11" t="s">
        <v>11</v>
      </c>
      <c r="E6" s="11" t="s">
        <v>24</v>
      </c>
      <c r="F6" s="11" t="s">
        <v>25</v>
      </c>
      <c r="G6" s="11" t="s">
        <v>18</v>
      </c>
      <c r="H6" s="10" t="str">
        <f>HYPERLINK("https://maps.google.com/?t=k&amp;q=50.83876848,-0.0655837&amp;ll=50.83876848,-0.0655837&amp;z=20", "Map")</f>
        <v>Map</v>
      </c>
      <c r="I6" s="23">
        <v>46107</v>
      </c>
      <c r="J6" s="23" t="s">
        <v>15</v>
      </c>
    </row>
    <row r="7" spans="2:81" ht="17" x14ac:dyDescent="0.2">
      <c r="B7" s="11" t="s">
        <v>9</v>
      </c>
      <c r="C7" s="11" t="s">
        <v>10</v>
      </c>
      <c r="D7" s="11" t="s">
        <v>11</v>
      </c>
      <c r="E7" s="11" t="s">
        <v>26</v>
      </c>
      <c r="F7" s="11" t="s">
        <v>27</v>
      </c>
      <c r="G7" s="11" t="s">
        <v>18</v>
      </c>
      <c r="H7" s="10" t="str">
        <f>HYPERLINK("https://maps.google.com/?t=k&amp;q=50.83948448,-0.06566243&amp;ll=50.83948448,-0.06566243&amp;z=20", "Map")</f>
        <v>Map</v>
      </c>
      <c r="I7" s="23">
        <v>46107</v>
      </c>
      <c r="J7" s="23" t="s">
        <v>15</v>
      </c>
    </row>
    <row r="8" spans="2:81" ht="17" x14ac:dyDescent="0.2">
      <c r="B8" s="11" t="s">
        <v>9</v>
      </c>
      <c r="C8" s="11" t="s">
        <v>10</v>
      </c>
      <c r="D8" s="11" t="s">
        <v>11</v>
      </c>
      <c r="E8" s="11" t="s">
        <v>28</v>
      </c>
      <c r="F8" s="11" t="s">
        <v>29</v>
      </c>
      <c r="G8" s="11" t="s">
        <v>18</v>
      </c>
      <c r="H8" s="10" t="str">
        <f>HYPERLINK("https://maps.google.com/?t=k&amp;q=50.83754027,-0.078487136&amp;ll=50.83754027,-0.078487136&amp;z=20", "Map")</f>
        <v>Map</v>
      </c>
      <c r="I8" s="23">
        <v>46108</v>
      </c>
      <c r="J8" s="23" t="s">
        <v>15</v>
      </c>
    </row>
    <row r="9" spans="2:81" ht="17" x14ac:dyDescent="0.2">
      <c r="B9" s="11" t="s">
        <v>9</v>
      </c>
      <c r="C9" s="11" t="s">
        <v>10</v>
      </c>
      <c r="D9" s="11" t="s">
        <v>11</v>
      </c>
      <c r="E9" s="11" t="s">
        <v>30</v>
      </c>
      <c r="F9" s="11" t="s">
        <v>31</v>
      </c>
      <c r="G9" s="11" t="s">
        <v>18</v>
      </c>
      <c r="H9" s="10" t="str">
        <f>HYPERLINK("https://maps.google.com/?t=k&amp;q=50.83529699,-0.059650638&amp;ll=50.83529699,-0.059650638&amp;z=20", "Map")</f>
        <v>Map</v>
      </c>
      <c r="I9" s="23">
        <v>46107</v>
      </c>
      <c r="J9" s="23" t="s">
        <v>15</v>
      </c>
    </row>
    <row r="10" spans="2:81" ht="17" x14ac:dyDescent="0.2">
      <c r="B10" s="11" t="s">
        <v>9</v>
      </c>
      <c r="C10" s="11" t="s">
        <v>10</v>
      </c>
      <c r="D10" s="11" t="s">
        <v>11</v>
      </c>
      <c r="E10" s="11" t="s">
        <v>32</v>
      </c>
      <c r="F10" s="11" t="s">
        <v>33</v>
      </c>
      <c r="G10" s="11" t="s">
        <v>18</v>
      </c>
      <c r="H10" s="10" t="str">
        <f>HYPERLINK("https://maps.google.com/?t=k&amp;q=50.83238606,-0.073578925&amp;ll=50.83238606,-0.073578925&amp;z=20", "Map")</f>
        <v>Map</v>
      </c>
      <c r="I10" s="23">
        <v>46108</v>
      </c>
      <c r="J10" s="23" t="s">
        <v>34</v>
      </c>
    </row>
    <row r="11" spans="2:81" ht="17" x14ac:dyDescent="0.2">
      <c r="B11" s="11" t="s">
        <v>9</v>
      </c>
      <c r="C11" s="11" t="s">
        <v>10</v>
      </c>
      <c r="D11" s="11" t="s">
        <v>11</v>
      </c>
      <c r="E11" s="11" t="s">
        <v>35</v>
      </c>
      <c r="F11" s="11" t="s">
        <v>36</v>
      </c>
      <c r="G11" s="11" t="s">
        <v>18</v>
      </c>
      <c r="H11" s="10" t="str">
        <f>HYPERLINK("https://maps.google.com/?t=k&amp;q=50.82454324,-0.06441837&amp;ll=50.82454324,-0.06441837&amp;z=20", "Map")</f>
        <v>Map</v>
      </c>
      <c r="I11" s="23">
        <v>46111</v>
      </c>
      <c r="J11" s="23" t="s">
        <v>15</v>
      </c>
    </row>
    <row r="12" spans="2:81" ht="17" x14ac:dyDescent="0.2">
      <c r="B12" s="11" t="s">
        <v>9</v>
      </c>
      <c r="C12" s="11" t="s">
        <v>10</v>
      </c>
      <c r="D12" s="11" t="s">
        <v>11</v>
      </c>
      <c r="E12" s="11" t="s">
        <v>37</v>
      </c>
      <c r="F12" s="11" t="s">
        <v>38</v>
      </c>
      <c r="G12" s="11" t="s">
        <v>18</v>
      </c>
      <c r="H12" s="10" t="str">
        <f>HYPERLINK("https://maps.google.com/?t=k&amp;q=50.83435125,-0.070163255&amp;ll=50.83435125,-0.070163255&amp;z=20", "Map")</f>
        <v>Map</v>
      </c>
      <c r="I12" s="23">
        <v>46108</v>
      </c>
      <c r="J12" s="23" t="s">
        <v>15</v>
      </c>
    </row>
    <row r="13" spans="2:81" ht="17" x14ac:dyDescent="0.2">
      <c r="B13" s="11" t="s">
        <v>9</v>
      </c>
      <c r="C13" s="11" t="s">
        <v>10</v>
      </c>
      <c r="D13" s="11" t="s">
        <v>11</v>
      </c>
      <c r="E13" s="11" t="s">
        <v>39</v>
      </c>
      <c r="F13" s="11" t="s">
        <v>40</v>
      </c>
      <c r="G13" s="11" t="s">
        <v>18</v>
      </c>
      <c r="H13" s="10" t="str">
        <f>HYPERLINK("https://maps.google.com/?t=k&amp;q=50.82995103,-0.066351804&amp;ll=50.82995103,-0.066351804&amp;z=20", "Map")</f>
        <v>Map</v>
      </c>
      <c r="I13" s="23">
        <v>46108</v>
      </c>
      <c r="J13" s="23" t="s">
        <v>15</v>
      </c>
    </row>
    <row r="14" spans="2:81" ht="17" x14ac:dyDescent="0.2">
      <c r="B14" s="11" t="s">
        <v>9</v>
      </c>
      <c r="C14" s="11" t="s">
        <v>10</v>
      </c>
      <c r="D14" s="11" t="s">
        <v>11</v>
      </c>
      <c r="E14" s="11" t="s">
        <v>41</v>
      </c>
      <c r="F14" s="11" t="s">
        <v>42</v>
      </c>
      <c r="G14" s="11" t="s">
        <v>18</v>
      </c>
      <c r="H14" s="10" t="str">
        <f>HYPERLINK("https://maps.google.com/?t=k&amp;q=50.81730771605406,-0.070602887&amp;ll=50.81730771605406,-0.070602887&amp;z=20", "Map")</f>
        <v>Map</v>
      </c>
      <c r="I14" s="23">
        <v>46111</v>
      </c>
      <c r="J14" s="23"/>
    </row>
    <row r="15" spans="2:81" ht="34" x14ac:dyDescent="0.2">
      <c r="B15" s="11" t="s">
        <v>9</v>
      </c>
      <c r="C15" s="11" t="s">
        <v>10</v>
      </c>
      <c r="D15" s="11" t="s">
        <v>11</v>
      </c>
      <c r="E15" s="11" t="s">
        <v>43</v>
      </c>
      <c r="F15" s="11" t="s">
        <v>44</v>
      </c>
      <c r="G15" s="11" t="s">
        <v>18</v>
      </c>
      <c r="H15" s="10" t="str">
        <f>HYPERLINK("https://maps.google.com/?t=k&amp;q=50.81442145,-0.071794801&amp;ll=50.81442145,-0.071794801&amp;z=20", "Map")</f>
        <v>Map</v>
      </c>
      <c r="I15" s="23">
        <v>46111</v>
      </c>
      <c r="J15" s="23"/>
    </row>
    <row r="16" spans="2:81" ht="17" x14ac:dyDescent="0.2">
      <c r="B16" s="11" t="s">
        <v>9</v>
      </c>
      <c r="C16" s="11" t="s">
        <v>10</v>
      </c>
      <c r="D16" s="11" t="s">
        <v>11</v>
      </c>
      <c r="E16" s="11" t="s">
        <v>45</v>
      </c>
      <c r="F16" s="11" t="s">
        <v>42</v>
      </c>
      <c r="G16" s="11" t="s">
        <v>18</v>
      </c>
      <c r="H16" s="10" t="str">
        <f>HYPERLINK("https://maps.google.com/?t=k&amp;q=50.81772608,-0.071080424&amp;ll=50.81772608,-0.071080424&amp;z=20", "Map")</f>
        <v>Map</v>
      </c>
      <c r="I16" s="23">
        <v>46111</v>
      </c>
      <c r="J16" s="23"/>
    </row>
    <row r="17" spans="2:81" ht="17" x14ac:dyDescent="0.2">
      <c r="B17" s="11" t="s">
        <v>9</v>
      </c>
      <c r="C17" s="11" t="s">
        <v>10</v>
      </c>
      <c r="D17" s="11" t="s">
        <v>11</v>
      </c>
      <c r="E17" s="11" t="s">
        <v>46</v>
      </c>
      <c r="F17" s="11" t="s">
        <v>47</v>
      </c>
      <c r="G17" s="11" t="s">
        <v>18</v>
      </c>
      <c r="H17" s="10" t="str">
        <f>HYPERLINK("https://maps.google.com/?t=k&amp;q=50.83500578,-0.084445716&amp;ll=50.83500578,-0.084445716&amp;z=20", "Map")</f>
        <v>Map</v>
      </c>
      <c r="I17" s="23">
        <v>46121</v>
      </c>
      <c r="J17" s="23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2:81" ht="25.5" customHeight="1" x14ac:dyDescent="0.2">
      <c r="B18" s="11" t="s">
        <v>9</v>
      </c>
      <c r="C18" s="11" t="s">
        <v>10</v>
      </c>
      <c r="D18" s="11" t="s">
        <v>11</v>
      </c>
      <c r="E18" s="11" t="s">
        <v>48</v>
      </c>
      <c r="F18" s="11" t="s">
        <v>49</v>
      </c>
      <c r="G18" s="11" t="s">
        <v>18</v>
      </c>
      <c r="H18" s="10" t="str">
        <f>HYPERLINK("https://maps.google.com/?t=k&amp;q=50.80909323,-0.057893182&amp;ll=50.80909323,-0.057893182&amp;z=20", "Map")</f>
        <v>Map</v>
      </c>
      <c r="I18" s="23">
        <v>46112</v>
      </c>
      <c r="J18" s="23"/>
    </row>
    <row r="19" spans="2:81" ht="49.5" customHeight="1" x14ac:dyDescent="0.2">
      <c r="B19" s="11" t="s">
        <v>9</v>
      </c>
      <c r="C19" s="11" t="s">
        <v>10</v>
      </c>
      <c r="D19" s="11" t="s">
        <v>11</v>
      </c>
      <c r="E19" s="11" t="s">
        <v>50</v>
      </c>
      <c r="F19" s="11" t="s">
        <v>51</v>
      </c>
      <c r="G19" s="11" t="s">
        <v>18</v>
      </c>
      <c r="H19" s="10" t="str">
        <f>HYPERLINK("https://maps.google.com/?t=k&amp;q=50.81263363,-0.063938069&amp;ll=50.81263363,-0.063938069&amp;z=20", "Map")</f>
        <v>Map</v>
      </c>
      <c r="I19" s="23">
        <v>46112</v>
      </c>
      <c r="J19" s="23"/>
    </row>
    <row r="20" spans="2:81" ht="33" customHeight="1" x14ac:dyDescent="0.2">
      <c r="B20" s="11" t="s">
        <v>9</v>
      </c>
      <c r="C20" s="11" t="s">
        <v>10</v>
      </c>
      <c r="D20" s="11" t="s">
        <v>11</v>
      </c>
      <c r="E20" s="11" t="s">
        <v>52</v>
      </c>
      <c r="F20" s="11" t="s">
        <v>53</v>
      </c>
      <c r="G20" s="11" t="s">
        <v>18</v>
      </c>
      <c r="H20" s="10" t="str">
        <f>HYPERLINK("https://maps.google.com/?t=k&amp;q=50.81053432,-0.038132607&amp;ll=50.81053432,-0.038132607&amp;z=20", "Map")</f>
        <v>Map</v>
      </c>
      <c r="I20" s="23">
        <v>46113</v>
      </c>
      <c r="J20" s="23"/>
    </row>
    <row r="21" spans="2:81" ht="30" customHeight="1" x14ac:dyDescent="0.2">
      <c r="B21" s="11" t="s">
        <v>9</v>
      </c>
      <c r="C21" s="11" t="s">
        <v>10</v>
      </c>
      <c r="D21" s="11" t="s">
        <v>11</v>
      </c>
      <c r="E21" s="11" t="s">
        <v>54</v>
      </c>
      <c r="F21" s="11" t="s">
        <v>55</v>
      </c>
      <c r="G21" s="11" t="s">
        <v>18</v>
      </c>
      <c r="H21" s="10" t="str">
        <f>HYPERLINK("https://maps.google.com/?t=k&amp;q=50.80697775,-0.037499957&amp;ll=50.80697775,-0.037499957&amp;z=20", "Map")</f>
        <v>Map</v>
      </c>
      <c r="I21" s="23">
        <v>46113</v>
      </c>
      <c r="J21" s="23"/>
    </row>
    <row r="22" spans="2:81" ht="17" x14ac:dyDescent="0.2">
      <c r="B22" s="11" t="s">
        <v>9</v>
      </c>
      <c r="C22" s="11" t="s">
        <v>10</v>
      </c>
      <c r="D22" s="11" t="s">
        <v>11</v>
      </c>
      <c r="E22" s="11" t="s">
        <v>56</v>
      </c>
      <c r="F22" s="11" t="s">
        <v>57</v>
      </c>
      <c r="G22" s="11" t="s">
        <v>18</v>
      </c>
      <c r="H22" s="10" t="str">
        <f>HYPERLINK("https://maps.google.com/?t=k&amp;q=50.80677449,-0.046109685&amp;ll=50.80677449,-0.046109685&amp;z=20", "Map")</f>
        <v>Map</v>
      </c>
      <c r="I22" s="23">
        <v>46112</v>
      </c>
      <c r="J22" s="23"/>
    </row>
    <row r="23" spans="2:81" ht="45" customHeight="1" x14ac:dyDescent="0.2">
      <c r="B23" s="11" t="s">
        <v>9</v>
      </c>
      <c r="C23" s="11" t="s">
        <v>10</v>
      </c>
      <c r="D23" s="11" t="s">
        <v>11</v>
      </c>
      <c r="E23" s="11" t="s">
        <v>58</v>
      </c>
      <c r="F23" s="11" t="s">
        <v>59</v>
      </c>
      <c r="G23" s="11" t="s">
        <v>18</v>
      </c>
      <c r="H23" s="10" t="str">
        <f>HYPERLINK("https://maps.google.com/?t=k&amp;q=50.80730455,-0.04348331&amp;ll=50.80730455,-0.04348331&amp;z=20", "Map")</f>
        <v>Map</v>
      </c>
      <c r="I23" s="23">
        <v>46113</v>
      </c>
      <c r="J23" s="23"/>
    </row>
    <row r="24" spans="2:81" s="6" customFormat="1" ht="37.5" customHeight="1" x14ac:dyDescent="0.2">
      <c r="B24" s="11" t="s">
        <v>9</v>
      </c>
      <c r="C24" s="11" t="s">
        <v>10</v>
      </c>
      <c r="D24" s="11" t="s">
        <v>11</v>
      </c>
      <c r="E24" s="11" t="s">
        <v>60</v>
      </c>
      <c r="F24" s="11" t="s">
        <v>61</v>
      </c>
      <c r="G24" s="11" t="s">
        <v>18</v>
      </c>
      <c r="H24" s="34" t="str">
        <f>HYPERLINK("https://maps.google.com/?t=k&amp;q=50.81674233974325,-0.068787057&amp;ll=50.81674233974325,-0.068787057&amp;z=20", "Map")</f>
        <v>Map</v>
      </c>
      <c r="I24" s="23">
        <v>46113</v>
      </c>
      <c r="J24" s="23"/>
    </row>
    <row r="25" spans="2:81" s="6" customFormat="1" ht="45" customHeight="1" x14ac:dyDescent="0.2">
      <c r="B25" s="11" t="s">
        <v>9</v>
      </c>
      <c r="C25" s="11" t="s">
        <v>10</v>
      </c>
      <c r="D25" s="11" t="s">
        <v>11</v>
      </c>
      <c r="E25" s="11" t="s">
        <v>62</v>
      </c>
      <c r="F25" s="11" t="s">
        <v>63</v>
      </c>
      <c r="G25" s="11" t="s">
        <v>18</v>
      </c>
      <c r="H25" s="34" t="str">
        <f>HYPERLINK("https://maps.google.com/?t=k&amp;q=50.81701170709098,-0.068354433&amp;ll=50.81701170709098,-0.068354433&amp;z=20", "Map")</f>
        <v>Map</v>
      </c>
      <c r="I25" s="23">
        <v>46113</v>
      </c>
      <c r="J25" s="23"/>
    </row>
    <row r="26" spans="2:81" ht="33" customHeight="1" x14ac:dyDescent="0.2">
      <c r="B26" s="11" t="s">
        <v>9</v>
      </c>
      <c r="C26" s="11" t="s">
        <v>10</v>
      </c>
      <c r="D26" s="11" t="s">
        <v>11</v>
      </c>
      <c r="E26" s="11" t="s">
        <v>64</v>
      </c>
      <c r="F26" s="11" t="s">
        <v>65</v>
      </c>
      <c r="G26" s="11" t="s">
        <v>21</v>
      </c>
      <c r="H26" s="10" t="str">
        <f>HYPERLINK("https://maps.google.com/?t=k&amp;q=50.83832779,-0.115561125&amp;ll=50.83832779,-0.115561125&amp;z=20", "Map")</f>
        <v>Map</v>
      </c>
      <c r="I26" s="23">
        <v>46119</v>
      </c>
      <c r="J26" s="23"/>
    </row>
    <row r="27" spans="2:81" s="31" customFormat="1" ht="17" x14ac:dyDescent="0.2">
      <c r="B27" s="14" t="s">
        <v>9</v>
      </c>
      <c r="C27" s="14" t="s">
        <v>10</v>
      </c>
      <c r="D27" s="14" t="s">
        <v>11</v>
      </c>
      <c r="E27" s="14" t="s">
        <v>66</v>
      </c>
      <c r="F27" s="14" t="s">
        <v>67</v>
      </c>
      <c r="G27" s="14" t="s">
        <v>21</v>
      </c>
      <c r="H27" s="13" t="str">
        <f>HYPERLINK("https://maps.google.com/?t=k&amp;q=50.83745137,-0.119066056&amp;ll=50.83745137,-0.119066056&amp;z=20", "Map")</f>
        <v>Map</v>
      </c>
      <c r="I27" s="30"/>
      <c r="J27" s="3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</row>
    <row r="28" spans="2:81" ht="34" x14ac:dyDescent="0.2">
      <c r="B28" s="11" t="s">
        <v>9</v>
      </c>
      <c r="C28" s="11" t="s">
        <v>10</v>
      </c>
      <c r="D28" s="11" t="s">
        <v>11</v>
      </c>
      <c r="E28" s="11" t="s">
        <v>68</v>
      </c>
      <c r="F28" s="11" t="s">
        <v>69</v>
      </c>
      <c r="G28" s="11" t="s">
        <v>18</v>
      </c>
      <c r="H28" s="10" t="str">
        <f>HYPERLINK("https://maps.google.com/?t=k&amp;q=50.83835820184778,-0.1121473347522528&amp;ll=50.83835820184778,-0.1121473347522528&amp;z=20", "Map")</f>
        <v>Map</v>
      </c>
      <c r="I28" s="23">
        <v>46119</v>
      </c>
      <c r="J28" s="23"/>
    </row>
    <row r="29" spans="2:81" s="31" customFormat="1" ht="17" x14ac:dyDescent="0.2">
      <c r="B29" s="14" t="s">
        <v>9</v>
      </c>
      <c r="C29" s="14" t="s">
        <v>10</v>
      </c>
      <c r="D29" s="14" t="s">
        <v>11</v>
      </c>
      <c r="E29" s="14" t="s">
        <v>70</v>
      </c>
      <c r="F29" s="14" t="s">
        <v>71</v>
      </c>
      <c r="G29" s="14" t="s">
        <v>21</v>
      </c>
      <c r="H29" s="13" t="str">
        <f>HYPERLINK("https://maps.google.com/?t=k&amp;q=50.83715876,-0.116104101&amp;ll=50.83715876,-0.116104101&amp;z=20", "Map")</f>
        <v>Map</v>
      </c>
      <c r="I29" s="30"/>
      <c r="J29" s="30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</row>
    <row r="30" spans="2:81" s="31" customFormat="1" ht="17" x14ac:dyDescent="0.2">
      <c r="B30" s="14" t="s">
        <v>9</v>
      </c>
      <c r="C30" s="14" t="s">
        <v>10</v>
      </c>
      <c r="D30" s="14" t="s">
        <v>11</v>
      </c>
      <c r="E30" s="14" t="s">
        <v>72</v>
      </c>
      <c r="F30" s="14" t="s">
        <v>73</v>
      </c>
      <c r="G30" s="14" t="s">
        <v>21</v>
      </c>
      <c r="H30" s="13" t="str">
        <f>HYPERLINK("https://maps.google.com/?t=k&amp;q=50.8377552,-0.121859581&amp;ll=50.8377552,-0.121859581&amp;z=20", "Map")</f>
        <v>Map</v>
      </c>
      <c r="I30" s="30"/>
      <c r="J30" s="30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</row>
    <row r="31" spans="2:81" ht="30" customHeight="1" x14ac:dyDescent="0.2">
      <c r="B31" s="11" t="s">
        <v>9</v>
      </c>
      <c r="C31" s="11" t="s">
        <v>10</v>
      </c>
      <c r="D31" s="11" t="s">
        <v>11</v>
      </c>
      <c r="E31" s="11" t="s">
        <v>74</v>
      </c>
      <c r="F31" s="11" t="s">
        <v>75</v>
      </c>
      <c r="G31" s="11" t="s">
        <v>14</v>
      </c>
      <c r="H31" s="10" t="str">
        <f>HYPERLINK("https://maps.google.com/?t=k&amp;q=50.83973855,-0.106193343&amp;ll=50.83973855,-0.106193343&amp;z=20", "Map")</f>
        <v>Map</v>
      </c>
      <c r="I31" s="23">
        <v>46119</v>
      </c>
      <c r="J31" s="23" t="s">
        <v>15</v>
      </c>
    </row>
    <row r="32" spans="2:81" ht="17" x14ac:dyDescent="0.2">
      <c r="B32" s="11" t="s">
        <v>9</v>
      </c>
      <c r="C32" s="11" t="s">
        <v>10</v>
      </c>
      <c r="D32" s="11" t="s">
        <v>11</v>
      </c>
      <c r="E32" s="11" t="s">
        <v>76</v>
      </c>
      <c r="F32" s="11" t="s">
        <v>77</v>
      </c>
      <c r="G32" s="11" t="s">
        <v>21</v>
      </c>
      <c r="H32" s="10" t="str">
        <f>HYPERLINK("https://maps.google.com/?t=k&amp;q=50.84061745,-0.119792207&amp;ll=50.84061745,-0.119792207&amp;z=20", "Map")</f>
        <v>Map</v>
      </c>
      <c r="I32" s="23">
        <v>46119</v>
      </c>
      <c r="J32" s="23" t="s">
        <v>34</v>
      </c>
    </row>
    <row r="33" spans="1:58" ht="17" x14ac:dyDescent="0.2">
      <c r="B33" s="11" t="s">
        <v>9</v>
      </c>
      <c r="C33" s="11" t="s">
        <v>10</v>
      </c>
      <c r="D33" s="11" t="s">
        <v>11</v>
      </c>
      <c r="E33" s="11" t="s">
        <v>78</v>
      </c>
      <c r="F33" s="11" t="s">
        <v>79</v>
      </c>
      <c r="G33" s="11" t="s">
        <v>80</v>
      </c>
      <c r="H33" s="10" t="str">
        <f>HYPERLINK("https://maps.google.com/?t=k&amp;q=50.82902113,-0.120786582&amp;ll=50.82902113,-0.120786582&amp;z=20", "Map")</f>
        <v>Map</v>
      </c>
      <c r="I33" s="23">
        <v>46114</v>
      </c>
      <c r="J33" s="23"/>
    </row>
    <row r="34" spans="1:58" ht="17" x14ac:dyDescent="0.2">
      <c r="B34" s="11" t="s">
        <v>9</v>
      </c>
      <c r="C34" s="11" t="s">
        <v>10</v>
      </c>
      <c r="D34" s="11" t="s">
        <v>11</v>
      </c>
      <c r="E34" s="11" t="s">
        <v>81</v>
      </c>
      <c r="F34" s="11" t="s">
        <v>82</v>
      </c>
      <c r="G34" s="11" t="s">
        <v>18</v>
      </c>
      <c r="H34" s="10" t="str">
        <f>HYPERLINK("https://maps.google.com/?t=k&amp;q=50.82323005,-0.107742699&amp;ll=50.82323005,-0.107742699&amp;z=20", "Map")</f>
        <v>Map</v>
      </c>
      <c r="I34" s="23">
        <v>46114</v>
      </c>
      <c r="J34" s="23"/>
    </row>
    <row r="35" spans="1:58" ht="17" x14ac:dyDescent="0.2">
      <c r="B35" s="11" t="s">
        <v>9</v>
      </c>
      <c r="C35" s="11" t="s">
        <v>10</v>
      </c>
      <c r="D35" s="11" t="s">
        <v>11</v>
      </c>
      <c r="E35" s="11" t="s">
        <v>83</v>
      </c>
      <c r="F35" s="11" t="s">
        <v>84</v>
      </c>
      <c r="G35" s="11" t="s">
        <v>18</v>
      </c>
      <c r="H35" s="10" t="str">
        <f>HYPERLINK("https://maps.google.com/?t=k&amp;q=50.81488877,-0.092104897&amp;ll=50.81488877,-0.092104897&amp;z=20", "Map")</f>
        <v>Map</v>
      </c>
      <c r="I35" s="23">
        <v>46114</v>
      </c>
      <c r="J35" s="23"/>
    </row>
    <row r="36" spans="1:58" s="31" customFormat="1" ht="17" x14ac:dyDescent="0.2">
      <c r="B36" s="11" t="s">
        <v>9</v>
      </c>
      <c r="C36" s="11" t="s">
        <v>10</v>
      </c>
      <c r="D36" s="11" t="s">
        <v>11</v>
      </c>
      <c r="E36" s="11" t="s">
        <v>85</v>
      </c>
      <c r="F36" s="11" t="s">
        <v>86</v>
      </c>
      <c r="G36" s="11" t="s">
        <v>87</v>
      </c>
      <c r="H36" s="10" t="str">
        <f>HYPERLINK("https://maps.google.com/?t=k&amp;q=50.82809431,-0.122740066&amp;ll=50.82809431,-0.122740066&amp;z=20", "Map")</f>
        <v>Map</v>
      </c>
      <c r="I36" s="23">
        <v>46121</v>
      </c>
      <c r="J36" s="23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</row>
    <row r="37" spans="1:58" ht="17" x14ac:dyDescent="0.2">
      <c r="B37" s="11" t="s">
        <v>9</v>
      </c>
      <c r="C37" s="11" t="s">
        <v>10</v>
      </c>
      <c r="D37" s="11" t="s">
        <v>11</v>
      </c>
      <c r="E37" s="11" t="s">
        <v>88</v>
      </c>
      <c r="F37" s="11" t="s">
        <v>89</v>
      </c>
      <c r="G37" s="11" t="s">
        <v>87</v>
      </c>
      <c r="H37" s="10" t="str">
        <f>HYPERLINK("https://maps.google.com/?t=k&amp;q=50.82453307,-0.12859897&amp;ll=50.82453307,-0.12859897&amp;z=20", "Map")</f>
        <v>Map</v>
      </c>
      <c r="I37" s="23">
        <v>46114</v>
      </c>
      <c r="J37" s="23"/>
    </row>
    <row r="38" spans="1:58" ht="17" x14ac:dyDescent="0.2">
      <c r="B38" s="11" t="s">
        <v>9</v>
      </c>
      <c r="C38" s="11" t="s">
        <v>10</v>
      </c>
      <c r="D38" s="11" t="s">
        <v>11</v>
      </c>
      <c r="E38" s="11" t="s">
        <v>90</v>
      </c>
      <c r="F38" s="11" t="s">
        <v>91</v>
      </c>
      <c r="G38" s="11" t="s">
        <v>92</v>
      </c>
      <c r="H38" s="10" t="str">
        <f>HYPERLINK("https://maps.google.com/?t=k&amp;q=50.82771785,-0.127460138&amp;ll=50.82771785,-0.127460138&amp;z=20", "Map")</f>
        <v>Map</v>
      </c>
      <c r="I38" s="23">
        <v>46120</v>
      </c>
      <c r="J38" s="23"/>
    </row>
    <row r="39" spans="1:58" ht="34" x14ac:dyDescent="0.2">
      <c r="A39" s="12"/>
      <c r="B39" s="11" t="s">
        <v>9</v>
      </c>
      <c r="C39" s="11" t="s">
        <v>10</v>
      </c>
      <c r="D39" s="11" t="s">
        <v>11</v>
      </c>
      <c r="E39" s="11" t="s">
        <v>93</v>
      </c>
      <c r="F39" s="11" t="s">
        <v>94</v>
      </c>
      <c r="G39" s="11" t="s">
        <v>95</v>
      </c>
      <c r="H39" s="10" t="str">
        <f>HYPERLINK("https://maps.google.com/?t=k&amp;q=50.82138038,-0.105618049&amp;ll=50.82138038,-0.105618049&amp;z=20", "Map")</f>
        <v>Map</v>
      </c>
      <c r="I39" s="23">
        <v>46120</v>
      </c>
      <c r="J39" s="23"/>
    </row>
    <row r="40" spans="1:58" ht="17" x14ac:dyDescent="0.2">
      <c r="A40" s="12"/>
      <c r="B40" s="11" t="s">
        <v>9</v>
      </c>
      <c r="C40" s="11" t="s">
        <v>10</v>
      </c>
      <c r="D40" s="11" t="s">
        <v>11</v>
      </c>
      <c r="E40" s="11" t="s">
        <v>96</v>
      </c>
      <c r="F40" s="11" t="s">
        <v>97</v>
      </c>
      <c r="G40" s="11" t="s">
        <v>18</v>
      </c>
      <c r="H40" s="10" t="str">
        <f>HYPERLINK("https://maps.google.com/?t=k&amp;q=50.81077213,-0.041918394&amp;ll=50.81077213,-0.041918394&amp;z=20", "Map")</f>
        <v>Map</v>
      </c>
      <c r="I40" s="23">
        <v>46120</v>
      </c>
      <c r="J40" s="23"/>
    </row>
    <row r="41" spans="1:58" s="6" customFormat="1" ht="17" x14ac:dyDescent="0.2">
      <c r="B41" s="11" t="s">
        <v>9</v>
      </c>
      <c r="C41" s="11" t="s">
        <v>10</v>
      </c>
      <c r="D41" s="11" t="s">
        <v>11</v>
      </c>
      <c r="E41" s="11" t="s">
        <v>98</v>
      </c>
      <c r="F41" s="11" t="s">
        <v>99</v>
      </c>
      <c r="G41" s="11" t="s">
        <v>80</v>
      </c>
      <c r="H41" s="10" t="str">
        <f>HYPERLINK("https://maps.google.com/?t=k&amp;q=50.83516932,-0.123087057&amp;ll=50.83516932,-0.123087057&amp;z=20", "Map")</f>
        <v>Map</v>
      </c>
      <c r="I41" s="23">
        <v>46121</v>
      </c>
      <c r="J41" s="23" t="s">
        <v>34</v>
      </c>
    </row>
    <row r="42" spans="1:58" ht="17" x14ac:dyDescent="0.2">
      <c r="B42" s="11" t="s">
        <v>9</v>
      </c>
      <c r="C42" s="11" t="s">
        <v>10</v>
      </c>
      <c r="D42" s="11" t="s">
        <v>11</v>
      </c>
      <c r="E42" s="11" t="s">
        <v>100</v>
      </c>
      <c r="F42" s="11" t="s">
        <v>101</v>
      </c>
      <c r="G42" s="11" t="s">
        <v>80</v>
      </c>
      <c r="H42" s="10" t="str">
        <f>HYPERLINK("https://maps.google.com/?t=k&amp;q=50.8323376,-0.120745357&amp;ll=50.8323376,-0.120745357&amp;z=20", "Map")</f>
        <v>Map</v>
      </c>
      <c r="I42" s="23">
        <v>46120</v>
      </c>
      <c r="J42" s="23"/>
    </row>
    <row r="43" spans="1:58" ht="17" x14ac:dyDescent="0.2">
      <c r="A43" s="12"/>
      <c r="B43" s="11" t="s">
        <v>9</v>
      </c>
      <c r="C43" s="11" t="s">
        <v>10</v>
      </c>
      <c r="D43" s="11" t="s">
        <v>11</v>
      </c>
      <c r="E43" s="11" t="s">
        <v>102</v>
      </c>
      <c r="F43" s="11" t="s">
        <v>103</v>
      </c>
      <c r="G43" s="11" t="s">
        <v>18</v>
      </c>
      <c r="H43" s="10" t="str">
        <f>HYPERLINK("https://maps.google.com/?t=k&amp;q=50.82901879,-0.103503821&amp;ll=50.82901879,-0.103503821&amp;z=20", "Map")</f>
        <v>Map</v>
      </c>
      <c r="I43" s="16">
        <v>46122</v>
      </c>
      <c r="J43" s="16"/>
    </row>
    <row r="44" spans="1:58" ht="17" x14ac:dyDescent="0.2">
      <c r="A44" s="12"/>
      <c r="B44" s="11" t="s">
        <v>9</v>
      </c>
      <c r="C44" s="11" t="s">
        <v>10</v>
      </c>
      <c r="D44" s="11" t="s">
        <v>11</v>
      </c>
      <c r="E44" s="11" t="s">
        <v>104</v>
      </c>
      <c r="F44" s="11" t="s">
        <v>20</v>
      </c>
      <c r="G44" s="11" t="s">
        <v>21</v>
      </c>
      <c r="H44" s="10" t="str">
        <f>HYPERLINK("https://maps.google.com/?t=k&amp;q=50.83970386,-0.116150455&amp;ll=50.83970386,-0.116150455&amp;z=20", "Map")</f>
        <v>Map</v>
      </c>
      <c r="I44" s="23">
        <v>46121</v>
      </c>
      <c r="J44" s="23" t="s">
        <v>34</v>
      </c>
    </row>
    <row r="45" spans="1:58" ht="17" x14ac:dyDescent="0.2">
      <c r="A45" s="12"/>
      <c r="B45" s="11" t="s">
        <v>9</v>
      </c>
      <c r="C45" s="11" t="s">
        <v>10</v>
      </c>
      <c r="D45" s="11" t="s">
        <v>11</v>
      </c>
      <c r="E45" s="11" t="s">
        <v>105</v>
      </c>
      <c r="F45" s="11" t="s">
        <v>106</v>
      </c>
      <c r="G45" s="11" t="s">
        <v>18</v>
      </c>
      <c r="H45" s="10" t="str">
        <f>HYPERLINK("https://maps.google.com/?t=k&amp;q=50.8298878,-0.059149531&amp;ll=50.8298878,-0.059149531&amp;z=20", "Map")</f>
        <v>Map</v>
      </c>
      <c r="I45" s="17">
        <v>46125</v>
      </c>
      <c r="J45" s="17"/>
    </row>
    <row r="46" spans="1:58" ht="17" x14ac:dyDescent="0.2">
      <c r="A46" s="12"/>
      <c r="B46" s="11" t="s">
        <v>9</v>
      </c>
      <c r="C46" s="11" t="s">
        <v>10</v>
      </c>
      <c r="D46" s="11" t="s">
        <v>11</v>
      </c>
      <c r="E46" s="11" t="s">
        <v>107</v>
      </c>
      <c r="F46" s="11" t="s">
        <v>108</v>
      </c>
      <c r="G46" s="11" t="s">
        <v>18</v>
      </c>
      <c r="H46" s="10" t="str">
        <f>HYPERLINK("https://maps.google.com/?t=k&amp;q=50.83357512,-0.068600297&amp;ll=50.83357512,-0.068600297&amp;z=20", "Map")</f>
        <v>Map</v>
      </c>
      <c r="I46" s="17">
        <v>46125</v>
      </c>
      <c r="J46" s="17"/>
    </row>
    <row r="47" spans="1:58" ht="17" x14ac:dyDescent="0.2">
      <c r="A47" s="12"/>
      <c r="B47" s="11" t="s">
        <v>9</v>
      </c>
      <c r="C47" s="11" t="s">
        <v>10</v>
      </c>
      <c r="D47" s="11" t="s">
        <v>11</v>
      </c>
      <c r="E47" s="11" t="s">
        <v>109</v>
      </c>
      <c r="F47" s="11" t="s">
        <v>110</v>
      </c>
      <c r="G47" s="11" t="s">
        <v>18</v>
      </c>
      <c r="H47" s="10" t="str">
        <f>HYPERLINK("https://maps.google.com/?t=k&amp;q=50.8204338,-0.103601724&amp;ll=50.8204338,-0.103601724&amp;z=20", "Map")</f>
        <v>Map</v>
      </c>
      <c r="I47" s="17">
        <v>46125</v>
      </c>
      <c r="J47" s="17"/>
    </row>
    <row r="48" spans="1:58" ht="17" x14ac:dyDescent="0.2">
      <c r="A48" s="12"/>
      <c r="B48" s="11" t="s">
        <v>9</v>
      </c>
      <c r="C48" s="11" t="s">
        <v>10</v>
      </c>
      <c r="D48" s="11" t="s">
        <v>11</v>
      </c>
      <c r="E48" s="11" t="s">
        <v>111</v>
      </c>
      <c r="F48" s="11" t="s">
        <v>112</v>
      </c>
      <c r="G48" s="11" t="s">
        <v>113</v>
      </c>
      <c r="H48" s="10" t="str">
        <f>HYPERLINK("https://maps.google.com/?t=k&amp;q=50.81945511,-0.112831534&amp;ll=50.81945511,-0.112831534&amp;z=20", "Map")</f>
        <v>Map</v>
      </c>
      <c r="I48" s="17">
        <v>46125</v>
      </c>
      <c r="J48" s="17"/>
    </row>
    <row r="49" spans="1:10" ht="17" x14ac:dyDescent="0.2">
      <c r="A49" s="12"/>
      <c r="B49" s="11" t="s">
        <v>9</v>
      </c>
      <c r="C49" s="11" t="s">
        <v>10</v>
      </c>
      <c r="D49" s="11" t="s">
        <v>11</v>
      </c>
      <c r="E49" s="11" t="s">
        <v>114</v>
      </c>
      <c r="F49" s="11" t="s">
        <v>115</v>
      </c>
      <c r="G49" s="11" t="s">
        <v>18</v>
      </c>
      <c r="H49" s="10" t="str">
        <f>HYPERLINK("https://maps.google.com/?t=k&amp;q=50.8226298,-0.105281434&amp;ll=50.8226298,-0.105281434&amp;z=20", "Map")</f>
        <v>Map</v>
      </c>
      <c r="I49" s="17">
        <v>46126</v>
      </c>
      <c r="J49" s="17"/>
    </row>
    <row r="50" spans="1:10" ht="17" x14ac:dyDescent="0.2">
      <c r="A50" s="12"/>
      <c r="B50" s="11" t="s">
        <v>9</v>
      </c>
      <c r="C50" s="11" t="s">
        <v>10</v>
      </c>
      <c r="D50" s="11" t="s">
        <v>11</v>
      </c>
      <c r="E50" s="11" t="s">
        <v>116</v>
      </c>
      <c r="F50" s="11" t="s">
        <v>101</v>
      </c>
      <c r="G50" s="11" t="s">
        <v>80</v>
      </c>
      <c r="H50" s="10" t="str">
        <f>HYPERLINK("https://maps.google.com/?t=k&amp;q=50.83385449,-0.121165524&amp;ll=50.83385449,-0.121165524&amp;z=20", "Map")</f>
        <v>Map</v>
      </c>
      <c r="I50" s="17">
        <v>46126</v>
      </c>
      <c r="J50" s="17"/>
    </row>
    <row r="51" spans="1:10" ht="17" x14ac:dyDescent="0.2">
      <c r="A51" s="12"/>
      <c r="B51" s="11" t="s">
        <v>9</v>
      </c>
      <c r="C51" s="11" t="s">
        <v>10</v>
      </c>
      <c r="D51" s="11" t="s">
        <v>11</v>
      </c>
      <c r="E51" s="11" t="s">
        <v>117</v>
      </c>
      <c r="F51" s="11" t="s">
        <v>118</v>
      </c>
      <c r="G51" s="11" t="s">
        <v>14</v>
      </c>
      <c r="H51" s="10" t="str">
        <f>HYPERLINK("https://maps.google.com/?t=k&amp;q=50.84149852,-0.096678536&amp;ll=50.84149852,-0.096678536&amp;z=20", "Map")</f>
        <v>Map</v>
      </c>
      <c r="I51" s="17">
        <v>46126</v>
      </c>
      <c r="J51" s="17"/>
    </row>
    <row r="52" spans="1:10" ht="17" x14ac:dyDescent="0.2">
      <c r="A52" s="12"/>
      <c r="B52" s="11" t="s">
        <v>9</v>
      </c>
      <c r="C52" s="11" t="s">
        <v>10</v>
      </c>
      <c r="D52" s="11" t="s">
        <v>11</v>
      </c>
      <c r="E52" s="11" t="s">
        <v>119</v>
      </c>
      <c r="F52" s="11" t="s">
        <v>120</v>
      </c>
      <c r="G52" s="11" t="s">
        <v>18</v>
      </c>
      <c r="H52" s="10" t="str">
        <f>HYPERLINK("https://maps.google.com/?t=k&amp;q=50.8299996,-0.069214388&amp;ll=50.8299996,-0.069214388&amp;z=20", "Map")</f>
        <v>Map</v>
      </c>
      <c r="I52" s="17">
        <v>46126</v>
      </c>
      <c r="J52" s="17"/>
    </row>
    <row r="53" spans="1:10" s="6" customFormat="1" ht="17" x14ac:dyDescent="0.2">
      <c r="A53" s="12"/>
      <c r="B53" s="11" t="s">
        <v>9</v>
      </c>
      <c r="C53" s="11" t="s">
        <v>121</v>
      </c>
      <c r="D53" s="11" t="s">
        <v>122</v>
      </c>
      <c r="E53" s="11" t="s">
        <v>123</v>
      </c>
      <c r="F53" s="11" t="s">
        <v>124</v>
      </c>
      <c r="G53" s="11" t="s">
        <v>18</v>
      </c>
      <c r="H53" s="10" t="str">
        <f>HYPERLINK("https://maps.google.com/?t=k&amp;q=50.8094004,-0.031795362&amp;ll=50.8094004,-0.031795362&amp;z=20", "Map")</f>
        <v>Map</v>
      </c>
      <c r="I53" s="16">
        <v>46127</v>
      </c>
      <c r="J53" s="16"/>
    </row>
    <row r="54" spans="1:10" s="6" customFormat="1" ht="17" x14ac:dyDescent="0.2">
      <c r="A54" s="12"/>
      <c r="B54" s="11" t="s">
        <v>122</v>
      </c>
      <c r="C54" s="11" t="s">
        <v>125</v>
      </c>
      <c r="D54" s="11" t="s">
        <v>122</v>
      </c>
      <c r="E54" s="11" t="s">
        <v>126</v>
      </c>
      <c r="F54" s="11" t="s">
        <v>127</v>
      </c>
      <c r="G54" s="11" t="s">
        <v>18</v>
      </c>
      <c r="H54" s="10" t="str">
        <f>HYPERLINK("https://maps.google.com/?t=k&amp;q=50.84437,-0.130434&amp;ll=50.84437,-0.130434&amp;z=20", "Map")</f>
        <v>Map</v>
      </c>
      <c r="I54" s="16">
        <v>46127</v>
      </c>
      <c r="J54" s="16"/>
    </row>
    <row r="55" spans="1:10" ht="17" x14ac:dyDescent="0.2">
      <c r="B55" s="3" t="s">
        <v>122</v>
      </c>
      <c r="C55" s="3" t="s">
        <v>125</v>
      </c>
      <c r="D55" s="5" t="s">
        <v>122</v>
      </c>
      <c r="E55" s="3" t="s">
        <v>128</v>
      </c>
      <c r="F55" s="5" t="s">
        <v>129</v>
      </c>
      <c r="G55" s="3" t="s">
        <v>130</v>
      </c>
      <c r="H55" s="2" t="str">
        <f>HYPERLINK("https://maps.google.com/?t=k&amp;q=50.8472242,-0.116774145&amp;ll=50.8472242,-0.116774145&amp;z=20", "Map")</f>
        <v>Map</v>
      </c>
      <c r="I55" s="16">
        <v>46127</v>
      </c>
      <c r="J55" s="16"/>
    </row>
    <row r="56" spans="1:10" ht="17" x14ac:dyDescent="0.2">
      <c r="A56" s="12"/>
      <c r="B56" s="11" t="s">
        <v>122</v>
      </c>
      <c r="C56" s="11" t="s">
        <v>125</v>
      </c>
      <c r="D56" s="11" t="s">
        <v>122</v>
      </c>
      <c r="E56" s="11" t="s">
        <v>131</v>
      </c>
      <c r="F56" s="11" t="s">
        <v>132</v>
      </c>
      <c r="G56" s="11" t="s">
        <v>18</v>
      </c>
      <c r="H56" s="10" t="str">
        <f>HYPERLINK("https://maps.google.com/?t=k&amp;q=50.84679014,-0.120266437&amp;ll=50.84679014,-0.120266437&amp;z=20", "Map")</f>
        <v>Map</v>
      </c>
      <c r="I56" s="16">
        <v>46127</v>
      </c>
      <c r="J56" s="16"/>
    </row>
    <row r="57" spans="1:10" ht="17" x14ac:dyDescent="0.2">
      <c r="B57" s="3" t="s">
        <v>122</v>
      </c>
      <c r="C57" s="3" t="s">
        <v>125</v>
      </c>
      <c r="D57" s="5" t="s">
        <v>122</v>
      </c>
      <c r="E57" s="44" t="s">
        <v>133</v>
      </c>
      <c r="F57" s="5" t="s">
        <v>134</v>
      </c>
      <c r="G57" s="3" t="s">
        <v>135</v>
      </c>
      <c r="H57" s="2" t="str">
        <f>HYPERLINK("https://maps.google.com/?t=k&amp;q=50.843902,-0.145575&amp;ll=50.843902,-0.145575&amp;z=20", "Map")</f>
        <v>Map</v>
      </c>
      <c r="I57" s="17">
        <v>46128</v>
      </c>
      <c r="J57" s="17"/>
    </row>
    <row r="58" spans="1:10" ht="17" x14ac:dyDescent="0.2">
      <c r="B58" s="3" t="s">
        <v>122</v>
      </c>
      <c r="C58" s="3" t="s">
        <v>125</v>
      </c>
      <c r="D58" s="5" t="s">
        <v>122</v>
      </c>
      <c r="E58" s="3" t="s">
        <v>136</v>
      </c>
      <c r="F58" s="3" t="s">
        <v>137</v>
      </c>
      <c r="H58" s="2" t="str">
        <f>HYPERLINK("https://maps.google.com/?t=k&amp;q=50.8473649,-0.123135914&amp;ll=50.8473649,-0.123135914&amp;z=20", "Map")</f>
        <v>Map</v>
      </c>
      <c r="I58" s="17">
        <v>46128</v>
      </c>
      <c r="J58" s="17"/>
    </row>
    <row r="59" spans="1:10" ht="17" x14ac:dyDescent="0.2">
      <c r="B59" s="3" t="s">
        <v>122</v>
      </c>
      <c r="C59" s="3" t="s">
        <v>125</v>
      </c>
      <c r="D59" s="5" t="s">
        <v>122</v>
      </c>
      <c r="E59" s="3" t="s">
        <v>138</v>
      </c>
      <c r="F59" s="3" t="s">
        <v>139</v>
      </c>
      <c r="G59" s="3" t="s">
        <v>135</v>
      </c>
      <c r="H59" s="2" t="str">
        <f>HYPERLINK("https://maps.google.com/?t=k&amp;q=50.84416156,-0.144763053&amp;ll=50.84416156,-0.144763053&amp;z=20", "Map")</f>
        <v>Map</v>
      </c>
      <c r="I59" s="17">
        <v>46128</v>
      </c>
      <c r="J59" s="17"/>
    </row>
    <row r="60" spans="1:10" ht="34" x14ac:dyDescent="0.2">
      <c r="B60" s="3" t="s">
        <v>122</v>
      </c>
      <c r="C60" s="3" t="s">
        <v>125</v>
      </c>
      <c r="D60" s="5" t="s">
        <v>122</v>
      </c>
      <c r="E60" s="3" t="s">
        <v>140</v>
      </c>
      <c r="F60" s="3" t="s">
        <v>141</v>
      </c>
      <c r="G60" s="3" t="s">
        <v>18</v>
      </c>
      <c r="H60" s="2" t="str">
        <f>HYPERLINK("https://maps.google.com/?t=k&amp;q=50.84809252,-0.132083498&amp;ll=50.84809252,-0.132083498&amp;z=20", "Map")</f>
        <v>Map</v>
      </c>
      <c r="I60" s="17">
        <v>46128</v>
      </c>
      <c r="J60" s="17"/>
    </row>
    <row r="61" spans="1:10" ht="17" x14ac:dyDescent="0.2">
      <c r="B61" s="3" t="s">
        <v>122</v>
      </c>
      <c r="C61" s="3" t="s">
        <v>125</v>
      </c>
      <c r="D61" s="5" t="s">
        <v>122</v>
      </c>
      <c r="E61" s="3" t="s">
        <v>142</v>
      </c>
      <c r="F61" s="3" t="s">
        <v>143</v>
      </c>
      <c r="G61" s="3" t="s">
        <v>18</v>
      </c>
      <c r="H61" s="2" t="str">
        <f>HYPERLINK("https://maps.google.com/?t=k&amp;q=50.84228981,-0.126165367&amp;ll=50.84228981,-0.126165367&amp;z=20", "Map")</f>
        <v>Map</v>
      </c>
      <c r="I61" s="17">
        <v>46129</v>
      </c>
      <c r="J61" s="17"/>
    </row>
    <row r="62" spans="1:10" ht="17" x14ac:dyDescent="0.2">
      <c r="B62" s="3" t="s">
        <v>9</v>
      </c>
      <c r="C62" s="3" t="s">
        <v>121</v>
      </c>
      <c r="D62" s="5" t="s">
        <v>122</v>
      </c>
      <c r="E62" s="3" t="s">
        <v>144</v>
      </c>
      <c r="F62" s="3" t="s">
        <v>145</v>
      </c>
      <c r="G62" s="3" t="s">
        <v>18</v>
      </c>
      <c r="H62" s="2" t="str">
        <f>HYPERLINK("https://maps.google.com/?t=k&amp;q=50.80347913,-0.035255487&amp;ll=50.80347913,-0.035255487&amp;z=20", "Map")</f>
        <v>Map</v>
      </c>
      <c r="I62" s="17">
        <v>46129</v>
      </c>
      <c r="J62" s="17"/>
    </row>
    <row r="63" spans="1:10" ht="17" x14ac:dyDescent="0.2">
      <c r="B63" s="3" t="s">
        <v>9</v>
      </c>
      <c r="C63" s="3" t="s">
        <v>121</v>
      </c>
      <c r="D63" s="5" t="s">
        <v>122</v>
      </c>
      <c r="E63" s="3" t="s">
        <v>146</v>
      </c>
      <c r="F63" s="3" t="s">
        <v>147</v>
      </c>
      <c r="G63" s="3" t="s">
        <v>18</v>
      </c>
      <c r="H63" s="2" t="str">
        <f>HYPERLINK("https://maps.google.com/?t=k&amp;q=50.82252115,-0.070881899&amp;ll=50.82252115,-0.070881899&amp;z=20", "Map")</f>
        <v>Map</v>
      </c>
      <c r="I63" s="17">
        <v>46129</v>
      </c>
      <c r="J63" s="17"/>
    </row>
    <row r="64" spans="1:10" ht="17" x14ac:dyDescent="0.2">
      <c r="B64" s="3" t="s">
        <v>9</v>
      </c>
      <c r="C64" s="3" t="s">
        <v>121</v>
      </c>
      <c r="D64" s="5" t="s">
        <v>122</v>
      </c>
      <c r="E64" s="3" t="s">
        <v>148</v>
      </c>
      <c r="F64" s="3" t="s">
        <v>149</v>
      </c>
      <c r="G64" s="3" t="s">
        <v>18</v>
      </c>
      <c r="H64" s="2" t="str">
        <f>HYPERLINK("https://maps.google.com/?t=k&amp;q=50.8110129,-0.036984346&amp;ll=50.8110129,-0.036984346&amp;z=20", "Map")</f>
        <v>Map</v>
      </c>
      <c r="I64" s="17">
        <v>46129</v>
      </c>
      <c r="J64" s="17"/>
    </row>
    <row r="65" spans="2:10" ht="17" x14ac:dyDescent="0.2">
      <c r="B65" s="18" t="s">
        <v>9</v>
      </c>
      <c r="C65" s="18" t="s">
        <v>121</v>
      </c>
      <c r="D65" s="35" t="s">
        <v>122</v>
      </c>
      <c r="E65" s="18" t="s">
        <v>150</v>
      </c>
      <c r="F65" s="37" t="s">
        <v>151</v>
      </c>
      <c r="G65" s="18" t="s">
        <v>18</v>
      </c>
      <c r="H65" s="7" t="s">
        <v>152</v>
      </c>
      <c r="I65" s="16">
        <v>46132</v>
      </c>
      <c r="J65" s="16"/>
    </row>
    <row r="66" spans="2:10" ht="17" x14ac:dyDescent="0.2">
      <c r="B66" s="18" t="s">
        <v>9</v>
      </c>
      <c r="C66" s="18" t="s">
        <v>121</v>
      </c>
      <c r="D66" s="35" t="s">
        <v>122</v>
      </c>
      <c r="E66" s="18" t="s">
        <v>153</v>
      </c>
      <c r="F66" s="35" t="s">
        <v>145</v>
      </c>
      <c r="G66" s="18" t="s">
        <v>18</v>
      </c>
      <c r="H66" s="7" t="s">
        <v>152</v>
      </c>
      <c r="I66" s="16">
        <v>46132</v>
      </c>
      <c r="J66" s="16"/>
    </row>
    <row r="67" spans="2:10" ht="17" x14ac:dyDescent="0.2">
      <c r="B67" s="18" t="s">
        <v>9</v>
      </c>
      <c r="C67" s="18" t="s">
        <v>121</v>
      </c>
      <c r="D67" s="35" t="s">
        <v>122</v>
      </c>
      <c r="E67" s="18" t="s">
        <v>154</v>
      </c>
      <c r="F67" s="35" t="s">
        <v>155</v>
      </c>
      <c r="G67" s="18" t="s">
        <v>156</v>
      </c>
      <c r="H67" s="7" t="s">
        <v>152</v>
      </c>
      <c r="I67" s="16">
        <v>46132</v>
      </c>
      <c r="J67" s="16"/>
    </row>
    <row r="68" spans="2:10" ht="17" x14ac:dyDescent="0.2">
      <c r="B68" s="18" t="s">
        <v>9</v>
      </c>
      <c r="C68" s="18" t="s">
        <v>121</v>
      </c>
      <c r="D68" s="35" t="s">
        <v>122</v>
      </c>
      <c r="E68" s="18" t="s">
        <v>157</v>
      </c>
      <c r="F68" s="35" t="s">
        <v>158</v>
      </c>
      <c r="G68" s="18" t="s">
        <v>156</v>
      </c>
      <c r="H68" s="7" t="s">
        <v>152</v>
      </c>
      <c r="I68" s="16">
        <v>46132</v>
      </c>
      <c r="J68" s="16"/>
    </row>
    <row r="69" spans="2:10" ht="34" x14ac:dyDescent="0.2">
      <c r="B69" s="18" t="s">
        <v>9</v>
      </c>
      <c r="C69" s="18" t="s">
        <v>10</v>
      </c>
      <c r="D69" s="35" t="s">
        <v>11</v>
      </c>
      <c r="E69" s="18" t="s">
        <v>159</v>
      </c>
      <c r="F69" s="35" t="s">
        <v>160</v>
      </c>
      <c r="G69" s="18" t="s">
        <v>161</v>
      </c>
      <c r="H69" s="7" t="s">
        <v>152</v>
      </c>
      <c r="I69" s="17">
        <v>46133</v>
      </c>
      <c r="J69" s="17"/>
    </row>
    <row r="70" spans="2:10" ht="17" x14ac:dyDescent="0.2">
      <c r="B70" s="18" t="s">
        <v>9</v>
      </c>
      <c r="C70" s="18" t="s">
        <v>10</v>
      </c>
      <c r="D70" s="35" t="s">
        <v>11</v>
      </c>
      <c r="E70" s="18" t="s">
        <v>162</v>
      </c>
      <c r="F70" s="35" t="s">
        <v>163</v>
      </c>
      <c r="G70" s="18" t="s">
        <v>18</v>
      </c>
      <c r="H70" s="7" t="s">
        <v>152</v>
      </c>
      <c r="I70" s="17">
        <v>46133</v>
      </c>
      <c r="J70" s="17"/>
    </row>
    <row r="71" spans="2:10" ht="17" x14ac:dyDescent="0.2">
      <c r="B71" s="18" t="s">
        <v>9</v>
      </c>
      <c r="C71" s="18" t="s">
        <v>10</v>
      </c>
      <c r="D71" s="35" t="s">
        <v>11</v>
      </c>
      <c r="E71" s="18" t="s">
        <v>164</v>
      </c>
      <c r="F71" s="35" t="s">
        <v>165</v>
      </c>
      <c r="G71" s="18" t="s">
        <v>166</v>
      </c>
      <c r="H71" s="7" t="s">
        <v>152</v>
      </c>
      <c r="I71" s="17">
        <v>46133</v>
      </c>
      <c r="J71" s="17"/>
    </row>
    <row r="72" spans="2:10" ht="17" x14ac:dyDescent="0.2">
      <c r="B72" s="18" t="s">
        <v>9</v>
      </c>
      <c r="C72" s="18" t="s">
        <v>121</v>
      </c>
      <c r="D72" s="35" t="s">
        <v>122</v>
      </c>
      <c r="E72" s="18" t="s">
        <v>167</v>
      </c>
      <c r="F72" s="35" t="s">
        <v>168</v>
      </c>
      <c r="G72" s="18" t="s">
        <v>113</v>
      </c>
      <c r="H72" s="7" t="s">
        <v>152</v>
      </c>
      <c r="I72" s="17">
        <v>46133</v>
      </c>
      <c r="J72" s="17"/>
    </row>
    <row r="73" spans="2:10" ht="17" x14ac:dyDescent="0.2">
      <c r="B73" s="21" t="s">
        <v>122</v>
      </c>
      <c r="C73" s="21" t="s">
        <v>125</v>
      </c>
      <c r="D73" s="36" t="s">
        <v>122</v>
      </c>
      <c r="E73" s="21" t="s">
        <v>169</v>
      </c>
      <c r="F73" s="36" t="s">
        <v>170</v>
      </c>
      <c r="G73" s="21" t="s">
        <v>171</v>
      </c>
      <c r="H73" s="20" t="s">
        <v>152</v>
      </c>
      <c r="I73" s="22">
        <v>46134</v>
      </c>
      <c r="J73" s="22"/>
    </row>
    <row r="74" spans="2:10" ht="34" x14ac:dyDescent="0.2">
      <c r="B74" s="21" t="s">
        <v>122</v>
      </c>
      <c r="C74" s="21" t="s">
        <v>125</v>
      </c>
      <c r="D74" s="36" t="s">
        <v>122</v>
      </c>
      <c r="E74" s="21" t="s">
        <v>172</v>
      </c>
      <c r="F74" s="36" t="s">
        <v>173</v>
      </c>
      <c r="G74" s="21" t="s">
        <v>18</v>
      </c>
      <c r="H74" s="20" t="s">
        <v>152</v>
      </c>
      <c r="I74" s="22">
        <v>46134</v>
      </c>
      <c r="J74" s="43"/>
    </row>
    <row r="75" spans="2:10" ht="16" x14ac:dyDescent="0.2">
      <c r="B75" s="28"/>
      <c r="C75" s="28"/>
      <c r="D75" s="28"/>
      <c r="E75" s="28"/>
      <c r="F75" s="28"/>
      <c r="G75" s="28"/>
      <c r="H75" s="27"/>
      <c r="I75" s="29"/>
      <c r="J75" s="29"/>
    </row>
    <row r="76" spans="2:10" ht="17" x14ac:dyDescent="0.2">
      <c r="B76" s="18" t="s">
        <v>122</v>
      </c>
      <c r="C76" s="18" t="s">
        <v>125</v>
      </c>
      <c r="D76" s="35" t="s">
        <v>122</v>
      </c>
      <c r="E76" s="7" t="s">
        <v>174</v>
      </c>
      <c r="F76" s="18" t="s">
        <v>175</v>
      </c>
      <c r="G76" s="18" t="s">
        <v>176</v>
      </c>
      <c r="H76" s="7" t="s">
        <v>152</v>
      </c>
      <c r="I76" s="22">
        <v>46134</v>
      </c>
      <c r="J76" s="43"/>
    </row>
    <row r="77" spans="2:10" ht="17" x14ac:dyDescent="0.2">
      <c r="B77" s="18" t="s">
        <v>122</v>
      </c>
      <c r="C77" s="18" t="s">
        <v>125</v>
      </c>
      <c r="D77" s="35" t="s">
        <v>122</v>
      </c>
      <c r="E77" s="7" t="s">
        <v>177</v>
      </c>
      <c r="F77" s="18" t="s">
        <v>178</v>
      </c>
      <c r="G77" s="18" t="s">
        <v>18</v>
      </c>
      <c r="H77" s="7" t="s">
        <v>152</v>
      </c>
      <c r="I77" s="22">
        <v>46134</v>
      </c>
      <c r="J77" s="43"/>
    </row>
    <row r="78" spans="2:10" ht="17" x14ac:dyDescent="0.2">
      <c r="B78" s="18" t="s">
        <v>122</v>
      </c>
      <c r="C78" s="18" t="s">
        <v>125</v>
      </c>
      <c r="D78" s="35" t="s">
        <v>122</v>
      </c>
      <c r="E78" s="7" t="s">
        <v>179</v>
      </c>
      <c r="F78" s="18" t="s">
        <v>180</v>
      </c>
      <c r="G78" s="18" t="s">
        <v>176</v>
      </c>
      <c r="H78" s="7" t="s">
        <v>152</v>
      </c>
      <c r="I78" s="8">
        <v>46135</v>
      </c>
      <c r="J78" s="8"/>
    </row>
    <row r="79" spans="2:10" ht="17" x14ac:dyDescent="0.2">
      <c r="B79" s="18" t="s">
        <v>122</v>
      </c>
      <c r="C79" s="18" t="s">
        <v>125</v>
      </c>
      <c r="D79" s="35" t="s">
        <v>122</v>
      </c>
      <c r="E79" s="7" t="s">
        <v>181</v>
      </c>
      <c r="F79" s="18" t="s">
        <v>182</v>
      </c>
      <c r="G79" s="18">
        <v>10</v>
      </c>
      <c r="H79" s="7" t="s">
        <v>152</v>
      </c>
      <c r="I79" s="8">
        <v>46135</v>
      </c>
      <c r="J79" s="8"/>
    </row>
    <row r="80" spans="2:10" ht="17" x14ac:dyDescent="0.2">
      <c r="B80" s="18" t="s">
        <v>122</v>
      </c>
      <c r="C80" s="18" t="s">
        <v>122</v>
      </c>
      <c r="D80" s="35" t="s">
        <v>183</v>
      </c>
      <c r="E80" s="7" t="s">
        <v>184</v>
      </c>
      <c r="F80" s="18" t="s">
        <v>185</v>
      </c>
      <c r="G80" s="18" t="s">
        <v>135</v>
      </c>
      <c r="H80" s="7" t="s">
        <v>152</v>
      </c>
      <c r="I80" s="8">
        <v>46135</v>
      </c>
      <c r="J80" s="8"/>
    </row>
    <row r="81" spans="2:63" ht="17" x14ac:dyDescent="0.2">
      <c r="B81" s="18" t="s">
        <v>122</v>
      </c>
      <c r="C81" s="18" t="s">
        <v>125</v>
      </c>
      <c r="D81" s="35" t="s">
        <v>122</v>
      </c>
      <c r="E81" s="7" t="s">
        <v>186</v>
      </c>
      <c r="F81" s="18" t="s">
        <v>187</v>
      </c>
      <c r="G81" s="18" t="s">
        <v>188</v>
      </c>
      <c r="H81" s="7" t="s">
        <v>152</v>
      </c>
      <c r="I81" s="8">
        <v>46135</v>
      </c>
      <c r="J81" s="8"/>
    </row>
    <row r="82" spans="2:63" ht="32" x14ac:dyDescent="0.2">
      <c r="B82" s="18" t="s">
        <v>122</v>
      </c>
      <c r="C82" s="18" t="s">
        <v>125</v>
      </c>
      <c r="D82" s="35" t="s">
        <v>122</v>
      </c>
      <c r="E82" s="7" t="s">
        <v>189</v>
      </c>
      <c r="F82" s="18" t="s">
        <v>190</v>
      </c>
      <c r="G82" s="24"/>
      <c r="H82" s="7" t="s">
        <v>152</v>
      </c>
      <c r="I82" s="8">
        <v>46136</v>
      </c>
      <c r="J82" s="8"/>
    </row>
    <row r="83" spans="2:63" ht="17" x14ac:dyDescent="0.2">
      <c r="B83" s="18" t="s">
        <v>122</v>
      </c>
      <c r="C83" s="18" t="s">
        <v>125</v>
      </c>
      <c r="D83" s="35" t="s">
        <v>122</v>
      </c>
      <c r="E83" s="7" t="s">
        <v>191</v>
      </c>
      <c r="F83" s="18" t="s">
        <v>192</v>
      </c>
      <c r="G83" s="18" t="s">
        <v>188</v>
      </c>
      <c r="H83" s="7" t="s">
        <v>152</v>
      </c>
      <c r="I83" s="8">
        <v>46136</v>
      </c>
      <c r="J83" s="8"/>
    </row>
    <row r="84" spans="2:63" ht="17" x14ac:dyDescent="0.2">
      <c r="B84" s="18" t="s">
        <v>122</v>
      </c>
      <c r="C84" s="18" t="s">
        <v>125</v>
      </c>
      <c r="D84" s="35" t="s">
        <v>122</v>
      </c>
      <c r="E84" s="7" t="s">
        <v>193</v>
      </c>
      <c r="F84" s="18" t="s">
        <v>175</v>
      </c>
      <c r="G84" s="18" t="s">
        <v>176</v>
      </c>
      <c r="H84" s="7" t="s">
        <v>152</v>
      </c>
      <c r="I84" s="8">
        <v>46136</v>
      </c>
      <c r="J84" s="8"/>
    </row>
    <row r="85" spans="2:63" ht="32" x14ac:dyDescent="0.2">
      <c r="B85" s="18" t="s">
        <v>194</v>
      </c>
      <c r="C85" s="18" t="s">
        <v>125</v>
      </c>
      <c r="D85" s="35" t="s">
        <v>183</v>
      </c>
      <c r="E85" s="7" t="s">
        <v>195</v>
      </c>
      <c r="F85" s="18" t="s">
        <v>196</v>
      </c>
      <c r="G85" s="18" t="s">
        <v>197</v>
      </c>
      <c r="H85" s="7" t="s">
        <v>152</v>
      </c>
      <c r="I85" s="8">
        <v>46136</v>
      </c>
      <c r="J85" s="8"/>
    </row>
    <row r="86" spans="2:63" s="26" customFormat="1" x14ac:dyDescent="0.2">
      <c r="B86" s="32"/>
      <c r="C86" s="32"/>
      <c r="D86" s="32"/>
      <c r="E86" s="32"/>
      <c r="F86" s="32"/>
      <c r="G86" s="32"/>
      <c r="H86" s="32"/>
      <c r="I86" s="33"/>
      <c r="J86" s="33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</row>
    <row r="87" spans="2:63" ht="17" x14ac:dyDescent="0.2">
      <c r="B87" s="18" t="s">
        <v>9</v>
      </c>
      <c r="C87" s="18" t="s">
        <v>10</v>
      </c>
      <c r="D87" s="18" t="s">
        <v>11</v>
      </c>
      <c r="E87" s="7" t="s">
        <v>198</v>
      </c>
      <c r="F87" s="35" t="s">
        <v>55</v>
      </c>
      <c r="G87" s="18" t="s">
        <v>18</v>
      </c>
      <c r="H87" s="7" t="s">
        <v>152</v>
      </c>
      <c r="I87" s="8">
        <v>46139</v>
      </c>
      <c r="J87" s="25"/>
    </row>
    <row r="88" spans="2:63" ht="32" x14ac:dyDescent="0.2">
      <c r="B88" s="18" t="s">
        <v>9</v>
      </c>
      <c r="C88" s="18" t="s">
        <v>10</v>
      </c>
      <c r="D88" s="18" t="s">
        <v>11</v>
      </c>
      <c r="E88" s="7" t="s">
        <v>199</v>
      </c>
      <c r="F88" s="18" t="s">
        <v>200</v>
      </c>
      <c r="G88" s="18" t="s">
        <v>95</v>
      </c>
      <c r="H88" s="7" t="s">
        <v>152</v>
      </c>
      <c r="I88" s="8">
        <v>46139</v>
      </c>
      <c r="J88" s="25"/>
    </row>
    <row r="89" spans="2:63" ht="17" x14ac:dyDescent="0.2">
      <c r="B89" s="18" t="s">
        <v>122</v>
      </c>
      <c r="C89" s="18" t="s">
        <v>125</v>
      </c>
      <c r="D89" s="18" t="s">
        <v>122</v>
      </c>
      <c r="E89" s="7" t="s">
        <v>201</v>
      </c>
      <c r="F89" s="18" t="s">
        <v>202</v>
      </c>
      <c r="G89" s="18" t="s">
        <v>18</v>
      </c>
      <c r="H89" s="7" t="s">
        <v>152</v>
      </c>
      <c r="I89" s="8">
        <v>46139</v>
      </c>
      <c r="J89" s="25"/>
    </row>
    <row r="90" spans="2:63" x14ac:dyDescent="0.2">
      <c r="B90" s="32"/>
      <c r="C90" s="32"/>
      <c r="D90" s="32"/>
      <c r="E90" s="32"/>
      <c r="F90" s="32"/>
      <c r="G90" s="32"/>
      <c r="H90" s="32"/>
      <c r="I90" s="38"/>
      <c r="J90" s="38"/>
    </row>
    <row r="91" spans="2:63" ht="17" x14ac:dyDescent="0.2">
      <c r="B91" s="18" t="s">
        <v>122</v>
      </c>
      <c r="C91" s="18" t="s">
        <v>125</v>
      </c>
      <c r="D91" s="18" t="s">
        <v>183</v>
      </c>
      <c r="E91" s="7" t="s">
        <v>203</v>
      </c>
      <c r="F91" s="18" t="s">
        <v>204</v>
      </c>
      <c r="G91" s="18" t="s">
        <v>205</v>
      </c>
      <c r="H91" s="7" t="s">
        <v>152</v>
      </c>
      <c r="I91" s="8">
        <v>46139</v>
      </c>
      <c r="J91" s="8"/>
    </row>
    <row r="92" spans="2:63" ht="17" x14ac:dyDescent="0.2">
      <c r="B92" s="18" t="s">
        <v>9</v>
      </c>
      <c r="C92" s="18" t="s">
        <v>10</v>
      </c>
      <c r="D92" s="18" t="s">
        <v>183</v>
      </c>
      <c r="E92" s="7" t="s">
        <v>206</v>
      </c>
      <c r="F92" s="18" t="s">
        <v>207</v>
      </c>
      <c r="G92" s="18" t="s">
        <v>95</v>
      </c>
      <c r="H92" s="7" t="s">
        <v>152</v>
      </c>
      <c r="I92" s="8">
        <v>46140</v>
      </c>
      <c r="J92" s="8"/>
    </row>
    <row r="93" spans="2:63" ht="17" x14ac:dyDescent="0.2">
      <c r="B93" s="18" t="s">
        <v>122</v>
      </c>
      <c r="C93" s="18" t="s">
        <v>125</v>
      </c>
      <c r="D93" s="18" t="s">
        <v>183</v>
      </c>
      <c r="E93" s="7" t="s">
        <v>208</v>
      </c>
      <c r="F93" s="18" t="s">
        <v>209</v>
      </c>
      <c r="G93" s="18" t="s">
        <v>18</v>
      </c>
      <c r="H93" s="7" t="s">
        <v>152</v>
      </c>
      <c r="I93" s="8">
        <v>46140</v>
      </c>
      <c r="J93" s="8"/>
    </row>
    <row r="94" spans="2:63" ht="17" x14ac:dyDescent="0.2">
      <c r="B94" s="18" t="s">
        <v>122</v>
      </c>
      <c r="C94" s="18" t="s">
        <v>125</v>
      </c>
      <c r="D94" s="18" t="s">
        <v>183</v>
      </c>
      <c r="E94" s="7" t="s">
        <v>210</v>
      </c>
      <c r="F94" s="18" t="s">
        <v>211</v>
      </c>
      <c r="G94" s="18" t="s">
        <v>18</v>
      </c>
      <c r="H94" s="7" t="s">
        <v>152</v>
      </c>
      <c r="I94" s="8">
        <v>46140</v>
      </c>
      <c r="J94" s="8"/>
    </row>
    <row r="95" spans="2:63" ht="17" x14ac:dyDescent="0.2">
      <c r="B95" s="18" t="s">
        <v>122</v>
      </c>
      <c r="C95" s="18" t="s">
        <v>125</v>
      </c>
      <c r="D95" s="18" t="s">
        <v>183</v>
      </c>
      <c r="E95" s="7" t="s">
        <v>212</v>
      </c>
      <c r="F95" s="18" t="s">
        <v>213</v>
      </c>
      <c r="G95" s="18" t="s">
        <v>214</v>
      </c>
      <c r="H95" s="7" t="s">
        <v>152</v>
      </c>
      <c r="I95" s="8">
        <v>46140</v>
      </c>
      <c r="J95" s="8"/>
    </row>
    <row r="96" spans="2:63" ht="15" customHeight="1" x14ac:dyDescent="0.2">
      <c r="B96" s="18" t="s">
        <v>122</v>
      </c>
      <c r="C96" s="18" t="s">
        <v>125</v>
      </c>
      <c r="D96" s="18" t="s">
        <v>122</v>
      </c>
      <c r="E96" s="7" t="s">
        <v>215</v>
      </c>
      <c r="F96" s="18" t="s">
        <v>216</v>
      </c>
      <c r="G96" s="18" t="s">
        <v>217</v>
      </c>
      <c r="H96" s="7" t="s">
        <v>152</v>
      </c>
      <c r="I96" s="8">
        <v>46141</v>
      </c>
      <c r="J96" s="8"/>
    </row>
    <row r="97" spans="1:10" ht="15" customHeight="1" x14ac:dyDescent="0.2">
      <c r="B97" s="18" t="s">
        <v>122</v>
      </c>
      <c r="C97" s="18" t="s">
        <v>125</v>
      </c>
      <c r="D97" s="18" t="s">
        <v>122</v>
      </c>
      <c r="E97" s="7" t="s">
        <v>218</v>
      </c>
      <c r="F97" s="18" t="s">
        <v>219</v>
      </c>
      <c r="G97" s="18" t="s">
        <v>135</v>
      </c>
      <c r="H97" s="7" t="s">
        <v>152</v>
      </c>
      <c r="I97" s="8">
        <v>46141</v>
      </c>
      <c r="J97" s="8"/>
    </row>
    <row r="98" spans="1:10" ht="15" customHeight="1" x14ac:dyDescent="0.2">
      <c r="B98" s="18" t="s">
        <v>122</v>
      </c>
      <c r="C98" s="18" t="s">
        <v>125</v>
      </c>
      <c r="D98" s="18" t="s">
        <v>122</v>
      </c>
      <c r="E98" s="7" t="s">
        <v>220</v>
      </c>
      <c r="F98" s="18" t="s">
        <v>221</v>
      </c>
      <c r="G98" s="18" t="s">
        <v>135</v>
      </c>
      <c r="H98" s="7" t="s">
        <v>152</v>
      </c>
      <c r="I98" s="8">
        <v>46141</v>
      </c>
      <c r="J98" s="8"/>
    </row>
    <row r="99" spans="1:10" ht="15" customHeight="1" x14ac:dyDescent="0.2">
      <c r="B99" s="18" t="s">
        <v>122</v>
      </c>
      <c r="C99" s="18" t="s">
        <v>125</v>
      </c>
      <c r="D99" s="18" t="s">
        <v>183</v>
      </c>
      <c r="E99" s="7" t="s">
        <v>222</v>
      </c>
      <c r="F99" s="18" t="s">
        <v>223</v>
      </c>
      <c r="G99" s="18" t="s">
        <v>18</v>
      </c>
      <c r="H99" s="7" t="s">
        <v>152</v>
      </c>
      <c r="I99" s="8">
        <v>46141</v>
      </c>
      <c r="J99" s="8"/>
    </row>
    <row r="100" spans="1:10" ht="15" customHeight="1" x14ac:dyDescent="0.2">
      <c r="B100" s="18" t="s">
        <v>122</v>
      </c>
      <c r="C100" s="18" t="s">
        <v>125</v>
      </c>
      <c r="D100" s="18" t="s">
        <v>122</v>
      </c>
      <c r="E100" s="7" t="s">
        <v>224</v>
      </c>
      <c r="F100" s="18" t="s">
        <v>225</v>
      </c>
      <c r="G100" s="18" t="s">
        <v>226</v>
      </c>
      <c r="H100" s="7" t="s">
        <v>152</v>
      </c>
      <c r="I100" s="8">
        <v>46142</v>
      </c>
      <c r="J100" s="8"/>
    </row>
    <row r="101" spans="1:10" ht="15" customHeight="1" x14ac:dyDescent="0.2">
      <c r="B101" s="18" t="s">
        <v>122</v>
      </c>
      <c r="C101" s="18" t="s">
        <v>125</v>
      </c>
      <c r="D101" s="18" t="s">
        <v>122</v>
      </c>
      <c r="E101" s="7" t="s">
        <v>227</v>
      </c>
      <c r="F101" s="18" t="s">
        <v>225</v>
      </c>
      <c r="G101" s="18" t="s">
        <v>226</v>
      </c>
      <c r="H101" s="7" t="s">
        <v>152</v>
      </c>
      <c r="I101" s="8">
        <v>46142</v>
      </c>
      <c r="J101" s="8"/>
    </row>
    <row r="102" spans="1:10" ht="15" customHeight="1" x14ac:dyDescent="0.2">
      <c r="B102" s="18" t="s">
        <v>228</v>
      </c>
      <c r="C102" s="18" t="s">
        <v>125</v>
      </c>
      <c r="D102" s="18" t="s">
        <v>183</v>
      </c>
      <c r="E102" s="7" t="s">
        <v>229</v>
      </c>
      <c r="F102" s="18" t="s">
        <v>230</v>
      </c>
      <c r="G102" s="24"/>
      <c r="H102" s="7" t="s">
        <v>152</v>
      </c>
      <c r="I102" s="8">
        <v>46142</v>
      </c>
      <c r="J102" s="8"/>
    </row>
    <row r="103" spans="1:10" ht="15" customHeight="1" x14ac:dyDescent="0.2">
      <c r="B103" s="18" t="s">
        <v>228</v>
      </c>
      <c r="C103" s="18" t="s">
        <v>231</v>
      </c>
      <c r="D103" s="18" t="s">
        <v>183</v>
      </c>
      <c r="E103" s="7" t="s">
        <v>232</v>
      </c>
      <c r="F103" s="18" t="s">
        <v>233</v>
      </c>
      <c r="G103" s="24"/>
      <c r="H103" s="7" t="s">
        <v>152</v>
      </c>
      <c r="I103" s="8">
        <v>46142</v>
      </c>
      <c r="J103" s="8"/>
    </row>
    <row r="104" spans="1:10" ht="15" customHeight="1" x14ac:dyDescent="0.2">
      <c r="B104" s="18" t="s">
        <v>228</v>
      </c>
      <c r="C104" s="18" t="s">
        <v>231</v>
      </c>
      <c r="D104" s="18" t="s">
        <v>183</v>
      </c>
      <c r="E104" s="7" t="s">
        <v>234</v>
      </c>
      <c r="F104" s="18" t="s">
        <v>235</v>
      </c>
      <c r="G104" s="18" t="s">
        <v>156</v>
      </c>
      <c r="H104" s="7" t="s">
        <v>152</v>
      </c>
      <c r="I104" s="42">
        <v>46143</v>
      </c>
      <c r="J104" s="42"/>
    </row>
    <row r="105" spans="1:10" ht="15" customHeight="1" x14ac:dyDescent="0.2">
      <c r="B105" s="18" t="s">
        <v>228</v>
      </c>
      <c r="C105" s="18" t="s">
        <v>231</v>
      </c>
      <c r="D105" s="18" t="s">
        <v>183</v>
      </c>
      <c r="E105" s="7" t="s">
        <v>236</v>
      </c>
      <c r="F105" s="18" t="s">
        <v>237</v>
      </c>
      <c r="G105" s="24"/>
      <c r="H105" s="7" t="s">
        <v>152</v>
      </c>
      <c r="I105" s="42">
        <v>46143</v>
      </c>
      <c r="J105" s="42"/>
    </row>
    <row r="106" spans="1:10" ht="15" customHeight="1" x14ac:dyDescent="0.2">
      <c r="B106" s="18" t="s">
        <v>228</v>
      </c>
      <c r="C106" s="18" t="s">
        <v>231</v>
      </c>
      <c r="D106" s="18" t="s">
        <v>183</v>
      </c>
      <c r="E106" s="7" t="s">
        <v>238</v>
      </c>
      <c r="F106" s="18" t="s">
        <v>239</v>
      </c>
      <c r="G106" s="24"/>
      <c r="H106" s="7" t="s">
        <v>152</v>
      </c>
      <c r="I106" s="42">
        <v>46143</v>
      </c>
      <c r="J106" s="42"/>
    </row>
    <row r="107" spans="1:10" ht="15" customHeight="1" x14ac:dyDescent="0.2">
      <c r="B107" s="18" t="s">
        <v>228</v>
      </c>
      <c r="C107" s="18" t="s">
        <v>231</v>
      </c>
      <c r="D107" s="18" t="s">
        <v>183</v>
      </c>
      <c r="E107" s="7" t="s">
        <v>240</v>
      </c>
      <c r="F107" s="18" t="s">
        <v>241</v>
      </c>
      <c r="G107" s="24"/>
      <c r="H107" s="7" t="s">
        <v>152</v>
      </c>
      <c r="I107" s="42">
        <v>46143</v>
      </c>
      <c r="J107" s="42"/>
    </row>
    <row r="108" spans="1:10" ht="15" customHeight="1" x14ac:dyDescent="0.2">
      <c r="B108" s="18" t="s">
        <v>228</v>
      </c>
      <c r="C108" s="18" t="s">
        <v>231</v>
      </c>
      <c r="D108" s="18" t="s">
        <v>183</v>
      </c>
      <c r="E108" s="7" t="s">
        <v>242</v>
      </c>
      <c r="F108" s="18" t="s">
        <v>243</v>
      </c>
      <c r="G108" s="18" t="s">
        <v>156</v>
      </c>
      <c r="H108" s="7" t="s">
        <v>152</v>
      </c>
      <c r="I108" s="42">
        <v>46146</v>
      </c>
      <c r="J108" s="42"/>
    </row>
    <row r="109" spans="1:10" ht="15" customHeight="1" x14ac:dyDescent="0.2">
      <c r="B109" s="18" t="s">
        <v>228</v>
      </c>
      <c r="C109" s="18" t="s">
        <v>231</v>
      </c>
      <c r="D109" s="18" t="s">
        <v>183</v>
      </c>
      <c r="E109" s="7" t="s">
        <v>244</v>
      </c>
      <c r="F109" s="18" t="s">
        <v>245</v>
      </c>
      <c r="G109" s="24"/>
      <c r="H109" s="7" t="s">
        <v>152</v>
      </c>
      <c r="I109" s="42">
        <v>46146</v>
      </c>
      <c r="J109" s="42"/>
    </row>
    <row r="110" spans="1:10" ht="15" customHeight="1" x14ac:dyDescent="0.2">
      <c r="A110" s="39"/>
      <c r="B110" s="40"/>
      <c r="C110" s="40"/>
      <c r="D110" s="40"/>
      <c r="E110" s="40"/>
      <c r="F110" s="40"/>
      <c r="G110" s="40"/>
      <c r="H110" s="40"/>
      <c r="I110" s="41"/>
      <c r="J110" s="41"/>
    </row>
    <row r="111" spans="1:10" ht="15" customHeight="1" x14ac:dyDescent="0.2">
      <c r="I111" s="19"/>
      <c r="J111" s="19"/>
    </row>
    <row r="112" spans="1:10" ht="15" customHeight="1" x14ac:dyDescent="0.2">
      <c r="I112" s="19"/>
      <c r="J112" s="19"/>
    </row>
    <row r="113" spans="9:10" ht="15" customHeight="1" x14ac:dyDescent="0.2">
      <c r="I113" s="19"/>
      <c r="J113" s="19"/>
    </row>
    <row r="114" spans="9:10" ht="15" customHeight="1" x14ac:dyDescent="0.2">
      <c r="I114" s="19"/>
      <c r="J114" s="19"/>
    </row>
    <row r="115" spans="9:10" ht="15" customHeight="1" x14ac:dyDescent="0.2">
      <c r="I115" s="19"/>
      <c r="J115" s="19"/>
    </row>
    <row r="116" spans="9:10" ht="15" customHeight="1" x14ac:dyDescent="0.2">
      <c r="I116" s="19"/>
      <c r="J116" s="19"/>
    </row>
    <row r="117" spans="9:10" ht="15" customHeight="1" x14ac:dyDescent="0.2">
      <c r="I117" s="19"/>
      <c r="J117" s="19"/>
    </row>
    <row r="118" spans="9:10" ht="15" customHeight="1" x14ac:dyDescent="0.2">
      <c r="I118" s="19"/>
      <c r="J118" s="19"/>
    </row>
    <row r="119" spans="9:10" ht="15" customHeight="1" x14ac:dyDescent="0.2">
      <c r="I119" s="19"/>
      <c r="J119" s="19"/>
    </row>
    <row r="120" spans="9:10" ht="15" customHeight="1" x14ac:dyDescent="0.2">
      <c r="I120" s="19"/>
      <c r="J120" s="19"/>
    </row>
    <row r="121" spans="9:10" ht="15" customHeight="1" x14ac:dyDescent="0.2">
      <c r="I121" s="19"/>
      <c r="J121" s="19"/>
    </row>
    <row r="122" spans="9:10" ht="15" customHeight="1" x14ac:dyDescent="0.2">
      <c r="I122" s="19"/>
      <c r="J122" s="19"/>
    </row>
    <row r="123" spans="9:10" ht="15" customHeight="1" x14ac:dyDescent="0.2">
      <c r="I123" s="19"/>
      <c r="J123" s="19"/>
    </row>
    <row r="124" spans="9:10" ht="15" customHeight="1" x14ac:dyDescent="0.2">
      <c r="I124" s="19"/>
      <c r="J124" s="19"/>
    </row>
    <row r="125" spans="9:10" ht="15" customHeight="1" x14ac:dyDescent="0.2">
      <c r="I125" s="19"/>
      <c r="J125" s="19"/>
    </row>
    <row r="126" spans="9:10" ht="15" customHeight="1" x14ac:dyDescent="0.2">
      <c r="I126" s="19"/>
      <c r="J126" s="19"/>
    </row>
    <row r="127" spans="9:10" ht="15" customHeight="1" x14ac:dyDescent="0.2">
      <c r="I127" s="19"/>
      <c r="J127" s="19"/>
    </row>
    <row r="128" spans="9:10" ht="15" customHeight="1" x14ac:dyDescent="0.2">
      <c r="I128" s="19"/>
      <c r="J128" s="19"/>
    </row>
    <row r="129" spans="9:10" ht="15" customHeight="1" x14ac:dyDescent="0.2">
      <c r="I129" s="19"/>
      <c r="J129" s="19"/>
    </row>
    <row r="130" spans="9:10" ht="15" customHeight="1" x14ac:dyDescent="0.2">
      <c r="I130" s="19"/>
      <c r="J130" s="19"/>
    </row>
    <row r="131" spans="9:10" ht="15" customHeight="1" x14ac:dyDescent="0.2">
      <c r="I131" s="19"/>
      <c r="J131" s="19"/>
    </row>
    <row r="132" spans="9:10" ht="15" customHeight="1" x14ac:dyDescent="0.2">
      <c r="I132" s="19"/>
      <c r="J132" s="19"/>
    </row>
    <row r="133" spans="9:10" ht="15" customHeight="1" x14ac:dyDescent="0.2">
      <c r="I133" s="19"/>
      <c r="J133" s="19"/>
    </row>
    <row r="134" spans="9:10" ht="15" customHeight="1" x14ac:dyDescent="0.2">
      <c r="I134" s="19"/>
      <c r="J134" s="19"/>
    </row>
    <row r="135" spans="9:10" ht="15" customHeight="1" x14ac:dyDescent="0.2">
      <c r="I135" s="19"/>
      <c r="J135" s="19"/>
    </row>
    <row r="136" spans="9:10" ht="15" customHeight="1" x14ac:dyDescent="0.2">
      <c r="I136" s="19"/>
      <c r="J136" s="19"/>
    </row>
    <row r="137" spans="9:10" ht="15" customHeight="1" x14ac:dyDescent="0.2">
      <c r="I137" s="19"/>
      <c r="J137" s="19"/>
    </row>
    <row r="138" spans="9:10" ht="15" customHeight="1" x14ac:dyDescent="0.2">
      <c r="I138" s="19"/>
      <c r="J138" s="19"/>
    </row>
    <row r="139" spans="9:10" ht="15" customHeight="1" x14ac:dyDescent="0.2">
      <c r="I139" s="19"/>
      <c r="J139" s="19"/>
    </row>
    <row r="140" spans="9:10" ht="15" customHeight="1" x14ac:dyDescent="0.2">
      <c r="I140" s="19"/>
      <c r="J140" s="19"/>
    </row>
    <row r="141" spans="9:10" ht="15" customHeight="1" x14ac:dyDescent="0.2">
      <c r="I141" s="19"/>
      <c r="J141" s="19"/>
    </row>
    <row r="142" spans="9:10" ht="15" customHeight="1" x14ac:dyDescent="0.2">
      <c r="I142" s="19"/>
      <c r="J142" s="19"/>
    </row>
    <row r="143" spans="9:10" ht="15" customHeight="1" x14ac:dyDescent="0.2">
      <c r="I143" s="19"/>
      <c r="J143" s="19"/>
    </row>
    <row r="144" spans="9:10" ht="15" customHeight="1" x14ac:dyDescent="0.2">
      <c r="I144" s="19"/>
      <c r="J144" s="19"/>
    </row>
    <row r="145" spans="9:10" ht="15" customHeight="1" x14ac:dyDescent="0.2">
      <c r="I145" s="19"/>
      <c r="J145" s="19"/>
    </row>
    <row r="146" spans="9:10" ht="15" customHeight="1" x14ac:dyDescent="0.2">
      <c r="I146" s="19"/>
      <c r="J146" s="19"/>
    </row>
    <row r="147" spans="9:10" ht="15" customHeight="1" x14ac:dyDescent="0.2">
      <c r="I147" s="19"/>
      <c r="J147" s="19"/>
    </row>
    <row r="148" spans="9:10" ht="15" customHeight="1" x14ac:dyDescent="0.2">
      <c r="I148" s="19"/>
      <c r="J148" s="19"/>
    </row>
    <row r="149" spans="9:10" ht="15" customHeight="1" x14ac:dyDescent="0.2">
      <c r="I149" s="19"/>
      <c r="J149" s="19"/>
    </row>
    <row r="150" spans="9:10" ht="15" customHeight="1" x14ac:dyDescent="0.2">
      <c r="I150" s="19"/>
      <c r="J150" s="19"/>
    </row>
    <row r="151" spans="9:10" ht="15" customHeight="1" x14ac:dyDescent="0.2">
      <c r="I151" s="19"/>
      <c r="J151" s="19"/>
    </row>
    <row r="152" spans="9:10" ht="15" customHeight="1" x14ac:dyDescent="0.2">
      <c r="I152" s="19"/>
      <c r="J152" s="19"/>
    </row>
    <row r="153" spans="9:10" ht="15" customHeight="1" x14ac:dyDescent="0.2">
      <c r="I153" s="19"/>
      <c r="J153" s="19"/>
    </row>
    <row r="154" spans="9:10" ht="15" customHeight="1" x14ac:dyDescent="0.2">
      <c r="I154" s="19"/>
      <c r="J154" s="19"/>
    </row>
    <row r="155" spans="9:10" ht="15" customHeight="1" x14ac:dyDescent="0.2">
      <c r="I155" s="19"/>
      <c r="J155" s="19"/>
    </row>
    <row r="156" spans="9:10" ht="15" customHeight="1" x14ac:dyDescent="0.2">
      <c r="I156" s="19"/>
      <c r="J156" s="19"/>
    </row>
    <row r="157" spans="9:10" ht="15" customHeight="1" x14ac:dyDescent="0.2">
      <c r="I157" s="19"/>
      <c r="J157" s="19"/>
    </row>
    <row r="158" spans="9:10" ht="15" customHeight="1" x14ac:dyDescent="0.2">
      <c r="I158" s="19"/>
      <c r="J158" s="19"/>
    </row>
    <row r="159" spans="9:10" ht="15" customHeight="1" x14ac:dyDescent="0.2">
      <c r="I159" s="19"/>
      <c r="J159" s="19"/>
    </row>
    <row r="160" spans="9:10" ht="15" customHeight="1" x14ac:dyDescent="0.2">
      <c r="I160" s="19"/>
      <c r="J160" s="19"/>
    </row>
    <row r="161" spans="9:10" ht="15" customHeight="1" x14ac:dyDescent="0.2">
      <c r="I161" s="19"/>
      <c r="J161" s="19"/>
    </row>
    <row r="162" spans="9:10" ht="15" customHeight="1" x14ac:dyDescent="0.2">
      <c r="I162" s="19"/>
      <c r="J162" s="19"/>
    </row>
    <row r="163" spans="9:10" ht="15" customHeight="1" x14ac:dyDescent="0.2">
      <c r="I163" s="19"/>
      <c r="J163" s="19"/>
    </row>
    <row r="164" spans="9:10" ht="15" customHeight="1" x14ac:dyDescent="0.2">
      <c r="I164" s="19"/>
      <c r="J164" s="19"/>
    </row>
    <row r="165" spans="9:10" ht="15" customHeight="1" x14ac:dyDescent="0.2">
      <c r="I165" s="19"/>
      <c r="J165" s="19"/>
    </row>
    <row r="166" spans="9:10" ht="15" customHeight="1" x14ac:dyDescent="0.2">
      <c r="I166" s="19"/>
      <c r="J166" s="19"/>
    </row>
    <row r="167" spans="9:10" ht="15" customHeight="1" x14ac:dyDescent="0.2">
      <c r="I167" s="19"/>
      <c r="J167" s="19"/>
    </row>
    <row r="168" spans="9:10" ht="15" customHeight="1" x14ac:dyDescent="0.2">
      <c r="I168" s="19"/>
      <c r="J168" s="19"/>
    </row>
    <row r="169" spans="9:10" ht="15" customHeight="1" x14ac:dyDescent="0.2">
      <c r="I169" s="19"/>
      <c r="J169" s="19"/>
    </row>
    <row r="170" spans="9:10" ht="15" customHeight="1" x14ac:dyDescent="0.2">
      <c r="I170" s="19"/>
      <c r="J170" s="19"/>
    </row>
    <row r="171" spans="9:10" ht="15" customHeight="1" x14ac:dyDescent="0.2">
      <c r="I171" s="19"/>
      <c r="J171" s="19"/>
    </row>
    <row r="172" spans="9:10" ht="15" customHeight="1" x14ac:dyDescent="0.2">
      <c r="I172" s="19"/>
      <c r="J172" s="19"/>
    </row>
    <row r="173" spans="9:10" ht="15" customHeight="1" x14ac:dyDescent="0.2">
      <c r="I173" s="19"/>
      <c r="J173" s="19"/>
    </row>
    <row r="174" spans="9:10" ht="15" customHeight="1" x14ac:dyDescent="0.2">
      <c r="I174" s="19"/>
      <c r="J174" s="19"/>
    </row>
    <row r="175" spans="9:10" ht="15" customHeight="1" x14ac:dyDescent="0.2">
      <c r="I175" s="19"/>
      <c r="J175" s="19"/>
    </row>
    <row r="176" spans="9:10" ht="15" customHeight="1" x14ac:dyDescent="0.2">
      <c r="I176" s="19"/>
      <c r="J176" s="19"/>
    </row>
    <row r="177" spans="9:10" ht="15" customHeight="1" x14ac:dyDescent="0.2">
      <c r="I177" s="19"/>
      <c r="J177" s="19"/>
    </row>
    <row r="178" spans="9:10" ht="15" customHeight="1" x14ac:dyDescent="0.2">
      <c r="I178" s="19"/>
      <c r="J178" s="19"/>
    </row>
    <row r="179" spans="9:10" ht="15" customHeight="1" x14ac:dyDescent="0.2">
      <c r="I179" s="19"/>
      <c r="J179" s="19"/>
    </row>
    <row r="180" spans="9:10" ht="15" customHeight="1" x14ac:dyDescent="0.2">
      <c r="I180" s="19"/>
      <c r="J180" s="19"/>
    </row>
    <row r="181" spans="9:10" ht="15" customHeight="1" x14ac:dyDescent="0.2">
      <c r="I181" s="19"/>
      <c r="J181" s="19"/>
    </row>
    <row r="182" spans="9:10" ht="15" customHeight="1" x14ac:dyDescent="0.2">
      <c r="I182" s="19"/>
      <c r="J182" s="19"/>
    </row>
    <row r="183" spans="9:10" ht="15" customHeight="1" x14ac:dyDescent="0.2">
      <c r="I183" s="19"/>
      <c r="J183" s="19"/>
    </row>
    <row r="184" spans="9:10" ht="15" customHeight="1" x14ac:dyDescent="0.2">
      <c r="I184" s="19"/>
      <c r="J184" s="19"/>
    </row>
    <row r="185" spans="9:10" ht="15" customHeight="1" x14ac:dyDescent="0.2">
      <c r="I185" s="19"/>
      <c r="J185" s="19"/>
    </row>
    <row r="186" spans="9:10" ht="15" customHeight="1" x14ac:dyDescent="0.2">
      <c r="I186" s="19"/>
      <c r="J186" s="19"/>
    </row>
    <row r="187" spans="9:10" ht="15" customHeight="1" x14ac:dyDescent="0.2">
      <c r="I187" s="19"/>
      <c r="J187" s="19"/>
    </row>
    <row r="188" spans="9:10" ht="15" customHeight="1" x14ac:dyDescent="0.2">
      <c r="I188" s="19"/>
      <c r="J188" s="19"/>
    </row>
    <row r="189" spans="9:10" ht="15" customHeight="1" x14ac:dyDescent="0.2">
      <c r="I189" s="19"/>
      <c r="J189" s="19"/>
    </row>
    <row r="190" spans="9:10" ht="15" customHeight="1" x14ac:dyDescent="0.2">
      <c r="I190" s="19"/>
      <c r="J190" s="19"/>
    </row>
    <row r="191" spans="9:10" ht="15" customHeight="1" x14ac:dyDescent="0.2">
      <c r="I191" s="19"/>
      <c r="J191" s="19"/>
    </row>
    <row r="192" spans="9:10" ht="15" customHeight="1" x14ac:dyDescent="0.2">
      <c r="I192" s="19"/>
      <c r="J192" s="19"/>
    </row>
    <row r="193" spans="9:10" ht="15" customHeight="1" x14ac:dyDescent="0.2">
      <c r="I193" s="19"/>
      <c r="J193" s="19"/>
    </row>
    <row r="194" spans="9:10" ht="15" customHeight="1" x14ac:dyDescent="0.2">
      <c r="I194" s="19"/>
      <c r="J194" s="19"/>
    </row>
    <row r="195" spans="9:10" ht="15" customHeight="1" x14ac:dyDescent="0.2">
      <c r="I195" s="19"/>
      <c r="J195" s="19"/>
    </row>
    <row r="196" spans="9:10" ht="15" customHeight="1" x14ac:dyDescent="0.2">
      <c r="I196" s="19"/>
      <c r="J196" s="19"/>
    </row>
    <row r="197" spans="9:10" ht="15" customHeight="1" x14ac:dyDescent="0.2">
      <c r="I197" s="19"/>
      <c r="J197" s="19"/>
    </row>
    <row r="198" spans="9:10" ht="15" customHeight="1" x14ac:dyDescent="0.2">
      <c r="I198" s="19"/>
      <c r="J198" s="19"/>
    </row>
    <row r="199" spans="9:10" ht="15" customHeight="1" x14ac:dyDescent="0.2">
      <c r="I199" s="19"/>
      <c r="J199" s="19"/>
    </row>
    <row r="200" spans="9:10" ht="15" customHeight="1" x14ac:dyDescent="0.2">
      <c r="I200" s="19"/>
      <c r="J200" s="19"/>
    </row>
    <row r="201" spans="9:10" ht="15" customHeight="1" x14ac:dyDescent="0.2">
      <c r="I201" s="19"/>
      <c r="J201" s="19"/>
    </row>
    <row r="202" spans="9:10" ht="15" customHeight="1" x14ac:dyDescent="0.2">
      <c r="I202" s="19"/>
      <c r="J202" s="19"/>
    </row>
    <row r="203" spans="9:10" ht="15" customHeight="1" x14ac:dyDescent="0.2">
      <c r="I203" s="19"/>
      <c r="J203" s="19"/>
    </row>
    <row r="204" spans="9:10" ht="15" customHeight="1" x14ac:dyDescent="0.2">
      <c r="I204" s="19"/>
      <c r="J204" s="19"/>
    </row>
    <row r="205" spans="9:10" ht="15" customHeight="1" x14ac:dyDescent="0.2">
      <c r="I205" s="19"/>
      <c r="J205" s="19"/>
    </row>
    <row r="206" spans="9:10" ht="15" customHeight="1" x14ac:dyDescent="0.2">
      <c r="I206" s="19"/>
      <c r="J206" s="19"/>
    </row>
    <row r="207" spans="9:10" ht="15" customHeight="1" x14ac:dyDescent="0.2">
      <c r="I207" s="19"/>
      <c r="J207" s="19"/>
    </row>
    <row r="208" spans="9:10" ht="15" customHeight="1" x14ac:dyDescent="0.2">
      <c r="I208" s="19"/>
      <c r="J208" s="19"/>
    </row>
    <row r="209" spans="9:10" ht="15" customHeight="1" x14ac:dyDescent="0.2">
      <c r="I209" s="19"/>
      <c r="J209" s="19"/>
    </row>
    <row r="210" spans="9:10" ht="15" customHeight="1" x14ac:dyDescent="0.2">
      <c r="I210" s="19"/>
      <c r="J210" s="19"/>
    </row>
    <row r="211" spans="9:10" ht="15" customHeight="1" x14ac:dyDescent="0.2">
      <c r="I211" s="19"/>
      <c r="J211" s="19"/>
    </row>
    <row r="212" spans="9:10" ht="15" customHeight="1" x14ac:dyDescent="0.2">
      <c r="I212" s="19"/>
      <c r="J212" s="19"/>
    </row>
    <row r="213" spans="9:10" ht="15" customHeight="1" x14ac:dyDescent="0.2">
      <c r="I213" s="19"/>
      <c r="J213" s="19"/>
    </row>
    <row r="214" spans="9:10" ht="15" customHeight="1" x14ac:dyDescent="0.2">
      <c r="I214" s="19"/>
      <c r="J214" s="19"/>
    </row>
    <row r="215" spans="9:10" ht="15" customHeight="1" x14ac:dyDescent="0.2">
      <c r="I215" s="19"/>
      <c r="J215" s="19"/>
    </row>
    <row r="216" spans="9:10" ht="15" customHeight="1" x14ac:dyDescent="0.2">
      <c r="I216" s="19"/>
      <c r="J216" s="19"/>
    </row>
    <row r="217" spans="9:10" ht="15" customHeight="1" x14ac:dyDescent="0.2">
      <c r="I217" s="19"/>
      <c r="J217" s="19"/>
    </row>
    <row r="218" spans="9:10" ht="15" customHeight="1" x14ac:dyDescent="0.2">
      <c r="I218" s="19"/>
      <c r="J218" s="19"/>
    </row>
    <row r="219" spans="9:10" ht="15" customHeight="1" x14ac:dyDescent="0.2">
      <c r="I219" s="19"/>
      <c r="J219" s="19"/>
    </row>
    <row r="220" spans="9:10" ht="15" customHeight="1" x14ac:dyDescent="0.2">
      <c r="I220" s="19"/>
      <c r="J220" s="19"/>
    </row>
    <row r="221" spans="9:10" ht="15" customHeight="1" x14ac:dyDescent="0.2">
      <c r="I221" s="19"/>
      <c r="J221" s="19"/>
    </row>
    <row r="222" spans="9:10" ht="15" customHeight="1" x14ac:dyDescent="0.2">
      <c r="I222" s="19"/>
      <c r="J222" s="19"/>
    </row>
  </sheetData>
  <autoFilter ref="B1:CC74" xr:uid="{00000000-0001-0000-0000-000000000000}"/>
  <phoneticPr fontId="4" type="noConversion"/>
  <hyperlinks>
    <hyperlink ref="H65" r:id="rId1" xr:uid="{0855BCA2-BF04-4BFC-AE11-A62927D89101}"/>
    <hyperlink ref="H66" r:id="rId2" xr:uid="{91EEF763-BE96-4858-BD09-AFFA5080CB2D}"/>
    <hyperlink ref="H67" r:id="rId3" xr:uid="{9730D722-5F7F-4FB5-9560-F746DC4FD12E}"/>
    <hyperlink ref="H68" r:id="rId4" xr:uid="{A8D17CEB-719B-4EB8-BF3F-D0E88D32B628}"/>
    <hyperlink ref="H69" r:id="rId5" xr:uid="{A78CA589-C79D-4950-916F-C21AE43E036F}"/>
    <hyperlink ref="H70" r:id="rId6" xr:uid="{C5C669D3-324C-49D2-A2AB-9F48A27847B9}"/>
    <hyperlink ref="H71" r:id="rId7" xr:uid="{C36BDB7A-139E-431F-9384-34247C780B0F}"/>
    <hyperlink ref="H72" r:id="rId8" xr:uid="{8D480D4E-CFA9-4FA0-9FEA-E2BCDFBF65FE}"/>
    <hyperlink ref="H73" r:id="rId9" xr:uid="{C04899B1-8330-4FDE-A82A-DF63E1366964}"/>
    <hyperlink ref="H74" r:id="rId10" xr:uid="{587F9596-9C46-4404-B399-C4A130B88E76}"/>
    <hyperlink ref="E76" r:id="rId11" xr:uid="{51F3F3A1-7D32-4CBD-8209-4CF54F6829DC}"/>
    <hyperlink ref="H76" r:id="rId12" xr:uid="{48D1D601-3D2F-4488-9AA9-BF45ED290EE7}"/>
    <hyperlink ref="E77" r:id="rId13" xr:uid="{993E3C1E-14D3-4456-9340-9796F71A94CE}"/>
    <hyperlink ref="H77" r:id="rId14" xr:uid="{7627C9F2-50B4-4C33-8636-72F88437DBA8}"/>
    <hyperlink ref="E78" r:id="rId15" xr:uid="{034DE284-91F5-488D-B9B2-2FAF69AC21C6}"/>
    <hyperlink ref="H78" r:id="rId16" xr:uid="{80D77818-BA3C-4562-9F3D-C117D3B15073}"/>
    <hyperlink ref="E79" r:id="rId17" xr:uid="{51ED483C-7BB6-481D-A6DB-0E5C4E7C97D4}"/>
    <hyperlink ref="H79" r:id="rId18" xr:uid="{989B2F26-C8B1-4684-9EE6-9579592D2130}"/>
    <hyperlink ref="E80" r:id="rId19" xr:uid="{7A0CCDF5-978F-4E58-BA35-A5EAC2FE5584}"/>
    <hyperlink ref="H80" r:id="rId20" xr:uid="{90A027D1-0E49-45CD-B4E7-F95821234A23}"/>
    <hyperlink ref="E81" r:id="rId21" xr:uid="{A849135A-E02F-4D26-9CD6-7CB4AE0A1710}"/>
    <hyperlink ref="H81" r:id="rId22" xr:uid="{C301608F-0365-4D08-A954-B88374DF0B5E}"/>
    <hyperlink ref="E82" r:id="rId23" xr:uid="{5A46A531-FD75-4920-9979-8D0B092678E3}"/>
    <hyperlink ref="H82" r:id="rId24" xr:uid="{36BAC902-7117-4823-A76C-89675568D5BA}"/>
    <hyperlink ref="E83" r:id="rId25" xr:uid="{90528F31-A575-474E-8884-B44B53F11265}"/>
    <hyperlink ref="H83" r:id="rId26" xr:uid="{45D89ACF-AA7E-4416-8EE8-FCF0405DCFC6}"/>
    <hyperlink ref="E84" r:id="rId27" xr:uid="{06CCE2D0-5E6B-4520-9D75-178ADD412448}"/>
    <hyperlink ref="H84" r:id="rId28" xr:uid="{B91FD271-0E0C-43DC-A7ED-8AA39C4B4442}"/>
    <hyperlink ref="E85" r:id="rId29" xr:uid="{9D9163EC-40AE-4F59-AAFC-C4EEE9D951F3}"/>
    <hyperlink ref="H85" r:id="rId30" xr:uid="{5280A66B-3D0B-46EE-9E37-49333CC822C6}"/>
    <hyperlink ref="E87" r:id="rId31" xr:uid="{26E84EFD-4609-431C-A7E1-35F6624C5073}"/>
    <hyperlink ref="H87" r:id="rId32" xr:uid="{DC370784-1DFA-4C33-B162-A7196290984E}"/>
    <hyperlink ref="E88" r:id="rId33" xr:uid="{5ADEA779-E977-4582-9CFA-801BFC806D4D}"/>
    <hyperlink ref="H88" r:id="rId34" xr:uid="{9DB61383-EEC4-4BFF-B278-041D0E41B763}"/>
    <hyperlink ref="E89" r:id="rId35" xr:uid="{ACF11854-EAD0-495B-A4D6-FB7D585296FE}"/>
    <hyperlink ref="H89" r:id="rId36" xr:uid="{33597C9E-39B4-4E30-909C-4608B9575790}"/>
    <hyperlink ref="E91" r:id="rId37" xr:uid="{358E8D7B-45FE-4260-8ACD-DC68BBBD26AF}"/>
    <hyperlink ref="E92" r:id="rId38" xr:uid="{CF170805-C669-4CE4-A4A3-9474C85E1999}"/>
    <hyperlink ref="H92" r:id="rId39" xr:uid="{1EB98EB7-44FE-4C16-999B-2DA9C5FF9E3B}"/>
    <hyperlink ref="E93" r:id="rId40" xr:uid="{0DBA0EAB-E90D-4015-A9DC-227495A9C4E7}"/>
    <hyperlink ref="H93" r:id="rId41" xr:uid="{E0F5F07F-6EE3-4DE8-BE85-7AF2F8591421}"/>
    <hyperlink ref="E94" r:id="rId42" xr:uid="{E45C3037-9412-40F0-95C8-C81F8DF37784}"/>
    <hyperlink ref="H94" r:id="rId43" xr:uid="{1A581A92-F86F-480A-9758-1158316E4D16}"/>
    <hyperlink ref="E95" r:id="rId44" xr:uid="{7290A746-C2CB-417E-9BA0-73D4B49824A9}"/>
    <hyperlink ref="H95" r:id="rId45" xr:uid="{41D8EF91-C242-441E-8B2D-477B1DBBC2D0}"/>
    <hyperlink ref="E96" r:id="rId46" xr:uid="{A85EF815-9EEB-4101-BDFD-4B0A2C47D3AE}"/>
    <hyperlink ref="H96" r:id="rId47" xr:uid="{F7FAE66E-1E41-47A4-AFD3-D7B5E3288DFF}"/>
    <hyperlink ref="E97" r:id="rId48" xr:uid="{7667D589-46A8-418B-9C0E-968062C0E2B7}"/>
    <hyperlink ref="H97" r:id="rId49" xr:uid="{3EF045C8-6113-4ACA-8A52-23D206830580}"/>
    <hyperlink ref="E98" r:id="rId50" xr:uid="{5173C5F4-E551-47BA-9224-23F479633877}"/>
    <hyperlink ref="H98" r:id="rId51" xr:uid="{B0EF445A-3588-4DF8-8A01-00FEA17E5494}"/>
    <hyperlink ref="E99" r:id="rId52" xr:uid="{461DB992-E556-4994-A6AD-6955A0BBBB8D}"/>
    <hyperlink ref="H99" r:id="rId53" xr:uid="{80EED55A-C078-48D4-A8DA-190AECAA25BC}"/>
    <hyperlink ref="E100" r:id="rId54" xr:uid="{2BDA60ED-2663-4FD6-8DBC-765BED9EC6F6}"/>
    <hyperlink ref="H100" r:id="rId55" xr:uid="{B67A71BB-A43E-4A88-88DF-9CCDBB5F23E5}"/>
    <hyperlink ref="E101" r:id="rId56" xr:uid="{9F0337F7-A387-41B3-BAFB-5039317DE21E}"/>
    <hyperlink ref="H101" r:id="rId57" xr:uid="{7FF85A89-61B6-46E3-B749-059B9D8CC535}"/>
    <hyperlink ref="E102" r:id="rId58" xr:uid="{084FAC42-43FD-43AA-9E58-41344B7F9A18}"/>
    <hyperlink ref="H102" r:id="rId59" xr:uid="{69961AB2-011A-4A95-914C-FFF235F22684}"/>
    <hyperlink ref="E103" r:id="rId60" xr:uid="{E3C5CC43-F221-4B83-9605-2F3C75B3CE2A}"/>
    <hyperlink ref="H103" r:id="rId61" xr:uid="{C238DD83-9F38-45DD-BB1A-29E38929EA6E}"/>
    <hyperlink ref="E104" r:id="rId62" xr:uid="{A7D51770-33B5-44D2-AB2E-7B3D23629ED2}"/>
    <hyperlink ref="H104" r:id="rId63" xr:uid="{BC4CA522-4AC5-4319-B90B-4DFE924E2CBA}"/>
    <hyperlink ref="E105" r:id="rId64" xr:uid="{899B0C77-5762-40E3-A6DF-512100801204}"/>
    <hyperlink ref="H105" r:id="rId65" xr:uid="{24000F17-085A-4FE4-89A5-0B18DD9785BA}"/>
    <hyperlink ref="E106" r:id="rId66" xr:uid="{0242A67C-73E2-4F94-8247-0A23D311CDC8}"/>
    <hyperlink ref="H106" r:id="rId67" xr:uid="{0F748D1E-674E-48BF-9F0A-5BAF830044F3}"/>
    <hyperlink ref="E107" r:id="rId68" xr:uid="{24AC06F1-3597-4F5D-83D1-2F894464FF9E}"/>
    <hyperlink ref="H107" r:id="rId69" xr:uid="{156804C1-F4A1-430A-AD1B-4A3A49FB08EC}"/>
    <hyperlink ref="E108" r:id="rId70" xr:uid="{B723F0AF-9C6A-4AB8-BBB2-79208834A489}"/>
    <hyperlink ref="H108" r:id="rId71" xr:uid="{E88626D7-D8A5-40E9-8BAA-CC1EFD88643B}"/>
    <hyperlink ref="E109" r:id="rId72" xr:uid="{B018AD9E-EA49-49E2-833B-2A23BB362371}"/>
    <hyperlink ref="H109" r:id="rId73" xr:uid="{72E9873C-DDD0-473B-945A-6A9EE1B02154}"/>
    <hyperlink ref="H91" r:id="rId74" xr:uid="{65A15CEE-D804-41A0-8690-488A74D362EE}"/>
  </hyperlinks>
  <pageMargins left="0.7" right="0.7" top="0.75" bottom="0.75" header="0.3" footer="0.3"/>
  <pageSetup orientation="landscape" horizontalDpi="4294967295" verticalDpi="4294967295" r:id="rId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B553D4644B7342B76718C2A54060AD" ma:contentTypeVersion="11" ma:contentTypeDescription="Create a new document." ma:contentTypeScope="" ma:versionID="c0be4a4ba538036300683873672eac98">
  <xsd:schema xmlns:xsd="http://www.w3.org/2001/XMLSchema" xmlns:xs="http://www.w3.org/2001/XMLSchema" xmlns:p="http://schemas.microsoft.com/office/2006/metadata/properties" xmlns:ns2="0ddc4f15-de59-4e2d-87b5-e8188e814f31" xmlns:ns3="79ccbbe2-fa2b-4cd2-aa64-c719ac550a60" targetNamespace="http://schemas.microsoft.com/office/2006/metadata/properties" ma:root="true" ma:fieldsID="25d454eb955b9d05e3854ef91bcf4994" ns2:_="" ns3:_="">
    <xsd:import namespace="0ddc4f15-de59-4e2d-87b5-e8188e814f31"/>
    <xsd:import namespace="79ccbbe2-fa2b-4cd2-aa64-c719ac550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c4f15-de59-4e2d-87b5-e8188e814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24928b7-7fa7-4e74-a1a4-dd8e1b0ba4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cbbe2-fa2b-4cd2-aa64-c719ac550a6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945d40-41f4-4b43-88ae-556fabdf8b61}" ma:internalName="TaxCatchAll" ma:showField="CatchAllData" ma:web="79ccbbe2-fa2b-4cd2-aa64-c719ac550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dc4f15-de59-4e2d-87b5-e8188e814f31">
      <Terms xmlns="http://schemas.microsoft.com/office/infopath/2007/PartnerControls"/>
    </lcf76f155ced4ddcb4097134ff3c332f>
    <TaxCatchAll xmlns="79ccbbe2-fa2b-4cd2-aa64-c719ac550a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38DCD0-1FDD-4A91-8FA1-6179205B3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c4f15-de59-4e2d-87b5-e8188e814f31"/>
    <ds:schemaRef ds:uri="79ccbbe2-fa2b-4cd2-aa64-c719ac550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C45879-D8EE-4C26-8F67-962608F80B9A}">
  <ds:schemaRefs>
    <ds:schemaRef ds:uri="http://schemas.microsoft.com/office/2006/metadata/properties"/>
    <ds:schemaRef ds:uri="http://schemas.microsoft.com/office/infopath/2007/PartnerControls"/>
    <ds:schemaRef ds:uri="0ddc4f15-de59-4e2d-87b5-e8188e814f31"/>
    <ds:schemaRef ds:uri="79ccbbe2-fa2b-4cd2-aa64-c719ac550a60"/>
  </ds:schemaRefs>
</ds:datastoreItem>
</file>

<file path=customXml/itemProps3.xml><?xml version="1.0" encoding="utf-8"?>
<ds:datastoreItem xmlns:ds="http://schemas.openxmlformats.org/officeDocument/2006/customXml" ds:itemID="{9DA8DE42-65D1-46C7-ADA0-1E638333A1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ExportedData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2026-03-09T15:58:39Z</dcterms:created>
  <dcterms:modified xsi:type="dcterms:W3CDTF">2026-04-15T08:52:07Z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0x0101009EB553D4644B7342B76718C2A54060AD</vt:lpwstr>
  </property>
  <property fmtid="{D5CDD505-2E9C-101B-9397-08002B2CF9AE}" pid="3" name="MediaServiceImageTags">
    <vt:lpwstr/>
  </property>
</Properties>
</file>